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autocont.sharepoint.com/sites/RCZ-KarlovyVary-NabdkyKV/Sdilene dokumenty/Nabídky KV/Gymnázium Karlovy Vary - Konektivita/Nabídka/Dodatek č.1/"/>
    </mc:Choice>
  </mc:AlternateContent>
  <xr:revisionPtr revIDLastSave="4" documentId="8_{FA6BAFB8-E9DF-483D-ACF6-69E180C63255}" xr6:coauthVersionLast="47" xr6:coauthVersionMax="47" xr10:uidLastSave="{3EE42ABB-5C9C-4C6A-B158-67725E3F5CFC}"/>
  <bookViews>
    <workbookView xWindow="-8790" yWindow="-20865" windowWidth="47310" windowHeight="17835" activeTab="1" xr2:uid="{00000000-000D-0000-FFFF-FFFF00000000}"/>
  </bookViews>
  <sheets>
    <sheet name="Rekapitulace stavby" sheetId="1" r:id="rId1"/>
    <sheet name="01 - Stavební část" sheetId="2" r:id="rId2"/>
    <sheet name="02 - Elektroinstalace" sheetId="3" r:id="rId3"/>
    <sheet name="03 - Vedlejší a ostatní n..." sheetId="4" r:id="rId4"/>
    <sheet name="Pokyny pro vyplnění" sheetId="5" r:id="rId5"/>
  </sheets>
  <definedNames>
    <definedName name="_xlnm._FilterDatabase" localSheetId="1" hidden="1">'01 - Stavební část'!$C$87:$K$173</definedName>
    <definedName name="_xlnm._FilterDatabase" localSheetId="2" hidden="1">'02 - Elektroinstalace'!$C$85:$K$326</definedName>
    <definedName name="_xlnm._FilterDatabase" localSheetId="3" hidden="1">'03 - Vedlejší a ostatní n...'!$C$83:$K$101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99" i="4" l="1"/>
  <c r="BI99" i="4"/>
  <c r="BH99" i="4"/>
  <c r="BG99" i="4"/>
  <c r="BF99" i="4"/>
  <c r="T99" i="4"/>
  <c r="R99" i="4"/>
  <c r="P99" i="4"/>
  <c r="J99" i="4"/>
  <c r="BE99" i="4" s="1"/>
  <c r="J33" i="4" s="1"/>
  <c r="AV57" i="1" s="1"/>
  <c r="BK98" i="4"/>
  <c r="J98" i="4" s="1"/>
  <c r="J64" i="4" s="1"/>
  <c r="T98" i="4"/>
  <c r="R98" i="4"/>
  <c r="P98" i="4"/>
  <c r="BK95" i="4"/>
  <c r="BI95" i="4"/>
  <c r="BH95" i="4"/>
  <c r="BG95" i="4"/>
  <c r="BF95" i="4"/>
  <c r="T95" i="4"/>
  <c r="T94" i="4" s="1"/>
  <c r="R95" i="4"/>
  <c r="P95" i="4"/>
  <c r="J95" i="4"/>
  <c r="BE95" i="4" s="1"/>
  <c r="BK94" i="4"/>
  <c r="J94" i="4" s="1"/>
  <c r="J63" i="4" s="1"/>
  <c r="R94" i="4"/>
  <c r="P94" i="4"/>
  <c r="BK91" i="4"/>
  <c r="BK90" i="4" s="1"/>
  <c r="J90" i="4" s="1"/>
  <c r="J62" i="4" s="1"/>
  <c r="BI91" i="4"/>
  <c r="BH91" i="4"/>
  <c r="BG91" i="4"/>
  <c r="BF91" i="4"/>
  <c r="T91" i="4"/>
  <c r="R91" i="4"/>
  <c r="R90" i="4" s="1"/>
  <c r="R85" i="4" s="1"/>
  <c r="R84" i="4" s="1"/>
  <c r="P91" i="4"/>
  <c r="J91" i="4"/>
  <c r="BE91" i="4" s="1"/>
  <c r="T90" i="4"/>
  <c r="P90" i="4"/>
  <c r="BK87" i="4"/>
  <c r="BK86" i="4" s="1"/>
  <c r="BI87" i="4"/>
  <c r="F37" i="4" s="1"/>
  <c r="BD57" i="1" s="1"/>
  <c r="BH87" i="4"/>
  <c r="F36" i="4" s="1"/>
  <c r="BC57" i="1" s="1"/>
  <c r="BG87" i="4"/>
  <c r="F35" i="4" s="1"/>
  <c r="BB57" i="1" s="1"/>
  <c r="BF87" i="4"/>
  <c r="BE87" i="4"/>
  <c r="T87" i="4"/>
  <c r="T86" i="4" s="1"/>
  <c r="R87" i="4"/>
  <c r="P87" i="4"/>
  <c r="P86" i="4" s="1"/>
  <c r="P85" i="4" s="1"/>
  <c r="P84" i="4" s="1"/>
  <c r="AU57" i="1" s="1"/>
  <c r="J87" i="4"/>
  <c r="R86" i="4"/>
  <c r="F80" i="4"/>
  <c r="F78" i="4"/>
  <c r="E76" i="4"/>
  <c r="F55" i="4"/>
  <c r="F54" i="4"/>
  <c r="F52" i="4"/>
  <c r="E50" i="4"/>
  <c r="J37" i="4"/>
  <c r="J36" i="4"/>
  <c r="J35" i="4"/>
  <c r="J24" i="4"/>
  <c r="E24" i="4"/>
  <c r="J55" i="4" s="1"/>
  <c r="J23" i="4"/>
  <c r="J21" i="4"/>
  <c r="E21" i="4"/>
  <c r="J54" i="4" s="1"/>
  <c r="J20" i="4"/>
  <c r="J18" i="4"/>
  <c r="E18" i="4"/>
  <c r="F81" i="4" s="1"/>
  <c r="J17" i="4"/>
  <c r="J12" i="4"/>
  <c r="J52" i="4" s="1"/>
  <c r="E7" i="4"/>
  <c r="E48" i="4" s="1"/>
  <c r="BK323" i="3"/>
  <c r="BI323" i="3"/>
  <c r="BH323" i="3"/>
  <c r="BG323" i="3"/>
  <c r="BF323" i="3"/>
  <c r="T323" i="3"/>
  <c r="R323" i="3"/>
  <c r="P323" i="3"/>
  <c r="J323" i="3"/>
  <c r="BE323" i="3" s="1"/>
  <c r="BK319" i="3"/>
  <c r="BI319" i="3"/>
  <c r="BH319" i="3"/>
  <c r="BG319" i="3"/>
  <c r="BF319" i="3"/>
  <c r="BE319" i="3"/>
  <c r="T319" i="3"/>
  <c r="R319" i="3"/>
  <c r="P319" i="3"/>
  <c r="J319" i="3"/>
  <c r="BK315" i="3"/>
  <c r="BI315" i="3"/>
  <c r="BH315" i="3"/>
  <c r="BG315" i="3"/>
  <c r="BF315" i="3"/>
  <c r="T315" i="3"/>
  <c r="R315" i="3"/>
  <c r="P315" i="3"/>
  <c r="J315" i="3"/>
  <c r="BE315" i="3" s="1"/>
  <c r="BK311" i="3"/>
  <c r="BK310" i="3" s="1"/>
  <c r="J310" i="3" s="1"/>
  <c r="J66" i="3" s="1"/>
  <c r="BI311" i="3"/>
  <c r="BH311" i="3"/>
  <c r="BG311" i="3"/>
  <c r="BF311" i="3"/>
  <c r="T311" i="3"/>
  <c r="R311" i="3"/>
  <c r="R310" i="3" s="1"/>
  <c r="P311" i="3"/>
  <c r="J311" i="3"/>
  <c r="BE311" i="3" s="1"/>
  <c r="T310" i="3"/>
  <c r="P310" i="3"/>
  <c r="BK307" i="3"/>
  <c r="BI307" i="3"/>
  <c r="BH307" i="3"/>
  <c r="BG307" i="3"/>
  <c r="BF307" i="3"/>
  <c r="BE307" i="3"/>
  <c r="T307" i="3"/>
  <c r="R307" i="3"/>
  <c r="P307" i="3"/>
  <c r="J307" i="3"/>
  <c r="BK304" i="3"/>
  <c r="BI304" i="3"/>
  <c r="BH304" i="3"/>
  <c r="BG304" i="3"/>
  <c r="BF304" i="3"/>
  <c r="T304" i="3"/>
  <c r="R304" i="3"/>
  <c r="P304" i="3"/>
  <c r="J304" i="3"/>
  <c r="BE304" i="3" s="1"/>
  <c r="BK302" i="3"/>
  <c r="BI302" i="3"/>
  <c r="BH302" i="3"/>
  <c r="BG302" i="3"/>
  <c r="BF302" i="3"/>
  <c r="T302" i="3"/>
  <c r="R302" i="3"/>
  <c r="P302" i="3"/>
  <c r="J302" i="3"/>
  <c r="BE302" i="3" s="1"/>
  <c r="BK300" i="3"/>
  <c r="BI300" i="3"/>
  <c r="BH300" i="3"/>
  <c r="BG300" i="3"/>
  <c r="BF300" i="3"/>
  <c r="BE300" i="3"/>
  <c r="T300" i="3"/>
  <c r="R300" i="3"/>
  <c r="P300" i="3"/>
  <c r="J300" i="3"/>
  <c r="BK298" i="3"/>
  <c r="BI298" i="3"/>
  <c r="BH298" i="3"/>
  <c r="BG298" i="3"/>
  <c r="BF298" i="3"/>
  <c r="BE298" i="3"/>
  <c r="T298" i="3"/>
  <c r="R298" i="3"/>
  <c r="P298" i="3"/>
  <c r="J298" i="3"/>
  <c r="BK295" i="3"/>
  <c r="BI295" i="3"/>
  <c r="BH295" i="3"/>
  <c r="BG295" i="3"/>
  <c r="BF295" i="3"/>
  <c r="T295" i="3"/>
  <c r="R295" i="3"/>
  <c r="P295" i="3"/>
  <c r="J295" i="3"/>
  <c r="BE295" i="3" s="1"/>
  <c r="BK293" i="3"/>
  <c r="BI293" i="3"/>
  <c r="BH293" i="3"/>
  <c r="BG293" i="3"/>
  <c r="BF293" i="3"/>
  <c r="T293" i="3"/>
  <c r="R293" i="3"/>
  <c r="P293" i="3"/>
  <c r="J293" i="3"/>
  <c r="BE293" i="3" s="1"/>
  <c r="BK291" i="3"/>
  <c r="BI291" i="3"/>
  <c r="BH291" i="3"/>
  <c r="BG291" i="3"/>
  <c r="BF291" i="3"/>
  <c r="T291" i="3"/>
  <c r="R291" i="3"/>
  <c r="P291" i="3"/>
  <c r="J291" i="3"/>
  <c r="BE291" i="3" s="1"/>
  <c r="BK289" i="3"/>
  <c r="BI289" i="3"/>
  <c r="BH289" i="3"/>
  <c r="BG289" i="3"/>
  <c r="BF289" i="3"/>
  <c r="BE289" i="3"/>
  <c r="T289" i="3"/>
  <c r="R289" i="3"/>
  <c r="P289" i="3"/>
  <c r="J289" i="3"/>
  <c r="BK287" i="3"/>
  <c r="BI287" i="3"/>
  <c r="BH287" i="3"/>
  <c r="BG287" i="3"/>
  <c r="BF287" i="3"/>
  <c r="BE287" i="3"/>
  <c r="T287" i="3"/>
  <c r="R287" i="3"/>
  <c r="P287" i="3"/>
  <c r="J287" i="3"/>
  <c r="BK285" i="3"/>
  <c r="BI285" i="3"/>
  <c r="BH285" i="3"/>
  <c r="BG285" i="3"/>
  <c r="BF285" i="3"/>
  <c r="BE285" i="3"/>
  <c r="T285" i="3"/>
  <c r="R285" i="3"/>
  <c r="P285" i="3"/>
  <c r="J285" i="3"/>
  <c r="BK283" i="3"/>
  <c r="BI283" i="3"/>
  <c r="BH283" i="3"/>
  <c r="BG283" i="3"/>
  <c r="BF283" i="3"/>
  <c r="T283" i="3"/>
  <c r="R283" i="3"/>
  <c r="P283" i="3"/>
  <c r="J283" i="3"/>
  <c r="BE283" i="3" s="1"/>
  <c r="BK281" i="3"/>
  <c r="BI281" i="3"/>
  <c r="BH281" i="3"/>
  <c r="BG281" i="3"/>
  <c r="BF281" i="3"/>
  <c r="BE281" i="3"/>
  <c r="T281" i="3"/>
  <c r="R281" i="3"/>
  <c r="P281" i="3"/>
  <c r="J281" i="3"/>
  <c r="BK278" i="3"/>
  <c r="BI278" i="3"/>
  <c r="BH278" i="3"/>
  <c r="BG278" i="3"/>
  <c r="BF278" i="3"/>
  <c r="T278" i="3"/>
  <c r="R278" i="3"/>
  <c r="P278" i="3"/>
  <c r="J278" i="3"/>
  <c r="BE278" i="3" s="1"/>
  <c r="BK275" i="3"/>
  <c r="BI275" i="3"/>
  <c r="BH275" i="3"/>
  <c r="BG275" i="3"/>
  <c r="BF275" i="3"/>
  <c r="T275" i="3"/>
  <c r="R275" i="3"/>
  <c r="P275" i="3"/>
  <c r="J275" i="3"/>
  <c r="BE275" i="3" s="1"/>
  <c r="BK272" i="3"/>
  <c r="BI272" i="3"/>
  <c r="BH272" i="3"/>
  <c r="BG272" i="3"/>
  <c r="BF272" i="3"/>
  <c r="BE272" i="3"/>
  <c r="T272" i="3"/>
  <c r="R272" i="3"/>
  <c r="P272" i="3"/>
  <c r="J272" i="3"/>
  <c r="BK269" i="3"/>
  <c r="BI269" i="3"/>
  <c r="BH269" i="3"/>
  <c r="BG269" i="3"/>
  <c r="BF269" i="3"/>
  <c r="T269" i="3"/>
  <c r="R269" i="3"/>
  <c r="P269" i="3"/>
  <c r="J269" i="3"/>
  <c r="BE269" i="3" s="1"/>
  <c r="BK267" i="3"/>
  <c r="BI267" i="3"/>
  <c r="BH267" i="3"/>
  <c r="BG267" i="3"/>
  <c r="BF267" i="3"/>
  <c r="BE267" i="3"/>
  <c r="T267" i="3"/>
  <c r="R267" i="3"/>
  <c r="P267" i="3"/>
  <c r="J267" i="3"/>
  <c r="BK265" i="3"/>
  <c r="BI265" i="3"/>
  <c r="BH265" i="3"/>
  <c r="BG265" i="3"/>
  <c r="BF265" i="3"/>
  <c r="BE265" i="3"/>
  <c r="T265" i="3"/>
  <c r="R265" i="3"/>
  <c r="P265" i="3"/>
  <c r="J265" i="3"/>
  <c r="BK263" i="3"/>
  <c r="BI263" i="3"/>
  <c r="BH263" i="3"/>
  <c r="BG263" i="3"/>
  <c r="BF263" i="3"/>
  <c r="T263" i="3"/>
  <c r="R263" i="3"/>
  <c r="P263" i="3"/>
  <c r="J263" i="3"/>
  <c r="BE263" i="3" s="1"/>
  <c r="BK261" i="3"/>
  <c r="BI261" i="3"/>
  <c r="BH261" i="3"/>
  <c r="BG261" i="3"/>
  <c r="BF261" i="3"/>
  <c r="BE261" i="3"/>
  <c r="T261" i="3"/>
  <c r="R261" i="3"/>
  <c r="P261" i="3"/>
  <c r="J261" i="3"/>
  <c r="BK259" i="3"/>
  <c r="BI259" i="3"/>
  <c r="BH259" i="3"/>
  <c r="BG259" i="3"/>
  <c r="BF259" i="3"/>
  <c r="T259" i="3"/>
  <c r="R259" i="3"/>
  <c r="P259" i="3"/>
  <c r="J259" i="3"/>
  <c r="BE259" i="3" s="1"/>
  <c r="BK256" i="3"/>
  <c r="BI256" i="3"/>
  <c r="BH256" i="3"/>
  <c r="BG256" i="3"/>
  <c r="BF256" i="3"/>
  <c r="T256" i="3"/>
  <c r="R256" i="3"/>
  <c r="P256" i="3"/>
  <c r="J256" i="3"/>
  <c r="BE256" i="3" s="1"/>
  <c r="BK254" i="3"/>
  <c r="BI254" i="3"/>
  <c r="BH254" i="3"/>
  <c r="BG254" i="3"/>
  <c r="BF254" i="3"/>
  <c r="BE254" i="3"/>
  <c r="T254" i="3"/>
  <c r="R254" i="3"/>
  <c r="P254" i="3"/>
  <c r="J254" i="3"/>
  <c r="BK251" i="3"/>
  <c r="BI251" i="3"/>
  <c r="BH251" i="3"/>
  <c r="BG251" i="3"/>
  <c r="BF251" i="3"/>
  <c r="T251" i="3"/>
  <c r="R251" i="3"/>
  <c r="P251" i="3"/>
  <c r="J251" i="3"/>
  <c r="BE251" i="3" s="1"/>
  <c r="BK249" i="3"/>
  <c r="BI249" i="3"/>
  <c r="BH249" i="3"/>
  <c r="BG249" i="3"/>
  <c r="BF249" i="3"/>
  <c r="BE249" i="3"/>
  <c r="T249" i="3"/>
  <c r="R249" i="3"/>
  <c r="P249" i="3"/>
  <c r="J249" i="3"/>
  <c r="BK246" i="3"/>
  <c r="BI246" i="3"/>
  <c r="BH246" i="3"/>
  <c r="BG246" i="3"/>
  <c r="BF246" i="3"/>
  <c r="BE246" i="3"/>
  <c r="T246" i="3"/>
  <c r="R246" i="3"/>
  <c r="P246" i="3"/>
  <c r="J246" i="3"/>
  <c r="BK244" i="3"/>
  <c r="BI244" i="3"/>
  <c r="BH244" i="3"/>
  <c r="BG244" i="3"/>
  <c r="BF244" i="3"/>
  <c r="T244" i="3"/>
  <c r="R244" i="3"/>
  <c r="P244" i="3"/>
  <c r="J244" i="3"/>
  <c r="BE244" i="3" s="1"/>
  <c r="BK241" i="3"/>
  <c r="BI241" i="3"/>
  <c r="BH241" i="3"/>
  <c r="BG241" i="3"/>
  <c r="BF241" i="3"/>
  <c r="BE241" i="3"/>
  <c r="T241" i="3"/>
  <c r="R241" i="3"/>
  <c r="P241" i="3"/>
  <c r="J241" i="3"/>
  <c r="BK239" i="3"/>
  <c r="BI239" i="3"/>
  <c r="BH239" i="3"/>
  <c r="BG239" i="3"/>
  <c r="BF239" i="3"/>
  <c r="T239" i="3"/>
  <c r="R239" i="3"/>
  <c r="P239" i="3"/>
  <c r="J239" i="3"/>
  <c r="BE239" i="3" s="1"/>
  <c r="BK236" i="3"/>
  <c r="BI236" i="3"/>
  <c r="BH236" i="3"/>
  <c r="BG236" i="3"/>
  <c r="BF236" i="3"/>
  <c r="T236" i="3"/>
  <c r="R236" i="3"/>
  <c r="P236" i="3"/>
  <c r="J236" i="3"/>
  <c r="BE236" i="3" s="1"/>
  <c r="BK233" i="3"/>
  <c r="BI233" i="3"/>
  <c r="BH233" i="3"/>
  <c r="BG233" i="3"/>
  <c r="BF233" i="3"/>
  <c r="BE233" i="3"/>
  <c r="T233" i="3"/>
  <c r="R233" i="3"/>
  <c r="P233" i="3"/>
  <c r="J233" i="3"/>
  <c r="BK231" i="3"/>
  <c r="BI231" i="3"/>
  <c r="BH231" i="3"/>
  <c r="BG231" i="3"/>
  <c r="BF231" i="3"/>
  <c r="T231" i="3"/>
  <c r="R231" i="3"/>
  <c r="P231" i="3"/>
  <c r="J231" i="3"/>
  <c r="BE231" i="3" s="1"/>
  <c r="BK228" i="3"/>
  <c r="BI228" i="3"/>
  <c r="BH228" i="3"/>
  <c r="BG228" i="3"/>
  <c r="BF228" i="3"/>
  <c r="BE228" i="3"/>
  <c r="T228" i="3"/>
  <c r="R228" i="3"/>
  <c r="P228" i="3"/>
  <c r="J228" i="3"/>
  <c r="BK226" i="3"/>
  <c r="BI226" i="3"/>
  <c r="BH226" i="3"/>
  <c r="BG226" i="3"/>
  <c r="BF226" i="3"/>
  <c r="T226" i="3"/>
  <c r="R226" i="3"/>
  <c r="P226" i="3"/>
  <c r="J226" i="3"/>
  <c r="BE226" i="3" s="1"/>
  <c r="BK223" i="3"/>
  <c r="BI223" i="3"/>
  <c r="BH223" i="3"/>
  <c r="BG223" i="3"/>
  <c r="BF223" i="3"/>
  <c r="BE223" i="3"/>
  <c r="T223" i="3"/>
  <c r="R223" i="3"/>
  <c r="P223" i="3"/>
  <c r="J223" i="3"/>
  <c r="BK221" i="3"/>
  <c r="BI221" i="3"/>
  <c r="BH221" i="3"/>
  <c r="BG221" i="3"/>
  <c r="BF221" i="3"/>
  <c r="BE221" i="3"/>
  <c r="T221" i="3"/>
  <c r="R221" i="3"/>
  <c r="P221" i="3"/>
  <c r="J221" i="3"/>
  <c r="BK218" i="3"/>
  <c r="BI218" i="3"/>
  <c r="BH218" i="3"/>
  <c r="BG218" i="3"/>
  <c r="BF218" i="3"/>
  <c r="T218" i="3"/>
  <c r="R218" i="3"/>
  <c r="P218" i="3"/>
  <c r="J218" i="3"/>
  <c r="BE218" i="3" s="1"/>
  <c r="BK215" i="3"/>
  <c r="BI215" i="3"/>
  <c r="BH215" i="3"/>
  <c r="BG215" i="3"/>
  <c r="BF215" i="3"/>
  <c r="T215" i="3"/>
  <c r="R215" i="3"/>
  <c r="P215" i="3"/>
  <c r="J215" i="3"/>
  <c r="BE215" i="3" s="1"/>
  <c r="BK213" i="3"/>
  <c r="BI213" i="3"/>
  <c r="BH213" i="3"/>
  <c r="BG213" i="3"/>
  <c r="BF213" i="3"/>
  <c r="T213" i="3"/>
  <c r="R213" i="3"/>
  <c r="P213" i="3"/>
  <c r="J213" i="3"/>
  <c r="BE213" i="3" s="1"/>
  <c r="BK210" i="3"/>
  <c r="BI210" i="3"/>
  <c r="BH210" i="3"/>
  <c r="BG210" i="3"/>
  <c r="BF210" i="3"/>
  <c r="BE210" i="3"/>
  <c r="T210" i="3"/>
  <c r="R210" i="3"/>
  <c r="P210" i="3"/>
  <c r="J210" i="3"/>
  <c r="BK208" i="3"/>
  <c r="BI208" i="3"/>
  <c r="BH208" i="3"/>
  <c r="BG208" i="3"/>
  <c r="BF208" i="3"/>
  <c r="T208" i="3"/>
  <c r="R208" i="3"/>
  <c r="P208" i="3"/>
  <c r="J208" i="3"/>
  <c r="BE208" i="3" s="1"/>
  <c r="BK206" i="3"/>
  <c r="BI206" i="3"/>
  <c r="BH206" i="3"/>
  <c r="BG206" i="3"/>
  <c r="BF206" i="3"/>
  <c r="BE206" i="3"/>
  <c r="T206" i="3"/>
  <c r="R206" i="3"/>
  <c r="P206" i="3"/>
  <c r="J206" i="3"/>
  <c r="BK203" i="3"/>
  <c r="BI203" i="3"/>
  <c r="BH203" i="3"/>
  <c r="BG203" i="3"/>
  <c r="BF203" i="3"/>
  <c r="T203" i="3"/>
  <c r="R203" i="3"/>
  <c r="P203" i="3"/>
  <c r="J203" i="3"/>
  <c r="BE203" i="3" s="1"/>
  <c r="BK201" i="3"/>
  <c r="BI201" i="3"/>
  <c r="BH201" i="3"/>
  <c r="BG201" i="3"/>
  <c r="BF201" i="3"/>
  <c r="T201" i="3"/>
  <c r="R201" i="3"/>
  <c r="P201" i="3"/>
  <c r="J201" i="3"/>
  <c r="BE201" i="3" s="1"/>
  <c r="BK198" i="3"/>
  <c r="BI198" i="3"/>
  <c r="BH198" i="3"/>
  <c r="BG198" i="3"/>
  <c r="BF198" i="3"/>
  <c r="T198" i="3"/>
  <c r="R198" i="3"/>
  <c r="P198" i="3"/>
  <c r="J198" i="3"/>
  <c r="BE198" i="3" s="1"/>
  <c r="BK196" i="3"/>
  <c r="BI196" i="3"/>
  <c r="BH196" i="3"/>
  <c r="BG196" i="3"/>
  <c r="BF196" i="3"/>
  <c r="T196" i="3"/>
  <c r="R196" i="3"/>
  <c r="P196" i="3"/>
  <c r="J196" i="3"/>
  <c r="BE196" i="3" s="1"/>
  <c r="BK193" i="3"/>
  <c r="BI193" i="3"/>
  <c r="BH193" i="3"/>
  <c r="BG193" i="3"/>
  <c r="BF193" i="3"/>
  <c r="T193" i="3"/>
  <c r="R193" i="3"/>
  <c r="P193" i="3"/>
  <c r="J193" i="3"/>
  <c r="BE193" i="3" s="1"/>
  <c r="BK190" i="3"/>
  <c r="BI190" i="3"/>
  <c r="BH190" i="3"/>
  <c r="BG190" i="3"/>
  <c r="BF190" i="3"/>
  <c r="BE190" i="3"/>
  <c r="T190" i="3"/>
  <c r="R190" i="3"/>
  <c r="P190" i="3"/>
  <c r="J190" i="3"/>
  <c r="BK187" i="3"/>
  <c r="BI187" i="3"/>
  <c r="BH187" i="3"/>
  <c r="BG187" i="3"/>
  <c r="BF187" i="3"/>
  <c r="T187" i="3"/>
  <c r="R187" i="3"/>
  <c r="P187" i="3"/>
  <c r="J187" i="3"/>
  <c r="BE187" i="3" s="1"/>
  <c r="BK185" i="3"/>
  <c r="BI185" i="3"/>
  <c r="BH185" i="3"/>
  <c r="BG185" i="3"/>
  <c r="BF185" i="3"/>
  <c r="T185" i="3"/>
  <c r="R185" i="3"/>
  <c r="P185" i="3"/>
  <c r="J185" i="3"/>
  <c r="BE185" i="3" s="1"/>
  <c r="BK182" i="3"/>
  <c r="BI182" i="3"/>
  <c r="BH182" i="3"/>
  <c r="BG182" i="3"/>
  <c r="BF182" i="3"/>
  <c r="BE182" i="3"/>
  <c r="T182" i="3"/>
  <c r="R182" i="3"/>
  <c r="P182" i="3"/>
  <c r="J182" i="3"/>
  <c r="BK180" i="3"/>
  <c r="BI180" i="3"/>
  <c r="BH180" i="3"/>
  <c r="BG180" i="3"/>
  <c r="BF180" i="3"/>
  <c r="BE180" i="3"/>
  <c r="T180" i="3"/>
  <c r="R180" i="3"/>
  <c r="P180" i="3"/>
  <c r="J180" i="3"/>
  <c r="BK177" i="3"/>
  <c r="BI177" i="3"/>
  <c r="BH177" i="3"/>
  <c r="BG177" i="3"/>
  <c r="BF177" i="3"/>
  <c r="T177" i="3"/>
  <c r="R177" i="3"/>
  <c r="P177" i="3"/>
  <c r="J177" i="3"/>
  <c r="BE177" i="3" s="1"/>
  <c r="BK172" i="3"/>
  <c r="BI172" i="3"/>
  <c r="BH172" i="3"/>
  <c r="BG172" i="3"/>
  <c r="BF172" i="3"/>
  <c r="T172" i="3"/>
  <c r="R172" i="3"/>
  <c r="P172" i="3"/>
  <c r="J172" i="3"/>
  <c r="BE172" i="3" s="1"/>
  <c r="BK169" i="3"/>
  <c r="BI169" i="3"/>
  <c r="BH169" i="3"/>
  <c r="BG169" i="3"/>
  <c r="BF169" i="3"/>
  <c r="T169" i="3"/>
  <c r="R169" i="3"/>
  <c r="P169" i="3"/>
  <c r="J169" i="3"/>
  <c r="BE169" i="3" s="1"/>
  <c r="BK164" i="3"/>
  <c r="BI164" i="3"/>
  <c r="BH164" i="3"/>
  <c r="BG164" i="3"/>
  <c r="BF164" i="3"/>
  <c r="BE164" i="3"/>
  <c r="T164" i="3"/>
  <c r="R164" i="3"/>
  <c r="P164" i="3"/>
  <c r="J164" i="3"/>
  <c r="BK161" i="3"/>
  <c r="BI161" i="3"/>
  <c r="BH161" i="3"/>
  <c r="BG161" i="3"/>
  <c r="BF161" i="3"/>
  <c r="BE161" i="3"/>
  <c r="T161" i="3"/>
  <c r="R161" i="3"/>
  <c r="P161" i="3"/>
  <c r="J161" i="3"/>
  <c r="BK159" i="3"/>
  <c r="BI159" i="3"/>
  <c r="BH159" i="3"/>
  <c r="BG159" i="3"/>
  <c r="BF159" i="3"/>
  <c r="T159" i="3"/>
  <c r="R159" i="3"/>
  <c r="P159" i="3"/>
  <c r="J159" i="3"/>
  <c r="BE159" i="3" s="1"/>
  <c r="BK156" i="3"/>
  <c r="BI156" i="3"/>
  <c r="BH156" i="3"/>
  <c r="BG156" i="3"/>
  <c r="BF156" i="3"/>
  <c r="T156" i="3"/>
  <c r="R156" i="3"/>
  <c r="P156" i="3"/>
  <c r="J156" i="3"/>
  <c r="BE156" i="3" s="1"/>
  <c r="BK152" i="3"/>
  <c r="BI152" i="3"/>
  <c r="BH152" i="3"/>
  <c r="BG152" i="3"/>
  <c r="BF152" i="3"/>
  <c r="T152" i="3"/>
  <c r="R152" i="3"/>
  <c r="P152" i="3"/>
  <c r="J152" i="3"/>
  <c r="BE152" i="3" s="1"/>
  <c r="BK149" i="3"/>
  <c r="BI149" i="3"/>
  <c r="BH149" i="3"/>
  <c r="BG149" i="3"/>
  <c r="BF149" i="3"/>
  <c r="T149" i="3"/>
  <c r="R149" i="3"/>
  <c r="P149" i="3"/>
  <c r="J149" i="3"/>
  <c r="BE149" i="3" s="1"/>
  <c r="BK146" i="3"/>
  <c r="BI146" i="3"/>
  <c r="BH146" i="3"/>
  <c r="BG146" i="3"/>
  <c r="BF146" i="3"/>
  <c r="T146" i="3"/>
  <c r="R146" i="3"/>
  <c r="P146" i="3"/>
  <c r="J146" i="3"/>
  <c r="BE146" i="3" s="1"/>
  <c r="BK143" i="3"/>
  <c r="BI143" i="3"/>
  <c r="BH143" i="3"/>
  <c r="BG143" i="3"/>
  <c r="BF143" i="3"/>
  <c r="T143" i="3"/>
  <c r="R143" i="3"/>
  <c r="P143" i="3"/>
  <c r="J143" i="3"/>
  <c r="BE143" i="3" s="1"/>
  <c r="BK141" i="3"/>
  <c r="BI141" i="3"/>
  <c r="BH141" i="3"/>
  <c r="BG141" i="3"/>
  <c r="BF141" i="3"/>
  <c r="T141" i="3"/>
  <c r="R141" i="3"/>
  <c r="P141" i="3"/>
  <c r="J141" i="3"/>
  <c r="BE141" i="3" s="1"/>
  <c r="BK138" i="3"/>
  <c r="BI138" i="3"/>
  <c r="BH138" i="3"/>
  <c r="BG138" i="3"/>
  <c r="BF138" i="3"/>
  <c r="T138" i="3"/>
  <c r="R138" i="3"/>
  <c r="P138" i="3"/>
  <c r="J138" i="3"/>
  <c r="BE138" i="3" s="1"/>
  <c r="BK134" i="3"/>
  <c r="BI134" i="3"/>
  <c r="BH134" i="3"/>
  <c r="BG134" i="3"/>
  <c r="BF134" i="3"/>
  <c r="BE134" i="3"/>
  <c r="T134" i="3"/>
  <c r="R134" i="3"/>
  <c r="P134" i="3"/>
  <c r="J134" i="3"/>
  <c r="BK131" i="3"/>
  <c r="BI131" i="3"/>
  <c r="BH131" i="3"/>
  <c r="BG131" i="3"/>
  <c r="BF131" i="3"/>
  <c r="T131" i="3"/>
  <c r="R131" i="3"/>
  <c r="P131" i="3"/>
  <c r="J131" i="3"/>
  <c r="BE131" i="3" s="1"/>
  <c r="BK129" i="3"/>
  <c r="BI129" i="3"/>
  <c r="BH129" i="3"/>
  <c r="BG129" i="3"/>
  <c r="BF129" i="3"/>
  <c r="T129" i="3"/>
  <c r="T125" i="3" s="1"/>
  <c r="R129" i="3"/>
  <c r="P129" i="3"/>
  <c r="J129" i="3"/>
  <c r="BE129" i="3" s="1"/>
  <c r="BK126" i="3"/>
  <c r="BI126" i="3"/>
  <c r="BH126" i="3"/>
  <c r="BG126" i="3"/>
  <c r="BF126" i="3"/>
  <c r="T126" i="3"/>
  <c r="R126" i="3"/>
  <c r="P126" i="3"/>
  <c r="J126" i="3"/>
  <c r="BE126" i="3" s="1"/>
  <c r="R125" i="3"/>
  <c r="BK122" i="3"/>
  <c r="BI122" i="3"/>
  <c r="BH122" i="3"/>
  <c r="BG122" i="3"/>
  <c r="BF122" i="3"/>
  <c r="T122" i="3"/>
  <c r="R122" i="3"/>
  <c r="P122" i="3"/>
  <c r="J122" i="3"/>
  <c r="BE122" i="3" s="1"/>
  <c r="BK119" i="3"/>
  <c r="BI119" i="3"/>
  <c r="BH119" i="3"/>
  <c r="BG119" i="3"/>
  <c r="BF119" i="3"/>
  <c r="T119" i="3"/>
  <c r="R119" i="3"/>
  <c r="P119" i="3"/>
  <c r="J119" i="3"/>
  <c r="BE119" i="3" s="1"/>
  <c r="BK117" i="3"/>
  <c r="BI117" i="3"/>
  <c r="BH117" i="3"/>
  <c r="BG117" i="3"/>
  <c r="BF117" i="3"/>
  <c r="T117" i="3"/>
  <c r="R117" i="3"/>
  <c r="R108" i="3" s="1"/>
  <c r="P117" i="3"/>
  <c r="J117" i="3"/>
  <c r="BE117" i="3" s="1"/>
  <c r="BK114" i="3"/>
  <c r="BI114" i="3"/>
  <c r="BH114" i="3"/>
  <c r="BG114" i="3"/>
  <c r="BF114" i="3"/>
  <c r="T114" i="3"/>
  <c r="T108" i="3" s="1"/>
  <c r="R114" i="3"/>
  <c r="P114" i="3"/>
  <c r="J114" i="3"/>
  <c r="BE114" i="3" s="1"/>
  <c r="BK112" i="3"/>
  <c r="BI112" i="3"/>
  <c r="BH112" i="3"/>
  <c r="BG112" i="3"/>
  <c r="BF112" i="3"/>
  <c r="BE112" i="3"/>
  <c r="T112" i="3"/>
  <c r="R112" i="3"/>
  <c r="P112" i="3"/>
  <c r="J112" i="3"/>
  <c r="BK109" i="3"/>
  <c r="BI109" i="3"/>
  <c r="BH109" i="3"/>
  <c r="BG109" i="3"/>
  <c r="BF109" i="3"/>
  <c r="T109" i="3"/>
  <c r="R109" i="3"/>
  <c r="P109" i="3"/>
  <c r="P108" i="3" s="1"/>
  <c r="J109" i="3"/>
  <c r="BE109" i="3" s="1"/>
  <c r="BK106" i="3"/>
  <c r="BI106" i="3"/>
  <c r="BH106" i="3"/>
  <c r="BG106" i="3"/>
  <c r="BF106" i="3"/>
  <c r="T106" i="3"/>
  <c r="R106" i="3"/>
  <c r="R103" i="3" s="1"/>
  <c r="P106" i="3"/>
  <c r="J106" i="3"/>
  <c r="BE106" i="3" s="1"/>
  <c r="BK104" i="3"/>
  <c r="BK103" i="3" s="1"/>
  <c r="BI104" i="3"/>
  <c r="BH104" i="3"/>
  <c r="BG104" i="3"/>
  <c r="BF104" i="3"/>
  <c r="T104" i="3"/>
  <c r="R104" i="3"/>
  <c r="P104" i="3"/>
  <c r="J104" i="3"/>
  <c r="BE104" i="3" s="1"/>
  <c r="T103" i="3"/>
  <c r="P103" i="3"/>
  <c r="BK99" i="3"/>
  <c r="BI99" i="3"/>
  <c r="BH99" i="3"/>
  <c r="BG99" i="3"/>
  <c r="BF99" i="3"/>
  <c r="BE99" i="3"/>
  <c r="T99" i="3"/>
  <c r="R99" i="3"/>
  <c r="P99" i="3"/>
  <c r="J99" i="3"/>
  <c r="BK95" i="3"/>
  <c r="BI95" i="3"/>
  <c r="BH95" i="3"/>
  <c r="BG95" i="3"/>
  <c r="BF95" i="3"/>
  <c r="BE95" i="3"/>
  <c r="T95" i="3"/>
  <c r="R95" i="3"/>
  <c r="P95" i="3"/>
  <c r="J95" i="3"/>
  <c r="BK92" i="3"/>
  <c r="BI92" i="3"/>
  <c r="BH92" i="3"/>
  <c r="BG92" i="3"/>
  <c r="BF92" i="3"/>
  <c r="T92" i="3"/>
  <c r="R92" i="3"/>
  <c r="P92" i="3"/>
  <c r="J92" i="3"/>
  <c r="BE92" i="3" s="1"/>
  <c r="BK89" i="3"/>
  <c r="BI89" i="3"/>
  <c r="BH89" i="3"/>
  <c r="BG89" i="3"/>
  <c r="BF89" i="3"/>
  <c r="T89" i="3"/>
  <c r="R89" i="3"/>
  <c r="R88" i="3" s="1"/>
  <c r="R87" i="3" s="1"/>
  <c r="P89" i="3"/>
  <c r="J89" i="3"/>
  <c r="BE89" i="3" s="1"/>
  <c r="T88" i="3"/>
  <c r="P88" i="3"/>
  <c r="P87" i="3" s="1"/>
  <c r="T87" i="3"/>
  <c r="J82" i="3"/>
  <c r="F82" i="3"/>
  <c r="J80" i="3"/>
  <c r="F80" i="3"/>
  <c r="E78" i="3"/>
  <c r="J54" i="3"/>
  <c r="F54" i="3"/>
  <c r="J52" i="3"/>
  <c r="F52" i="3"/>
  <c r="E50" i="3"/>
  <c r="J37" i="3"/>
  <c r="J36" i="3"/>
  <c r="J35" i="3"/>
  <c r="J24" i="3"/>
  <c r="E24" i="3"/>
  <c r="J83" i="3" s="1"/>
  <c r="J23" i="3"/>
  <c r="J21" i="3"/>
  <c r="E21" i="3"/>
  <c r="J20" i="3"/>
  <c r="J18" i="3"/>
  <c r="E18" i="3"/>
  <c r="F83" i="3" s="1"/>
  <c r="J17" i="3"/>
  <c r="J12" i="3"/>
  <c r="E7" i="3"/>
  <c r="E48" i="3" s="1"/>
  <c r="BK170" i="2"/>
  <c r="BI170" i="2"/>
  <c r="BH170" i="2"/>
  <c r="BG170" i="2"/>
  <c r="BF170" i="2"/>
  <c r="T170" i="2"/>
  <c r="R170" i="2"/>
  <c r="P170" i="2"/>
  <c r="P165" i="2" s="1"/>
  <c r="J170" i="2"/>
  <c r="BE170" i="2" s="1"/>
  <c r="BK166" i="2"/>
  <c r="BK165" i="2" s="1"/>
  <c r="J165" i="2" s="1"/>
  <c r="J68" i="2" s="1"/>
  <c r="BI166" i="2"/>
  <c r="BH166" i="2"/>
  <c r="BG166" i="2"/>
  <c r="BF166" i="2"/>
  <c r="T166" i="2"/>
  <c r="R166" i="2"/>
  <c r="P166" i="2"/>
  <c r="J166" i="2"/>
  <c r="BE166" i="2" s="1"/>
  <c r="T165" i="2"/>
  <c r="R165" i="2"/>
  <c r="BK162" i="2"/>
  <c r="BI162" i="2"/>
  <c r="BH162" i="2"/>
  <c r="BG162" i="2"/>
  <c r="BF162" i="2"/>
  <c r="BE162" i="2"/>
  <c r="T162" i="2"/>
  <c r="T153" i="2" s="1"/>
  <c r="R162" i="2"/>
  <c r="P162" i="2"/>
  <c r="J162" i="2"/>
  <c r="BK159" i="2"/>
  <c r="BI159" i="2"/>
  <c r="BH159" i="2"/>
  <c r="BG159" i="2"/>
  <c r="BF159" i="2"/>
  <c r="T159" i="2"/>
  <c r="R159" i="2"/>
  <c r="P159" i="2"/>
  <c r="J159" i="2"/>
  <c r="BE159" i="2" s="1"/>
  <c r="BK154" i="2"/>
  <c r="BI154" i="2"/>
  <c r="BH154" i="2"/>
  <c r="BG154" i="2"/>
  <c r="BF154" i="2"/>
  <c r="T154" i="2"/>
  <c r="R154" i="2"/>
  <c r="P154" i="2"/>
  <c r="P153" i="2" s="1"/>
  <c r="J154" i="2"/>
  <c r="BE154" i="2" s="1"/>
  <c r="R153" i="2"/>
  <c r="BK150" i="2"/>
  <c r="BI150" i="2"/>
  <c r="BH150" i="2"/>
  <c r="BG150" i="2"/>
  <c r="BF150" i="2"/>
  <c r="T150" i="2"/>
  <c r="R150" i="2"/>
  <c r="P150" i="2"/>
  <c r="J150" i="2"/>
  <c r="BE150" i="2" s="1"/>
  <c r="BK147" i="2"/>
  <c r="BI147" i="2"/>
  <c r="BH147" i="2"/>
  <c r="BG147" i="2"/>
  <c r="BF147" i="2"/>
  <c r="T147" i="2"/>
  <c r="R147" i="2"/>
  <c r="P147" i="2"/>
  <c r="J147" i="2"/>
  <c r="BE147" i="2" s="1"/>
  <c r="BK143" i="2"/>
  <c r="BI143" i="2"/>
  <c r="BH143" i="2"/>
  <c r="BG143" i="2"/>
  <c r="BF143" i="2"/>
  <c r="BE143" i="2"/>
  <c r="T143" i="2"/>
  <c r="R143" i="2"/>
  <c r="P143" i="2"/>
  <c r="P138" i="2" s="1"/>
  <c r="P137" i="2" s="1"/>
  <c r="J143" i="2"/>
  <c r="BK139" i="2"/>
  <c r="BI139" i="2"/>
  <c r="BH139" i="2"/>
  <c r="BG139" i="2"/>
  <c r="BF139" i="2"/>
  <c r="T139" i="2"/>
  <c r="R139" i="2"/>
  <c r="P139" i="2"/>
  <c r="J139" i="2"/>
  <c r="BE139" i="2" s="1"/>
  <c r="T138" i="2"/>
  <c r="R138" i="2"/>
  <c r="R137" i="2" s="1"/>
  <c r="BK134" i="2"/>
  <c r="BK133" i="2" s="1"/>
  <c r="J133" i="2" s="1"/>
  <c r="J64" i="2" s="1"/>
  <c r="BI134" i="2"/>
  <c r="BH134" i="2"/>
  <c r="BG134" i="2"/>
  <c r="BF134" i="2"/>
  <c r="T134" i="2"/>
  <c r="R134" i="2"/>
  <c r="R133" i="2" s="1"/>
  <c r="P134" i="2"/>
  <c r="P133" i="2" s="1"/>
  <c r="J134" i="2"/>
  <c r="BE134" i="2" s="1"/>
  <c r="T133" i="2"/>
  <c r="BK130" i="2"/>
  <c r="BI130" i="2"/>
  <c r="BH130" i="2"/>
  <c r="BG130" i="2"/>
  <c r="BF130" i="2"/>
  <c r="T130" i="2"/>
  <c r="R130" i="2"/>
  <c r="P130" i="2"/>
  <c r="J130" i="2"/>
  <c r="BE130" i="2" s="1"/>
  <c r="BK126" i="2"/>
  <c r="BI126" i="2"/>
  <c r="BH126" i="2"/>
  <c r="BG126" i="2"/>
  <c r="BF126" i="2"/>
  <c r="T126" i="2"/>
  <c r="R126" i="2"/>
  <c r="P126" i="2"/>
  <c r="P119" i="2" s="1"/>
  <c r="J126" i="2"/>
  <c r="BE126" i="2" s="1"/>
  <c r="BK123" i="2"/>
  <c r="BI123" i="2"/>
  <c r="BH123" i="2"/>
  <c r="BG123" i="2"/>
  <c r="BF123" i="2"/>
  <c r="BE123" i="2"/>
  <c r="T123" i="2"/>
  <c r="R123" i="2"/>
  <c r="R119" i="2" s="1"/>
  <c r="P123" i="2"/>
  <c r="J123" i="2"/>
  <c r="BK120" i="2"/>
  <c r="BK119" i="2" s="1"/>
  <c r="J119" i="2" s="1"/>
  <c r="J63" i="2" s="1"/>
  <c r="BI120" i="2"/>
  <c r="BH120" i="2"/>
  <c r="BG120" i="2"/>
  <c r="BF120" i="2"/>
  <c r="T120" i="2"/>
  <c r="R120" i="2"/>
  <c r="P120" i="2"/>
  <c r="J120" i="2"/>
  <c r="BE120" i="2" s="1"/>
  <c r="T119" i="2"/>
  <c r="BK115" i="2"/>
  <c r="BI115" i="2"/>
  <c r="BH115" i="2"/>
  <c r="BG115" i="2"/>
  <c r="BF115" i="2"/>
  <c r="T115" i="2"/>
  <c r="R115" i="2"/>
  <c r="P115" i="2"/>
  <c r="J115" i="2"/>
  <c r="BE115" i="2" s="1"/>
  <c r="BK111" i="2"/>
  <c r="BI111" i="2"/>
  <c r="BH111" i="2"/>
  <c r="BG111" i="2"/>
  <c r="BF111" i="2"/>
  <c r="BE111" i="2"/>
  <c r="T111" i="2"/>
  <c r="R111" i="2"/>
  <c r="P111" i="2"/>
  <c r="J111" i="2"/>
  <c r="BK108" i="2"/>
  <c r="BI108" i="2"/>
  <c r="BH108" i="2"/>
  <c r="BG108" i="2"/>
  <c r="BF108" i="2"/>
  <c r="T108" i="2"/>
  <c r="R108" i="2"/>
  <c r="P108" i="2"/>
  <c r="J108" i="2"/>
  <c r="BE108" i="2" s="1"/>
  <c r="BK105" i="2"/>
  <c r="BI105" i="2"/>
  <c r="BH105" i="2"/>
  <c r="BG105" i="2"/>
  <c r="BF105" i="2"/>
  <c r="T105" i="2"/>
  <c r="R105" i="2"/>
  <c r="R104" i="2" s="1"/>
  <c r="P105" i="2"/>
  <c r="J105" i="2"/>
  <c r="BE105" i="2" s="1"/>
  <c r="T104" i="2"/>
  <c r="P104" i="2"/>
  <c r="BK101" i="2"/>
  <c r="BI101" i="2"/>
  <c r="BH101" i="2"/>
  <c r="BG101" i="2"/>
  <c r="BF101" i="2"/>
  <c r="BE101" i="2"/>
  <c r="T101" i="2"/>
  <c r="R101" i="2"/>
  <c r="P101" i="2"/>
  <c r="P90" i="2" s="1"/>
  <c r="J101" i="2"/>
  <c r="BK96" i="2"/>
  <c r="BI96" i="2"/>
  <c r="BH96" i="2"/>
  <c r="BG96" i="2"/>
  <c r="BF96" i="2"/>
  <c r="T96" i="2"/>
  <c r="R96" i="2"/>
  <c r="R90" i="2" s="1"/>
  <c r="R89" i="2" s="1"/>
  <c r="R88" i="2" s="1"/>
  <c r="P96" i="2"/>
  <c r="J96" i="2"/>
  <c r="BE96" i="2" s="1"/>
  <c r="BK91" i="2"/>
  <c r="BI91" i="2"/>
  <c r="BH91" i="2"/>
  <c r="BG91" i="2"/>
  <c r="BF91" i="2"/>
  <c r="T91" i="2"/>
  <c r="R91" i="2"/>
  <c r="P91" i="2"/>
  <c r="J91" i="2"/>
  <c r="BE91" i="2" s="1"/>
  <c r="T90" i="2"/>
  <c r="T89" i="2" s="1"/>
  <c r="F85" i="2"/>
  <c r="J84" i="2"/>
  <c r="F84" i="2"/>
  <c r="F82" i="2"/>
  <c r="E80" i="2"/>
  <c r="J55" i="2"/>
  <c r="J54" i="2"/>
  <c r="F54" i="2"/>
  <c r="F52" i="2"/>
  <c r="E50" i="2"/>
  <c r="J37" i="2"/>
  <c r="J36" i="2"/>
  <c r="J35" i="2"/>
  <c r="J24" i="2"/>
  <c r="E24" i="2"/>
  <c r="J85" i="2" s="1"/>
  <c r="J23" i="2"/>
  <c r="J21" i="2"/>
  <c r="E21" i="2"/>
  <c r="J20" i="2"/>
  <c r="J18" i="2"/>
  <c r="E18" i="2"/>
  <c r="F55" i="2" s="1"/>
  <c r="J17" i="2"/>
  <c r="J12" i="2"/>
  <c r="J52" i="2" s="1"/>
  <c r="E7" i="2"/>
  <c r="E78" i="2" s="1"/>
  <c r="AY57" i="1"/>
  <c r="AX57" i="1"/>
  <c r="AY56" i="1"/>
  <c r="AX56" i="1"/>
  <c r="AY55" i="1"/>
  <c r="AX55" i="1"/>
  <c r="AS54" i="1"/>
  <c r="AM50" i="1"/>
  <c r="L50" i="1"/>
  <c r="AM49" i="1"/>
  <c r="L49" i="1"/>
  <c r="AM47" i="1"/>
  <c r="L47" i="1"/>
  <c r="L45" i="1"/>
  <c r="L44" i="1"/>
  <c r="BK90" i="2" l="1"/>
  <c r="J82" i="2"/>
  <c r="P125" i="3"/>
  <c r="P102" i="3" s="1"/>
  <c r="P86" i="3" s="1"/>
  <c r="AU56" i="1" s="1"/>
  <c r="R102" i="3"/>
  <c r="R86" i="3" s="1"/>
  <c r="F33" i="4"/>
  <c r="AZ57" i="1" s="1"/>
  <c r="J34" i="4"/>
  <c r="AW57" i="1" s="1"/>
  <c r="AT57" i="1" s="1"/>
  <c r="F36" i="3"/>
  <c r="BC56" i="1" s="1"/>
  <c r="F35" i="3"/>
  <c r="BB56" i="1" s="1"/>
  <c r="BK88" i="3"/>
  <c r="BK108" i="3"/>
  <c r="J108" i="3" s="1"/>
  <c r="J64" i="3" s="1"/>
  <c r="J34" i="3"/>
  <c r="AW56" i="1" s="1"/>
  <c r="BK125" i="3"/>
  <c r="J125" i="3" s="1"/>
  <c r="J65" i="3" s="1"/>
  <c r="F37" i="3"/>
  <c r="BD56" i="1" s="1"/>
  <c r="F36" i="2"/>
  <c r="BC55" i="1" s="1"/>
  <c r="J34" i="2"/>
  <c r="AW55" i="1" s="1"/>
  <c r="F35" i="2"/>
  <c r="BB55" i="1" s="1"/>
  <c r="BK138" i="2"/>
  <c r="BK153" i="2"/>
  <c r="J153" i="2" s="1"/>
  <c r="J67" i="2" s="1"/>
  <c r="F37" i="2"/>
  <c r="BD55" i="1" s="1"/>
  <c r="BK104" i="2"/>
  <c r="J104" i="2" s="1"/>
  <c r="J62" i="2" s="1"/>
  <c r="T85" i="4"/>
  <c r="T84" i="4" s="1"/>
  <c r="J86" i="4"/>
  <c r="J61" i="4" s="1"/>
  <c r="BK85" i="4"/>
  <c r="T137" i="2"/>
  <c r="T88" i="2"/>
  <c r="T86" i="3"/>
  <c r="J88" i="3"/>
  <c r="J61" i="3" s="1"/>
  <c r="BK87" i="3"/>
  <c r="J33" i="3"/>
  <c r="AV56" i="1" s="1"/>
  <c r="F33" i="3"/>
  <c r="AZ56" i="1" s="1"/>
  <c r="J33" i="2"/>
  <c r="AV55" i="1" s="1"/>
  <c r="AT55" i="1" s="1"/>
  <c r="F33" i="2"/>
  <c r="AZ55" i="1" s="1"/>
  <c r="P89" i="2"/>
  <c r="P88" i="2" s="1"/>
  <c r="AU55" i="1" s="1"/>
  <c r="J103" i="3"/>
  <c r="J63" i="3" s="1"/>
  <c r="T102" i="3"/>
  <c r="J138" i="2"/>
  <c r="J66" i="2" s="1"/>
  <c r="BK137" i="2"/>
  <c r="J137" i="2" s="1"/>
  <c r="J65" i="2" s="1"/>
  <c r="J90" i="2"/>
  <c r="J61" i="2" s="1"/>
  <c r="E74" i="4"/>
  <c r="E76" i="3"/>
  <c r="F34" i="2"/>
  <c r="BA55" i="1" s="1"/>
  <c r="J78" i="4"/>
  <c r="F55" i="3"/>
  <c r="J80" i="4"/>
  <c r="F34" i="3"/>
  <c r="BA56" i="1" s="1"/>
  <c r="J55" i="3"/>
  <c r="J81" i="4"/>
  <c r="F34" i="4"/>
  <c r="BA57" i="1" s="1"/>
  <c r="E48" i="2"/>
  <c r="BD54" i="1" l="1"/>
  <c r="W33" i="1" s="1"/>
  <c r="BC54" i="1"/>
  <c r="BB54" i="1"/>
  <c r="AU54" i="1"/>
  <c r="BK102" i="3"/>
  <c r="J102" i="3" s="1"/>
  <c r="J62" i="3" s="1"/>
  <c r="AT56" i="1"/>
  <c r="AZ54" i="1"/>
  <c r="W29" i="1" s="1"/>
  <c r="BK89" i="2"/>
  <c r="J89" i="2" s="1"/>
  <c r="J60" i="2" s="1"/>
  <c r="AY54" i="1"/>
  <c r="W32" i="1"/>
  <c r="AX54" i="1"/>
  <c r="W31" i="1"/>
  <c r="BA54" i="1"/>
  <c r="J87" i="3"/>
  <c r="J60" i="3" s="1"/>
  <c r="J85" i="4"/>
  <c r="J60" i="4" s="1"/>
  <c r="BK84" i="4"/>
  <c r="J84" i="4" s="1"/>
  <c r="AV54" i="1" l="1"/>
  <c r="AK29" i="1" s="1"/>
  <c r="BK88" i="2"/>
  <c r="J88" i="2" s="1"/>
  <c r="BK86" i="3"/>
  <c r="J86" i="3" s="1"/>
  <c r="J59" i="3" s="1"/>
  <c r="J59" i="2"/>
  <c r="J30" i="2"/>
  <c r="J59" i="4"/>
  <c r="J30" i="4"/>
  <c r="J30" i="3"/>
  <c r="AW54" i="1"/>
  <c r="AK30" i="1" s="1"/>
  <c r="W30" i="1"/>
  <c r="AG56" i="1" l="1"/>
  <c r="AN56" i="1" s="1"/>
  <c r="J39" i="3"/>
  <c r="AG57" i="1"/>
  <c r="AN57" i="1" s="1"/>
  <c r="J39" i="4"/>
  <c r="AG55" i="1"/>
  <c r="J39" i="2"/>
  <c r="AT54" i="1"/>
  <c r="AN55" i="1" l="1"/>
  <c r="AG54" i="1"/>
  <c r="AN54" i="1" l="1"/>
  <c r="AK26" i="1"/>
  <c r="AK35" i="1" s="1"/>
</calcChain>
</file>

<file path=xl/sharedStrings.xml><?xml version="1.0" encoding="utf-8"?>
<sst xmlns="http://schemas.openxmlformats.org/spreadsheetml/2006/main" count="3712" uniqueCount="903">
  <si>
    <t>Export Komplet</t>
  </si>
  <si>
    <t>VZ</t>
  </si>
  <si>
    <t>2.0</t>
  </si>
  <si>
    <t>ZAMOK</t>
  </si>
  <si>
    <t>False</t>
  </si>
  <si>
    <t>{4d0deeef-c64b-41b3-8579-e9b04132b84d}</t>
  </si>
  <si>
    <t>0,01</t>
  </si>
  <si>
    <t>21</t>
  </si>
  <si>
    <t>12</t>
  </si>
  <si>
    <t>REKAPITULACE STAVBY</t>
  </si>
  <si>
    <t>v ---  níže se nacházejí doplnkové a pomocné údaje k sestavám  --- v</t>
  </si>
  <si>
    <t>Návod na vyplnění</t>
  </si>
  <si>
    <t>0,001</t>
  </si>
  <si>
    <t>Kód:</t>
  </si>
  <si>
    <t>20240603</t>
  </si>
  <si>
    <t>Měnit lze pouze buňky se žlutým podbarvením!
1) v Rekapitulaci stavby vyplňte údaje o Účastníkovi (přenesou se do ostatních sestav i v jiných listech)
2) na vybraných listech vyplňte v sestavě Soupis prací ceny u položek</t>
  </si>
  <si>
    <t>Stavba:</t>
  </si>
  <si>
    <t>Standardizace konektivity Prvního českého gymnázia v Karlových Varech, p.o.</t>
  </si>
  <si>
    <t>KSO:</t>
  </si>
  <si>
    <t/>
  </si>
  <si>
    <t>CC-CZ:</t>
  </si>
  <si>
    <t>Místo:</t>
  </si>
  <si>
    <t>Národní 445/25, 360 01 Karlovy Vary</t>
  </si>
  <si>
    <t>Datum:</t>
  </si>
  <si>
    <t>Zadavatel:</t>
  </si>
  <si>
    <t>IČ:</t>
  </si>
  <si>
    <t>První české gymnázium v Karlových Varech, p.o.</t>
  </si>
  <si>
    <t>DIČ:</t>
  </si>
  <si>
    <t>Účastník:</t>
  </si>
  <si>
    <t>04308697</t>
  </si>
  <si>
    <t>Aricoma System a.s.</t>
  </si>
  <si>
    <t>Projektant:</t>
  </si>
  <si>
    <t xml:space="preserve"> </t>
  </si>
  <si>
    <t>True</t>
  </si>
  <si>
    <t>Zpracovatel:</t>
  </si>
  <si>
    <t>Poznámka:</t>
  </si>
  <si>
    <t>Soupis prací je sestaven s využitím Cenové soustavy ÚRS. Položky, které pochází z této cenové soustavy, jsou ve sloupci 'Cenová soustava' označeny popisem 'CS ÚRS' a úrovní příslušného kalendářního pololetí. Veškeré další informace vymezující popis a podmínky použití těchto položek z Cenové soustavy, které nejsou uvedeny přímo v soupisu prací, jsou neomezeně dálkově k dispozici na webu podminky.urs.cz.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</si>
  <si>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</si>
  <si>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</si>
  <si>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</si>
  <si>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</si>
  <si>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</si>
  <si>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</si>
  <si>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</si>
  <si>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</si>
  <si>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</si>
  <si>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</si>
  <si>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</si>
  <si>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</si>
  <si>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</si>
  <si>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</si>
  <si>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</si>
  <si>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</si>
  <si>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</si>
  <si>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</si>
  <si>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</si>
  <si>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</si>
  <si>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
náklady [CZK]</t>
  </si>
  <si>
    <t>DPH [CZK]</t>
  </si>
  <si>
    <t>Normohodiny [h]</t>
  </si>
  <si>
    <t>DPH základní [CZK]</t>
  </si>
  <si>
    <t>DPH snížená [CZK]</t>
  </si>
  <si>
    <t>DPH základní přenesená
[CZK]</t>
  </si>
  <si>
    <t>DPH snížená přenesená
[CZK]</t>
  </si>
  <si>
    <t>Základna
DPH základní</t>
  </si>
  <si>
    <t>Základna
DPH snížená</t>
  </si>
  <si>
    <t>Základna
DPH zákl. přenesená</t>
  </si>
  <si>
    <t>Základna
DPH sníž. přenesená</t>
  </si>
  <si>
    <t>Základna
DPH nulová</t>
  </si>
  <si>
    <t>Náklady stavby celkem</t>
  </si>
  <si>
    <t>D</t>
  </si>
  <si>
    <t>0</t>
  </si>
  <si>
    <t>###NOIMPORT###</t>
  </si>
  <si>
    <t>IMPORT</t>
  </si>
  <si>
    <t>{00000000-0000-0000-0000-000000000000}</t>
  </si>
  <si>
    <t>/</t>
  </si>
  <si>
    <t>01</t>
  </si>
  <si>
    <t>Stavební část</t>
  </si>
  <si>
    <t>STA</t>
  </si>
  <si>
    <t>1</t>
  </si>
  <si>
    <t>{63006e51-60c4-4976-912e-0cfc90924fcc}</t>
  </si>
  <si>
    <t>2</t>
  </si>
  <si>
    <t>02</t>
  </si>
  <si>
    <t>Elektroinstalace</t>
  </si>
  <si>
    <t>{3fa9e6fe-21da-4167-b530-d82a4e931e7c}</t>
  </si>
  <si>
    <t>03</t>
  </si>
  <si>
    <t>Vedlejší a ostatní náklady</t>
  </si>
  <si>
    <t>{a023f422-6c91-4e09-9230-b79d164da607}</t>
  </si>
  <si>
    <t>KRYCÍ LIST SOUPISU PRACÍ</t>
  </si>
  <si>
    <t>Objekt:</t>
  </si>
  <si>
    <t>01 - Stavební část</t>
  </si>
  <si>
    <t>REKAPITULACE ČLENĚNÍ SOUPISU PRACÍ</t>
  </si>
  <si>
    <t>Kód dílu - Popis</t>
  </si>
  <si>
    <t>Cena celkem [CZK]</t>
  </si>
  <si>
    <t>-1</t>
  </si>
  <si>
    <t>HSV - Práce a dodávky HSV</t>
  </si>
  <si>
    <t xml:space="preserve">    6 - Úpravy povrchů, podlahy a osazování výplní</t>
  </si>
  <si>
    <t xml:space="preserve">    9 - Ostatní konstrukce a práce, bourání</t>
  </si>
  <si>
    <t xml:space="preserve">    997 - Přesun sutě</t>
  </si>
  <si>
    <t xml:space="preserve">    998 - Přesun hmot</t>
  </si>
  <si>
    <t>PSV - Práce a dodávky PSV</t>
  </si>
  <si>
    <t xml:space="preserve">    741 - Elektroinstalace - silnoproud</t>
  </si>
  <si>
    <t xml:space="preserve">    776 - Podlahy povlakové</t>
  </si>
  <si>
    <t xml:space="preserve">    784 - Dokončovací práce - malby a tapety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</si>
  <si>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</si>
  <si>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</si>
  <si>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</si>
  <si>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</si>
  <si>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</si>
  <si>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</si>
  <si>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</si>
  <si>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</si>
  <si>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</si>
  <si>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</si>
  <si>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</si>
  <si>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</si>
  <si>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</si>
  <si>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</si>
  <si>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</si>
  <si>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</si>
  <si>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6</t>
  </si>
  <si>
    <t>Úpravy povrchů, podlahy a osazování výplní</t>
  </si>
  <si>
    <t>K</t>
  </si>
  <si>
    <t>611325221</t>
  </si>
  <si>
    <t>Vápenocementová štuková omítka malých ploch do 0,09 m2 na stropech</t>
  </si>
  <si>
    <t>kus</t>
  </si>
  <si>
    <t>CS ÚRS 2024 01</t>
  </si>
  <si>
    <t>4</t>
  </si>
  <si>
    <t>1602746485</t>
  </si>
  <si>
    <t>PP</t>
  </si>
  <si>
    <t>Vápenocementová omítka jednotlivých malých ploch štuková na stropech, plochy jednotlivě do 0,09 m2</t>
  </si>
  <si>
    <t>Online PSC</t>
  </si>
  <si>
    <t>https://podminky.urs.cz/item/CS_URS_2024_01/611325221</t>
  </si>
  <si>
    <t>VV</t>
  </si>
  <si>
    <t>zednické začištění kabelových prostupů stropem</t>
  </si>
  <si>
    <t>612325221</t>
  </si>
  <si>
    <t>Vápenocementová štuková omítka malých ploch do 0,09 m2 na stěnách</t>
  </si>
  <si>
    <t>2105980311</t>
  </si>
  <si>
    <t>Vápenocementová omítka jednotlivých malých ploch štuková na stěnách, plochy jednotlivě do 0,09 m2</t>
  </si>
  <si>
    <t>https://podminky.urs.cz/item/CS_URS_2024_01/612325221</t>
  </si>
  <si>
    <t>zednické začištění kabelových prostupů stěnou</t>
  </si>
  <si>
    <t>96*2</t>
  </si>
  <si>
    <t>3</t>
  </si>
  <si>
    <t>619991001</t>
  </si>
  <si>
    <t>Zakrytí podlahy fólií</t>
  </si>
  <si>
    <t>m2</t>
  </si>
  <si>
    <t>1544202913</t>
  </si>
  <si>
    <t>Zakrytí vnitřních ploch před znečištěním fólií včetně pozdějšího odkrytí podlah</t>
  </si>
  <si>
    <t>https://podminky.urs.cz/item/CS_URS_2024_01/619991001</t>
  </si>
  <si>
    <t>9</t>
  </si>
  <si>
    <t>Ostatní konstrukce a práce, bourání</t>
  </si>
  <si>
    <t>949101111</t>
  </si>
  <si>
    <t>Lešení pomocné pro objekty pozemních staveb s lešeňovou podlahou v do 1,9 m zatížení do 150 kg/m2</t>
  </si>
  <si>
    <t>16</t>
  </si>
  <si>
    <t>-832057510</t>
  </si>
  <si>
    <t>Lešení pomocné pracovní pro objekty pozemních staveb pro zatížení do 150 kg/m2, o výšce lešeňové podlahy do 1,9 m</t>
  </si>
  <si>
    <t>https://podminky.urs.cz/item/CS_URS_2024_01/949101111</t>
  </si>
  <si>
    <t>5</t>
  </si>
  <si>
    <t>952901111</t>
  </si>
  <si>
    <t>Vyčištění budov bytové a občanské výstavby při výšce podlaží do 4 m</t>
  </si>
  <si>
    <t>-1443270051</t>
  </si>
  <si>
    <t>Vyčištění budov nebo objektů před předáním do užívání budov bytové nebo občanské výstavby, světlé výšky podlaží do 4 m</t>
  </si>
  <si>
    <t>https://podminky.urs.cz/item/CS_URS_2024_01/952901111</t>
  </si>
  <si>
    <t>977151111</t>
  </si>
  <si>
    <t>Jádrové vrty diamantovými korunkami do stavebních materiálů D do 35 mm</t>
  </si>
  <si>
    <t>m</t>
  </si>
  <si>
    <t>1379326417</t>
  </si>
  <si>
    <t>Jádrové vrty diamantovými korunkami do stavebních materiálů (železobetonu, betonu, cihel, obkladů, dlažeb, kamene) průměru do 35 mm</t>
  </si>
  <si>
    <t>https://podminky.urs.cz/item/CS_URS_2024_01/977151111</t>
  </si>
  <si>
    <t>96*0,15</t>
  </si>
  <si>
    <t>7</t>
  </si>
  <si>
    <t>977151211</t>
  </si>
  <si>
    <t>Jádrové vrty dovrchní diamantovými korunkami do stavebních materiálů D do 35 mm</t>
  </si>
  <si>
    <t>784501671</t>
  </si>
  <si>
    <t>Jádrové vrty diamantovými korunkami do stavebních materiálů (železobetonu, betonu, cihel, obkladů, dlažeb, kamene) dovrchní (směrem vzhůru), průměru do 35 mm</t>
  </si>
  <si>
    <t>https://podminky.urs.cz/item/CS_URS_2024_01/977151211</t>
  </si>
  <si>
    <t>6*0,33</t>
  </si>
  <si>
    <t>997</t>
  </si>
  <si>
    <t>Přesun sutě</t>
  </si>
  <si>
    <t>8</t>
  </si>
  <si>
    <t>997013214</t>
  </si>
  <si>
    <t>Vnitrostaveništní doprava suti a vybouraných hmot pro budovy v přes 12 do 15 m ručně</t>
  </si>
  <si>
    <t>t</t>
  </si>
  <si>
    <t>1756861620</t>
  </si>
  <si>
    <t>Vnitrostaveništní doprava suti a vybouraných hmot vodorovně do 50 m s naložením ručně pro budovy a haly výšky přes 12 do 15 m</t>
  </si>
  <si>
    <t>https://podminky.urs.cz/item/CS_URS_2024_01/997013214</t>
  </si>
  <si>
    <t>997013501</t>
  </si>
  <si>
    <t>Odvoz suti a vybouraných hmot na skládku nebo meziskládku do 1 km se složením</t>
  </si>
  <si>
    <t>-1663931172</t>
  </si>
  <si>
    <t>Odvoz suti a vybouraných hmot na skládku nebo meziskládku se složením, na vzdálenost do 1 km</t>
  </si>
  <si>
    <t>https://podminky.urs.cz/item/CS_URS_2024_01/997013501</t>
  </si>
  <si>
    <t>10</t>
  </si>
  <si>
    <t>997013509</t>
  </si>
  <si>
    <t>Příplatek k odvozu suti a vybouraných hmot na skládku ZKD 1 km přes 1 km</t>
  </si>
  <si>
    <t>1192849115</t>
  </si>
  <si>
    <t>Odvoz suti a vybouraných hmot na skládku nebo meziskládku se složením, na vzdálenost Příplatek k ceně za každý další započatý 1 km přes 1 km</t>
  </si>
  <si>
    <t>https://podminky.urs.cz/item/CS_URS_2024_01/997013509</t>
  </si>
  <si>
    <t>0,051*29</t>
  </si>
  <si>
    <t>11</t>
  </si>
  <si>
    <t>997013631</t>
  </si>
  <si>
    <t>Poplatek za uložení na skládce (skládkovné) stavebního odpadu směsného kód odpadu 17 09 04</t>
  </si>
  <si>
    <t>-2116197170</t>
  </si>
  <si>
    <t>Poplatek za uložení stavebního odpadu na skládce (skládkovné) směsného stavebního a demoličního zatříděného do Katalogu odpadů pod kódem 17 09 04</t>
  </si>
  <si>
    <t>https://podminky.urs.cz/item/CS_URS_2024_01/997013631</t>
  </si>
  <si>
    <t>998</t>
  </si>
  <si>
    <t>Přesun hmot</t>
  </si>
  <si>
    <t>998018003</t>
  </si>
  <si>
    <t>Přesun hmot pro budovy ruční pro budovy v přes 12 do 24 m</t>
  </si>
  <si>
    <t>680316452</t>
  </si>
  <si>
    <t>Přesun hmot pro budovy občanské výstavby, bydlení, výrobu a služby ruční (bez užití mechanizace) vodorovná dopravní vzdálenost do 100 m pro budovy s jakoukoliv nosnou konstrukcí výšky přes 12 do 24 m</t>
  </si>
  <si>
    <t>https://podminky.urs.cz/item/CS_URS_2024_01/998018003</t>
  </si>
  <si>
    <t>PSV</t>
  </si>
  <si>
    <t>Práce a dodávky PSV</t>
  </si>
  <si>
    <t>741</t>
  </si>
  <si>
    <t>Elektroinstalace - silnoproud</t>
  </si>
  <si>
    <t>13</t>
  </si>
  <si>
    <t>74192031R</t>
  </si>
  <si>
    <t>Protipožární ucpávky kabelů prostup stěnou tloušťky 150 mm ø 22 mm vápenocementovou maltou</t>
  </si>
  <si>
    <t>R-položka</t>
  </si>
  <si>
    <t>-2074096457</t>
  </si>
  <si>
    <t>kabelové prostupy stěnou</t>
  </si>
  <si>
    <t>96</t>
  </si>
  <si>
    <t>14</t>
  </si>
  <si>
    <t>74192044R</t>
  </si>
  <si>
    <t>Protipožární ucpávky kabelů prostup stropem tloušťky 330 mm tmelem ø prostupu 35 mm</t>
  </si>
  <si>
    <t>-60083716</t>
  </si>
  <si>
    <t>kabelové prostupy stropem</t>
  </si>
  <si>
    <t>15</t>
  </si>
  <si>
    <t>998741123</t>
  </si>
  <si>
    <t>Přesun hmot tonážní pro silnoproud ruční v objektech v přes 12 do 24 m</t>
  </si>
  <si>
    <t>14640697</t>
  </si>
  <si>
    <t>Přesun hmot pro silnoproud stanovený z hmotnosti přesunovaného materiálu vodorovná dopravní vzdálenost do 50 m ruční (bez užití mechanizace) v objektech výšky přes 12 do 24 m</t>
  </si>
  <si>
    <t>https://podminky.urs.cz/item/CS_URS_2024_01/998741123</t>
  </si>
  <si>
    <t>998741129</t>
  </si>
  <si>
    <t>Příplatek k ručnímu přesunu hmot tonážnímu pro silnoproud za zvětšený přesun ZKD 50 m</t>
  </si>
  <si>
    <t>1614762994</t>
  </si>
  <si>
    <t>Přesun hmot pro silnoproud stanovený z hmotnosti přesunovaného materiálu vodorovná dopravní vzdálenost do 50 m Příplatek k cenám za ruční zvětšený přesun přes vymezenou vodorovnou dopravní vzdálenost za každých dalších započatých 50 m</t>
  </si>
  <si>
    <t>https://podminky.urs.cz/item/CS_URS_2024_01/998741129</t>
  </si>
  <si>
    <t>776</t>
  </si>
  <si>
    <t>Podlahy povlakové</t>
  </si>
  <si>
    <t>17</t>
  </si>
  <si>
    <t>776201910</t>
  </si>
  <si>
    <t>Oprava podlah výměnou podlahového povlaku pl do 0,25 m2</t>
  </si>
  <si>
    <t>-905659017</t>
  </si>
  <si>
    <t>Ostatní opravy výměna poškozené povlakové podlahoviny bez podložky, s vyříznutím a očistěním podkladu plochy do 0,25 m2</t>
  </si>
  <si>
    <t>https://podminky.urs.cz/item/CS_URS_2024_01/776201910</t>
  </si>
  <si>
    <t>oprava podlahy PVC</t>
  </si>
  <si>
    <t>18</t>
  </si>
  <si>
    <t>998776123</t>
  </si>
  <si>
    <t>Přesun hmot tonážní pro podlahy povlakové ruční v objektech v přes 12 do 24 m</t>
  </si>
  <si>
    <t>-1449334017</t>
  </si>
  <si>
    <t>Přesun hmot pro podlahy povlakové stanovený z hmotnosti přesunovaného materiálu vodorovná dopravní vzdálenost do 50 m ruční (bez užití mechanizace) v objektech výšky přes 12 do 24 m</t>
  </si>
  <si>
    <t>https://podminky.urs.cz/item/CS_URS_2024_01/998776123</t>
  </si>
  <si>
    <t>19</t>
  </si>
  <si>
    <t>998776129</t>
  </si>
  <si>
    <t>Příplatek k ručnímu přesunu hmot tonážnímu pro podlahy povlakové za zvětšený přesun ZKD 50 m</t>
  </si>
  <si>
    <t>-1252779537</t>
  </si>
  <si>
    <t>Přesun hmot pro podlahy povlakové stanovený z hmotnosti přesunovaného materiálu vodorovná dopravní vzdálenost do 50 m Příplatek k cenám za ruční zvětšený přesun přes vymezenou vodorovnou dopravní vzdálenost za každých dalších započatých 50 m</t>
  </si>
  <si>
    <t>https://podminky.urs.cz/item/CS_URS_2024_01/998776129</t>
  </si>
  <si>
    <t>784</t>
  </si>
  <si>
    <t>Dokončovací práce - malby a tapety</t>
  </si>
  <si>
    <t>20</t>
  </si>
  <si>
    <t>7842111R1</t>
  </si>
  <si>
    <t>Oprava dvojnásobné malby stěny</t>
  </si>
  <si>
    <t>1263914482</t>
  </si>
  <si>
    <t>oprava maleb kabelových prostupů stěnou</t>
  </si>
  <si>
    <t>7842111R2</t>
  </si>
  <si>
    <t>Oprava dvojnásobné malby stropu</t>
  </si>
  <si>
    <t>897360271</t>
  </si>
  <si>
    <t>oprava maleb kabelových prostupů stropem</t>
  </si>
  <si>
    <t>02 - Elektroinstalace</t>
  </si>
  <si>
    <t>VRN - Vedlejší rozpočtové náklady</t>
  </si>
  <si>
    <t xml:space="preserve">    IT - Aktivní prvky a IT vybavení</t>
  </si>
  <si>
    <t xml:space="preserve">    742 - Elektroinstalace - slaboproud</t>
  </si>
  <si>
    <t>HZS - Hodinové zúčtovací sazby</t>
  </si>
  <si>
    <t>VRN</t>
  </si>
  <si>
    <t>Vedlejší rozpočtové náklady</t>
  </si>
  <si>
    <t>-65941991</t>
  </si>
  <si>
    <t>-1754833505</t>
  </si>
  <si>
    <t>208918264</t>
  </si>
  <si>
    <t>4,5*29</t>
  </si>
  <si>
    <t>-1309917579</t>
  </si>
  <si>
    <t>IT</t>
  </si>
  <si>
    <t>Aktivní prvky a IT vybavení</t>
  </si>
  <si>
    <t>IT000001R</t>
  </si>
  <si>
    <t>Dodávka aktivních prvků a IT vybavení dle samostatného rozpočtu</t>
  </si>
  <si>
    <t>kpl</t>
  </si>
  <si>
    <t>1608263604</t>
  </si>
  <si>
    <t>IT000002R</t>
  </si>
  <si>
    <t>Dodávka Wifi AP včetně konfigurace dle samostatného rozpočtu</t>
  </si>
  <si>
    <t>-1275932807</t>
  </si>
  <si>
    <t>741122211</t>
  </si>
  <si>
    <t>Montáž kabel Cu plný kulatý žíla 3x1,5 až 6 mm2 uložený volně (např. CYKY)</t>
  </si>
  <si>
    <t>-1332170986</t>
  </si>
  <si>
    <t>Montáž kabelů měděných bez ukončení uložených volně nebo v liště plných kulatých (např. CYKY) počtu a průřezu žil 3x1,5 až 6 mm2</t>
  </si>
  <si>
    <t>https://podminky.urs.cz/item/CS_URS_2024_01/741122211</t>
  </si>
  <si>
    <t>M</t>
  </si>
  <si>
    <t>34111123</t>
  </si>
  <si>
    <t>kabel silový oheň retardující bezhalogenový bez funkční schopnosti při požáru třída reakce na oheň B2cas1d1a1 jádro Cu 0,6/1kV (1-CXKH-R B2) 3x1,5mm2</t>
  </si>
  <si>
    <t>32</t>
  </si>
  <si>
    <t>-1814199060</t>
  </si>
  <si>
    <t>741320105</t>
  </si>
  <si>
    <t>Montáž jističů jednopólových nn do 25 A ve skříni se zapojením vodičů</t>
  </si>
  <si>
    <t>-918141967</t>
  </si>
  <si>
    <t>Montáž jističů se zapojením vodičů jednopólových nn do 25 A ve skříni</t>
  </si>
  <si>
    <t>https://podminky.urs.cz/item/CS_URS_2024_01/741320105</t>
  </si>
  <si>
    <t>35822111</t>
  </si>
  <si>
    <t>jistič 1-pólový 16 A vypínací charakteristika B vypínací schopnost 10 kA</t>
  </si>
  <si>
    <t>191962829</t>
  </si>
  <si>
    <t>1952367328</t>
  </si>
  <si>
    <t>-848084629</t>
  </si>
  <si>
    <t>742</t>
  </si>
  <si>
    <t>Elektroinstalace - slaboproud</t>
  </si>
  <si>
    <t>742110013</t>
  </si>
  <si>
    <t>Montáž trubek pro slaboproud plastových tuhých pro vnitřní rozvody pro optická vlákna</t>
  </si>
  <si>
    <t>-1035343613</t>
  </si>
  <si>
    <t>Montáž trubek elektroinstalačních plastových tuhých pro vnitřní rozvody pro optická vlákna</t>
  </si>
  <si>
    <t>https://podminky.urs.cz/item/CS_URS_2024_01/742110013</t>
  </si>
  <si>
    <t>34571851R</t>
  </si>
  <si>
    <t>Mikrotrubička LSOH vnitřní tenkostěnná 05/3,5mm, pro indoor použití, vnitřní lubrikační vrstva</t>
  </si>
  <si>
    <t>-1199376573</t>
  </si>
  <si>
    <t>742110041</t>
  </si>
  <si>
    <t>Montáž lišt vkládacích pro slaboproud</t>
  </si>
  <si>
    <t>939536956</t>
  </si>
  <si>
    <t>Montáž lišt elektroinstalačních vkládacích</t>
  </si>
  <si>
    <t>https://podminky.urs.cz/item/CS_URS_2024_01/742110041</t>
  </si>
  <si>
    <t>34571004</t>
  </si>
  <si>
    <t>lišta elektroinstalační hranatá PVC 20x20mm</t>
  </si>
  <si>
    <t>357358493</t>
  </si>
  <si>
    <t>3000</t>
  </si>
  <si>
    <t>3000*1,05 'Přepočtené koeficientem množství</t>
  </si>
  <si>
    <t>742110161</t>
  </si>
  <si>
    <t>Montáž spony pro uchycení kabelů pro slaboproud</t>
  </si>
  <si>
    <t>-1538788246</t>
  </si>
  <si>
    <t>Montáž kabelového žlabu spony pro uchycení kabelů</t>
  </si>
  <si>
    <t>https://podminky.urs.cz/item/CS_URS_2024_01/742110161</t>
  </si>
  <si>
    <t>10002823R</t>
  </si>
  <si>
    <t>Držák svazkový OBO 2031 M 15 FS Grip</t>
  </si>
  <si>
    <t>2062790406</t>
  </si>
  <si>
    <t>Držák svazkový 2031 M 15 FS Grip pozinkováno</t>
  </si>
  <si>
    <t>742110401</t>
  </si>
  <si>
    <t>Montáž instalačních kanálů pro slaboproud plastových jednokomorových</t>
  </si>
  <si>
    <t>-1043828444</t>
  </si>
  <si>
    <t>Montáž instalačních kanálů plastových jednokomorových</t>
  </si>
  <si>
    <t>https://podminky.urs.cz/item/CS_URS_2024_01/742110401</t>
  </si>
  <si>
    <t>34573014</t>
  </si>
  <si>
    <t>kanál parapetní bezhalogenový dutý 110x65mm</t>
  </si>
  <si>
    <t>1178445406</t>
  </si>
  <si>
    <t>500*1,05 'Přepočtené koeficientem množství</t>
  </si>
  <si>
    <t>742124001</t>
  </si>
  <si>
    <t>Montáž kabelů datových FTP, UTP, STP pro vnitřní rozvody do žlabu nebo lišty</t>
  </si>
  <si>
    <t>-567822447</t>
  </si>
  <si>
    <t>https://podminky.urs.cz/item/CS_URS_2024_01/742124001</t>
  </si>
  <si>
    <t>22</t>
  </si>
  <si>
    <t>34121321</t>
  </si>
  <si>
    <t>kabel datový bezhalogenový třída reakce na oheň Dcas2d2a1 jádro Cu plné (U/UTP) kategorie 6</t>
  </si>
  <si>
    <t>1789327876</t>
  </si>
  <si>
    <t>31640</t>
  </si>
  <si>
    <t>31640*1,05 'Přepočtené koeficientem množství</t>
  </si>
  <si>
    <t>23</t>
  </si>
  <si>
    <t>742124007</t>
  </si>
  <si>
    <t>Montáž kabelů datových FTP, UTP, STP ukončení kabelu na svorkovnici</t>
  </si>
  <si>
    <t>-360360947</t>
  </si>
  <si>
    <t>https://podminky.urs.cz/item/CS_URS_2024_01/742124007</t>
  </si>
  <si>
    <t>24</t>
  </si>
  <si>
    <t>00513060R</t>
  </si>
  <si>
    <t>Rychlozařezávací keystone CAT6 UTP RJ45 černý</t>
  </si>
  <si>
    <t>-1653728783</t>
  </si>
  <si>
    <t>25</t>
  </si>
  <si>
    <t>742124011</t>
  </si>
  <si>
    <t>Montáž kabelů datových optických pro vnitřní rozvody do trubky zatažením</t>
  </si>
  <si>
    <t>2127737208</t>
  </si>
  <si>
    <t>https://podminky.urs.cz/item/CS_URS_2024_01/742124011</t>
  </si>
  <si>
    <t>26</t>
  </si>
  <si>
    <t>34123021R</t>
  </si>
  <si>
    <t>Kabel optický vnitřní DROP FTTx 3mm, 8 vláken SM 9/125 250um, G.657A2, LSOH, B2CA</t>
  </si>
  <si>
    <t>1240353963</t>
  </si>
  <si>
    <t>P</t>
  </si>
  <si>
    <t>Poznámka k položce:
Poznámka k položce: OS1 G.657A2, LSOH, B2ca s1 d1</t>
  </si>
  <si>
    <t>1000</t>
  </si>
  <si>
    <t>1000*1,2 'Přepočtené koeficientem množství</t>
  </si>
  <si>
    <t>27</t>
  </si>
  <si>
    <t>624960290</t>
  </si>
  <si>
    <t>28</t>
  </si>
  <si>
    <t>34123022R</t>
  </si>
  <si>
    <t>Kabel optický vnitřní DROP FTTx 3mm, 12 vláken SM 9/125 250um, G.657A2, LSOH, B2CA</t>
  </si>
  <si>
    <t>1404212233</t>
  </si>
  <si>
    <t>200</t>
  </si>
  <si>
    <t>200*1,2 'Přepočtené koeficientem množství</t>
  </si>
  <si>
    <t>29</t>
  </si>
  <si>
    <t>742124013</t>
  </si>
  <si>
    <t>Montáž kabelů datových optických pro vnitřní rozvody ukončení vlákna optického kabelu pigtailem včetně svaru optického vlákna</t>
  </si>
  <si>
    <t>1709779723</t>
  </si>
  <si>
    <t>Montáž kabelů datových optických pro vnitřní rozvody ukončení vlákna optického kabelu pigtailem včetně svaru</t>
  </si>
  <si>
    <t>https://podminky.urs.cz/item/CS_URS_2024_01/742124013</t>
  </si>
  <si>
    <t>30</t>
  </si>
  <si>
    <t>37459140</t>
  </si>
  <si>
    <t>pigtail optický SC OS 9/125 délka 1m</t>
  </si>
  <si>
    <t>-859554029</t>
  </si>
  <si>
    <t>31</t>
  </si>
  <si>
    <t>742124014</t>
  </si>
  <si>
    <t>Provedení svaru optického vlákna</t>
  </si>
  <si>
    <t>1279454107</t>
  </si>
  <si>
    <t>Montáž kabelů datových optických svar optického vlákna</t>
  </si>
  <si>
    <t>https://podminky.urs.cz/item/CS_URS_2024_01/742124014</t>
  </si>
  <si>
    <t>-42433097</t>
  </si>
  <si>
    <t>33</t>
  </si>
  <si>
    <t>742190001</t>
  </si>
  <si>
    <t>Vyhledání vývodu nebo krabice pro slaboproud</t>
  </si>
  <si>
    <t>1286611776</t>
  </si>
  <si>
    <t>Ostatní práce pro trasy vyhledání vývodu nebo krabice</t>
  </si>
  <si>
    <t>https://podminky.urs.cz/item/CS_URS_2024_01/742190001</t>
  </si>
  <si>
    <t>34</t>
  </si>
  <si>
    <t>742190002</t>
  </si>
  <si>
    <t>Značení trasy vedení pro slaboproud</t>
  </si>
  <si>
    <t>762406369</t>
  </si>
  <si>
    <t>Ostatní práce pro trasy značení trasy vedení</t>
  </si>
  <si>
    <t>https://podminky.urs.cz/item/CS_URS_2024_01/742190002</t>
  </si>
  <si>
    <t>35</t>
  </si>
  <si>
    <t>742190005</t>
  </si>
  <si>
    <t>Vložení požárně těsnicího materiálu pro prostup</t>
  </si>
  <si>
    <t>-1572888835</t>
  </si>
  <si>
    <t>Ostatní práce pro trasy vložení požárně těsnicího materiálu pro prostup</t>
  </si>
  <si>
    <t>https://podminky.urs.cz/item/CS_URS_2024_01/742190005</t>
  </si>
  <si>
    <t>36</t>
  </si>
  <si>
    <t>23170003</t>
  </si>
  <si>
    <t>pěna montážní PUR protipožární jednosložková</t>
  </si>
  <si>
    <t>litr</t>
  </si>
  <si>
    <t>-1431239146</t>
  </si>
  <si>
    <t>37</t>
  </si>
  <si>
    <t>742330001</t>
  </si>
  <si>
    <t>Montáž rozvaděče nástěnného</t>
  </si>
  <si>
    <t>-1549429468</t>
  </si>
  <si>
    <t>Montáž strukturované kabeláže rozvaděče nástěnného</t>
  </si>
  <si>
    <t>https://podminky.urs.cz/item/CS_URS_2024_01/742330001</t>
  </si>
  <si>
    <t>38</t>
  </si>
  <si>
    <t>35712011</t>
  </si>
  <si>
    <t>rozvaděč nástěnný jednodílný 19" celoskleněné dveře 18U/500mm</t>
  </si>
  <si>
    <t>-661730513</t>
  </si>
  <si>
    <t>39</t>
  </si>
  <si>
    <t>742330004</t>
  </si>
  <si>
    <t>Montáž rozvaděče stojanového do 30U</t>
  </si>
  <si>
    <t>2032294192</t>
  </si>
  <si>
    <t>Montáž strukturované kabeláže rozvaděče stojanového do 30U</t>
  </si>
  <si>
    <t>https://podminky.urs.cz/item/CS_URS_2024_01/742330004</t>
  </si>
  <si>
    <t>40</t>
  </si>
  <si>
    <t>35712049R</t>
  </si>
  <si>
    <t>rozvaděč stojanový 19" celoskleněné dveře 15U/800x800mm</t>
  </si>
  <si>
    <t>1648766991</t>
  </si>
  <si>
    <t>41</t>
  </si>
  <si>
    <t>35712051</t>
  </si>
  <si>
    <t>rozvaděč stojanový 19" celoskleněné dveře 27U/800x800mm</t>
  </si>
  <si>
    <t>1208702725</t>
  </si>
  <si>
    <t>42</t>
  </si>
  <si>
    <t>742330005</t>
  </si>
  <si>
    <t>Montáž rozvaděče stojanového přes 30U</t>
  </si>
  <si>
    <t>-2141020172</t>
  </si>
  <si>
    <t>Montáž strukturované kabeláže rozvaděče stojanového přes 30U</t>
  </si>
  <si>
    <t>https://podminky.urs.cz/item/CS_URS_2024_01/742330005</t>
  </si>
  <si>
    <t>43</t>
  </si>
  <si>
    <t>35712055</t>
  </si>
  <si>
    <t>rozvaděč stojanový 19" celoskleněné dveře 45U/800x800mm</t>
  </si>
  <si>
    <t>2140445027</t>
  </si>
  <si>
    <t>44</t>
  </si>
  <si>
    <t>742330012</t>
  </si>
  <si>
    <t>Montáž zařízení do rozvaděče (switch, UPS, DVR, server) bez nastavení</t>
  </si>
  <si>
    <t>778804042</t>
  </si>
  <si>
    <t>Montáž strukturované kabeláže zařízení do rozvaděče switche, UPS, DVR, server bez nastavení</t>
  </si>
  <si>
    <t>https://podminky.urs.cz/item/CS_URS_2024_01/742330012</t>
  </si>
  <si>
    <t>45</t>
  </si>
  <si>
    <t>742330022</t>
  </si>
  <si>
    <t>Montáž napájecího panelu do rozvaděče</t>
  </si>
  <si>
    <t>-985495020</t>
  </si>
  <si>
    <t>Montáž strukturované kabeláže příslušenství a ostatní práce k rozvaděčům napájecího panelu</t>
  </si>
  <si>
    <t>https://podminky.urs.cz/item/CS_URS_2024_01/742330022</t>
  </si>
  <si>
    <t>46</t>
  </si>
  <si>
    <t>35712107</t>
  </si>
  <si>
    <t>panel rozvodný 19" 1U 8x zásuvka dle ČSN max 16A bleskojistka kabel 3x1,5mm 2m</t>
  </si>
  <si>
    <t>-1099128530</t>
  </si>
  <si>
    <t>47</t>
  </si>
  <si>
    <t>742330023</t>
  </si>
  <si>
    <t>Montáž vyvazovacího panelu 1U</t>
  </si>
  <si>
    <t>581467609</t>
  </si>
  <si>
    <t>Montáž strukturované kabeláže příslušenství a ostatní práce k rozvaděčům vyvazovacíhoho panelu 1U</t>
  </si>
  <si>
    <t>https://podminky.urs.cz/item/CS_URS_2024_01/742330023</t>
  </si>
  <si>
    <t>48</t>
  </si>
  <si>
    <t>37451145</t>
  </si>
  <si>
    <t>panel vyvazovací 5x plastové oko s průchody 1U 19"</t>
  </si>
  <si>
    <t>1828313750</t>
  </si>
  <si>
    <t>49</t>
  </si>
  <si>
    <t>742330024</t>
  </si>
  <si>
    <t>Montáž patch panelu 24 portů</t>
  </si>
  <si>
    <t>-677583672</t>
  </si>
  <si>
    <t>Montáž strukturované kabeláže příslušenství a ostatní práce k rozvaděčům patch panelu 24 portů</t>
  </si>
  <si>
    <t>https://podminky.urs.cz/item/CS_URS_2024_01/742330024</t>
  </si>
  <si>
    <t>50</t>
  </si>
  <si>
    <t>37451110</t>
  </si>
  <si>
    <t>patch panel Cat6 PCB 1U 24 portů 19" UTP</t>
  </si>
  <si>
    <t>-2090486010</t>
  </si>
  <si>
    <t>51</t>
  </si>
  <si>
    <t>742330027</t>
  </si>
  <si>
    <t>Montáž panelu pro 24 x optický konektor</t>
  </si>
  <si>
    <t>-1335513100</t>
  </si>
  <si>
    <t>Montáž strukturované kabeláže příslušenství a ostatní práce k rozvaděčům panelu pro 24 x optický konektor</t>
  </si>
  <si>
    <t>https://podminky.urs.cz/item/CS_URS_2024_01/742330027</t>
  </si>
  <si>
    <t>52</t>
  </si>
  <si>
    <t>742330029</t>
  </si>
  <si>
    <t>Montáž konektoru SM, MM</t>
  </si>
  <si>
    <t>-1494637156</t>
  </si>
  <si>
    <t>Montáž strukturované kabeláže příslušenství a ostatní práce k rozvaděčům konektoru MM/SM</t>
  </si>
  <si>
    <t>https://podminky.urs.cz/item/CS_URS_2024_01/742330029</t>
  </si>
  <si>
    <t>53</t>
  </si>
  <si>
    <t>37459045</t>
  </si>
  <si>
    <t>adaptér optický SC OS modrý simplex</t>
  </si>
  <si>
    <t>393021990</t>
  </si>
  <si>
    <t>54</t>
  </si>
  <si>
    <t>742330031</t>
  </si>
  <si>
    <t>Teplem smrštitelná ochrana svaru</t>
  </si>
  <si>
    <t>-2064096239</t>
  </si>
  <si>
    <t>Montáž strukturované kabeláže příslušenství a ostatní práce k rozvaděčům teplem smrštitelná ochrana svaru</t>
  </si>
  <si>
    <t>https://podminky.urs.cz/item/CS_URS_2024_01/742330031</t>
  </si>
  <si>
    <t>55</t>
  </si>
  <si>
    <t>34343000</t>
  </si>
  <si>
    <t>ochrana teplem smrštitelná optického svaru 2,5x45mm</t>
  </si>
  <si>
    <t>886934492</t>
  </si>
  <si>
    <t>56</t>
  </si>
  <si>
    <t>742330036</t>
  </si>
  <si>
    <t>Montáž optické vany - sestavení</t>
  </si>
  <si>
    <t>-348674529</t>
  </si>
  <si>
    <t>Montáž strukturované kabeláže příslušenství a ostatní práce k rozvaděčům sestavení optické vany</t>
  </si>
  <si>
    <t>https://podminky.urs.cz/item/CS_URS_2024_01/742330036</t>
  </si>
  <si>
    <t>57</t>
  </si>
  <si>
    <t>35759005</t>
  </si>
  <si>
    <t>vana optická neosazená výsuvná 1U 1xkazeta pro 24 svárů 12xSC duplex</t>
  </si>
  <si>
    <t>-927710485</t>
  </si>
  <si>
    <t>58</t>
  </si>
  <si>
    <t>742330037</t>
  </si>
  <si>
    <t>Montáž jednotky ventilační do stropu či podlahy stojanového rozvaděče</t>
  </si>
  <si>
    <t>-1604718383</t>
  </si>
  <si>
    <t>Montáž strukturované kabeláže příslušenství a ostatní práce k rozvaděčům jednotky ventilační do stropu či podlahy stojanového rozvaděče</t>
  </si>
  <si>
    <t>https://podminky.urs.cz/item/CS_URS_2024_01/742330037</t>
  </si>
  <si>
    <t>59</t>
  </si>
  <si>
    <t>42914001</t>
  </si>
  <si>
    <t>jednotka ventilační rozvaděče univerzální se 4 ventilátory do stropu nebo podlahy</t>
  </si>
  <si>
    <t>-2049696341</t>
  </si>
  <si>
    <t>60</t>
  </si>
  <si>
    <t>742330045</t>
  </si>
  <si>
    <t>Montáž datové zásuvky 1 až 6 pozic přisazené na omítku</t>
  </si>
  <si>
    <t>-1855723303</t>
  </si>
  <si>
    <t>Montáž strukturované kabeláže zásuvek datových přisazené na omítku 1 až 6 pozic</t>
  </si>
  <si>
    <t>https://podminky.urs.cz/item/CS_URS_2024_01/742330045</t>
  </si>
  <si>
    <t>61</t>
  </si>
  <si>
    <t>34571476</t>
  </si>
  <si>
    <t>krabice lištová PVC přístrojová čtvercová 80x80mm hluboká</t>
  </si>
  <si>
    <t>977762786</t>
  </si>
  <si>
    <t>62</t>
  </si>
  <si>
    <t>00512370R</t>
  </si>
  <si>
    <t>Zásuvka - rámeček bílý</t>
  </si>
  <si>
    <t>822616194</t>
  </si>
  <si>
    <t>63</t>
  </si>
  <si>
    <t>00512380R</t>
  </si>
  <si>
    <t>Zásuvka - kryt pro až 2 keystone bílý</t>
  </si>
  <si>
    <t>-654252041</t>
  </si>
  <si>
    <t>64</t>
  </si>
  <si>
    <t>00512390R</t>
  </si>
  <si>
    <t>Zásuvka - maska pro 1 keystone</t>
  </si>
  <si>
    <t>-1417346999</t>
  </si>
  <si>
    <t>65</t>
  </si>
  <si>
    <t>00512400R</t>
  </si>
  <si>
    <t>Zásuvka  - maska pro 2 keystone</t>
  </si>
  <si>
    <t>-1902359065</t>
  </si>
  <si>
    <t>66</t>
  </si>
  <si>
    <t>742330051</t>
  </si>
  <si>
    <t>Popis portu datové zásuvky</t>
  </si>
  <si>
    <t>-1871556540</t>
  </si>
  <si>
    <t>Montáž strukturované kabeláže zásuvek datových popis portu zásuvky</t>
  </si>
  <si>
    <t>https://podminky.urs.cz/item/CS_URS_2024_01/742330051</t>
  </si>
  <si>
    <t>67</t>
  </si>
  <si>
    <t>742330052</t>
  </si>
  <si>
    <t>Popis portů patchpanelu</t>
  </si>
  <si>
    <t>762738631</t>
  </si>
  <si>
    <t>Montáž strukturované kabeláže zásuvek datových popis portů patchpanelu</t>
  </si>
  <si>
    <t>https://podminky.urs.cz/item/CS_URS_2024_01/742330052</t>
  </si>
  <si>
    <t>68</t>
  </si>
  <si>
    <t>742330101</t>
  </si>
  <si>
    <t>Měření metalického segmentu s vyhotovením protokolu</t>
  </si>
  <si>
    <t>-1142712601</t>
  </si>
  <si>
    <t>Montáž strukturované kabeláže měření segmentu metalického s vyhotovením protokolu</t>
  </si>
  <si>
    <t>https://podminky.urs.cz/item/CS_URS_2024_01/742330101</t>
  </si>
  <si>
    <t>69</t>
  </si>
  <si>
    <t>742330102</t>
  </si>
  <si>
    <t>Měření optického segmentu, měření útlumu, 2 okna</t>
  </si>
  <si>
    <t>2092547578</t>
  </si>
  <si>
    <t>Montáž strukturované kabeláže měření segmentu optického, měření útlumu, 2 okna</t>
  </si>
  <si>
    <t>https://podminky.urs.cz/item/CS_URS_2024_01/742330102</t>
  </si>
  <si>
    <t>70</t>
  </si>
  <si>
    <t>74243002R</t>
  </si>
  <si>
    <t>Montáž audiovizuální techniky Zásuvky HDMI nebo USB</t>
  </si>
  <si>
    <t>1400406966</t>
  </si>
  <si>
    <t>71</t>
  </si>
  <si>
    <t>10031808R</t>
  </si>
  <si>
    <t>Rámeček 2M montážní</t>
  </si>
  <si>
    <t>828030116</t>
  </si>
  <si>
    <t>72</t>
  </si>
  <si>
    <t>10079292R</t>
  </si>
  <si>
    <t>Krabice 2M hl.40 bílá</t>
  </si>
  <si>
    <t>-1357407934</t>
  </si>
  <si>
    <t>73</t>
  </si>
  <si>
    <t>11720210R</t>
  </si>
  <si>
    <t>Rámeček 2M Bílý</t>
  </si>
  <si>
    <t>1542093483</t>
  </si>
  <si>
    <t>74</t>
  </si>
  <si>
    <t>10305415R</t>
  </si>
  <si>
    <t>Zásuvka HDMI 2.0 2M bílá</t>
  </si>
  <si>
    <t>1983541549</t>
  </si>
  <si>
    <t>75</t>
  </si>
  <si>
    <t>10002264R</t>
  </si>
  <si>
    <t>Zásuvka USB 3.0 1M BÍLÁ</t>
  </si>
  <si>
    <t>533931720</t>
  </si>
  <si>
    <t>76</t>
  </si>
  <si>
    <t>11720220R</t>
  </si>
  <si>
    <t>Záslepka bílá 1M</t>
  </si>
  <si>
    <t>-1456679468</t>
  </si>
  <si>
    <t>77</t>
  </si>
  <si>
    <t>742430031</t>
  </si>
  <si>
    <t>Montáž kabelu HDMI se zakončením v zásuvce nebo krabici</t>
  </si>
  <si>
    <t>-3692780</t>
  </si>
  <si>
    <t>Montáž audiovizuální techniky kabelu HDMI protažením a se zakončením v zásuvce nebo krabici</t>
  </si>
  <si>
    <t>https://podminky.urs.cz/item/CS_URS_2024_01/742430031</t>
  </si>
  <si>
    <t>78</t>
  </si>
  <si>
    <t>34199012R</t>
  </si>
  <si>
    <t>HDMI 2.1 optický fiber kabel 8K@60Hz, zlacené konektory 10 m</t>
  </si>
  <si>
    <t>1007135062</t>
  </si>
  <si>
    <t>79</t>
  </si>
  <si>
    <t>74243003R</t>
  </si>
  <si>
    <t>Montáž audiovizuální techniky kabelu USB protažením a se zakončením v zásuvce nebo krabici</t>
  </si>
  <si>
    <t>1014055096</t>
  </si>
  <si>
    <t>80</t>
  </si>
  <si>
    <t>19352770R</t>
  </si>
  <si>
    <t>USB 3.0 prodlužovací optický kabel 10m</t>
  </si>
  <si>
    <t>798929252</t>
  </si>
  <si>
    <t>81</t>
  </si>
  <si>
    <t>998742123</t>
  </si>
  <si>
    <t>Přesun hmot tonážní pro slaboproud ruční v objektech v do 24 m</t>
  </si>
  <si>
    <t>278632481</t>
  </si>
  <si>
    <t>Přesun hmot pro slaboproud stanovený z hmotnosti přesunovaného materiálu vodorovná dopravní vzdálenost do 50 m ruční (bez užití mechanizace) v objektech výšky přes 12 do 24 m</t>
  </si>
  <si>
    <t>https://podminky.urs.cz/item/CS_URS_2024_01/998742123</t>
  </si>
  <si>
    <t>82</t>
  </si>
  <si>
    <t>998742129</t>
  </si>
  <si>
    <t>Příplatek k ručnímu přesunu hmot tonážnímu pro slaboproud za zvětšený přesun ZKD 50 m</t>
  </si>
  <si>
    <t>942983057</t>
  </si>
  <si>
    <t>Přesun hmot pro slaboproud stanovený z hmotnosti přesunovaného materiálu vodorovná dopravní vzdálenost do 50 m Příplatek k cenám za ruční zvětšený přesun přes vymezenou vodorovnou dopravní vzdálenost za každých dalších započatých 50 m</t>
  </si>
  <si>
    <t>https://podminky.urs.cz/item/CS_URS_2024_01/998742129</t>
  </si>
  <si>
    <t>HZS</t>
  </si>
  <si>
    <t>Hodinové zúčtovací sazby</t>
  </si>
  <si>
    <t>83</t>
  </si>
  <si>
    <t>HZS2232</t>
  </si>
  <si>
    <t>Hodinová zúčtovací sazba elektrikář odborný</t>
  </si>
  <si>
    <t>hod</t>
  </si>
  <si>
    <t>262144</t>
  </si>
  <si>
    <t>-1702030802</t>
  </si>
  <si>
    <t>Hodinové zúčtovací sazby profesí PSV provádění stavebních instalací elektrikář odborný</t>
  </si>
  <si>
    <t>https://podminky.urs.cz/item/CS_URS_2024_01/HZS2232</t>
  </si>
  <si>
    <t>Poznámka k položce:
Poznámka k položce: Úprava stávajících rozvaděčů elektro - doplnění jističe, zapojení přívodů pro RACK, kontrola a oživení.</t>
  </si>
  <si>
    <t>84</t>
  </si>
  <si>
    <t>HZS2492</t>
  </si>
  <si>
    <t>Hodinová zúčtovací sazba pomocný dělník PSV</t>
  </si>
  <si>
    <t>-184885478</t>
  </si>
  <si>
    <t>Hodinové zúčtovací sazby profesí PSV zednické výpomoci a pomocné práce PSV pomocný dělník PSV</t>
  </si>
  <si>
    <t>https://podminky.urs.cz/item/CS_URS_2024_01/HZS2492</t>
  </si>
  <si>
    <t>Poznámka k položce:
Poznámka k položce: Drobné zednické a stavební přípomoci.</t>
  </si>
  <si>
    <t>85</t>
  </si>
  <si>
    <t>HZS3222</t>
  </si>
  <si>
    <t>Hodinová zúčtovací sazba montér slaboproudých zařízení odborný</t>
  </si>
  <si>
    <t>-1118734862</t>
  </si>
  <si>
    <t>Hodinové zúčtovací sazby montáží technologických zařízení na stavebních objektech montér slaboproudých zařízení odborný</t>
  </si>
  <si>
    <t>https://podminky.urs.cz/item/CS_URS_2024_01/HZS3222</t>
  </si>
  <si>
    <t>Poznámka k položce:
Poznámka k položce: Vyvazování rozvaděčů, propojení se stávající sítí, práce nad rámec montáže komponent.</t>
  </si>
  <si>
    <t>86</t>
  </si>
  <si>
    <t>HZS4232</t>
  </si>
  <si>
    <t>Hodinová zúčtovací sazba technik odborný</t>
  </si>
  <si>
    <t>-1159505218</t>
  </si>
  <si>
    <t>Hodinové zúčtovací sazby ostatních profesí revizní a kontrolní činnost technik odborný</t>
  </si>
  <si>
    <t>https://podminky.urs.cz/item/CS_URS_2024_01/HZS4232</t>
  </si>
  <si>
    <t>Poznámka k položce:
Poznámka k položce: Konfigurace sítě a propojení se stávající sítí.</t>
  </si>
  <si>
    <t>03 - Vedlejší a ostatní náklady</t>
  </si>
  <si>
    <t xml:space="preserve">    VRN1 - Průzkumné, geodetické a projektové práce</t>
  </si>
  <si>
    <t xml:space="preserve">    VRN4 - Inženýrská činnost</t>
  </si>
  <si>
    <t xml:space="preserve">    VRN7 - Provozní vlivy</t>
  </si>
  <si>
    <t xml:space="preserve">    VRN8 - Přesun stavebních kapacit</t>
  </si>
  <si>
    <t>VRN1</t>
  </si>
  <si>
    <t>Průzkumné, geodetické a projektové práce</t>
  </si>
  <si>
    <t>013254000</t>
  </si>
  <si>
    <t>Dokumentace skutečného provedení stavby</t>
  </si>
  <si>
    <t>Kč</t>
  </si>
  <si>
    <t>-1197081533</t>
  </si>
  <si>
    <t>https://podminky.urs.cz/item/CS_URS_2024_01/013254000</t>
  </si>
  <si>
    <t>VRN4</t>
  </si>
  <si>
    <t>Inženýrská činnost</t>
  </si>
  <si>
    <t>045002000</t>
  </si>
  <si>
    <t>Kompletační a koordinační činnost</t>
  </si>
  <si>
    <t>163351675</t>
  </si>
  <si>
    <t>https://podminky.urs.cz/item/CS_URS_2024_01/045002000</t>
  </si>
  <si>
    <t>VRN7</t>
  </si>
  <si>
    <t>Provozní vlivy</t>
  </si>
  <si>
    <t>071002000</t>
  </si>
  <si>
    <t>Provoz investora, třetích osob</t>
  </si>
  <si>
    <t>388507488</t>
  </si>
  <si>
    <t>https://podminky.urs.cz/item/CS_URS_2024_01/071002000</t>
  </si>
  <si>
    <t>VRN8</t>
  </si>
  <si>
    <t>Přesun stavebních kapacit</t>
  </si>
  <si>
    <t>081002000</t>
  </si>
  <si>
    <t>Doprava zaměstnanců</t>
  </si>
  <si>
    <t>136224637</t>
  </si>
  <si>
    <t>https://podminky.urs.cz/item/CS_URS_2024_01/081002000</t>
  </si>
  <si>
    <t>Struktura údajů, formát souboru a metodika pro zpracování</t>
  </si>
  <si>
    <t>Struktura</t>
  </si>
  <si>
    <t>Soubor je složen ze záložky Rekapitulace stavby a záložek s názvem soupisu prací pro jednotlivé objekty ve formátu XLSX. Každá ze záložek přitom obsahuje</t>
  </si>
  <si>
    <t>ještě samostatné sestavy vymezené orámovaním a nadpisem sestavy.</t>
  </si>
  <si>
    <r>
      <rPr>
        <i/>
        <sz val="8"/>
        <color theme="1"/>
        <rFont val="Arial CE"/>
      </rPr>
      <t xml:space="preserve">Rekapitulace stavby </t>
    </r>
    <r>
      <rPr>
        <sz val="8"/>
        <color theme="1"/>
        <rFont val="Arial CE"/>
      </rPr>
      <t>obsahuje sestavu Rekapitulace stavby a Rekapitulace objektů stavby a soupisů prací.</t>
    </r>
  </si>
  <si>
    <r>
      <rPr>
        <sz val="8"/>
        <color theme="1"/>
        <rFont val="Arial"/>
      </rPr>
      <t xml:space="preserve">V sestavě </t>
    </r>
    <r>
      <rPr>
        <b/>
        <sz val="8"/>
        <color theme="1"/>
        <rFont val="Arial CE"/>
      </rPr>
      <t>Rekapitulace stavby</t>
    </r>
    <r>
      <rPr>
        <sz val="8"/>
        <color theme="1"/>
        <rFont val="Arial CE"/>
      </rPr>
      <t xml:space="preserve"> jsou uvedeny informace identifikující předmět veřejné zakázky na stavební práce, KSO, CC-CZ, CZ-CPV, CZ-CPA a rekapitulaci </t>
    </r>
  </si>
  <si>
    <t>celkové nabídkové ceny účastníka.</t>
  </si>
  <si>
    <t xml:space="preserve">Termínem "učastník" (resp. zhotovitel) se myslí "účastník zadávacího řízení" ve smyslu zákona o zadávání veřejných zakázek. </t>
  </si>
  <si>
    <r>
      <rPr>
        <sz val="8"/>
        <color theme="1"/>
        <rFont val="Arial"/>
      </rPr>
      <t xml:space="preserve">V sestavě </t>
    </r>
    <r>
      <rPr>
        <b/>
        <sz val="8"/>
        <color theme="1"/>
        <rFont val="Arial CE"/>
      </rPr>
      <t>Rekapitulace objektů stavby a soupisů prací</t>
    </r>
    <r>
      <rPr>
        <sz val="8"/>
        <color theme="1"/>
        <rFont val="Arial CE"/>
      </rPr>
      <t xml:space="preserve"> je uvedena rekapitulace stavebních objektů, inženýrských objektů, provozních souborů,</t>
    </r>
  </si>
  <si>
    <t>vedlejších a ostatních nákladů a ostatních nákladů s rekapitulací nabídkové ceny za jednotlivé soupisy prací. Na základě údaje Typ je možné</t>
  </si>
  <si>
    <t>identifikovat, zda se jedná o objekt nebo soupis prací pro daný objekt:</t>
  </si>
  <si>
    <t>Stavební objekt pozemní</t>
  </si>
  <si>
    <t>ING</t>
  </si>
  <si>
    <t>Stavební objekt inženýrský</t>
  </si>
  <si>
    <t>PRO</t>
  </si>
  <si>
    <t>Provozní soubor</t>
  </si>
  <si>
    <t>VON</t>
  </si>
  <si>
    <t>OST</t>
  </si>
  <si>
    <t>Ostatní</t>
  </si>
  <si>
    <t>Soupis</t>
  </si>
  <si>
    <t>Soupis prací pro daný typ objektu</t>
  </si>
  <si>
    <r>
      <rPr>
        <i/>
        <sz val="8"/>
        <color theme="1"/>
        <rFont val="Arial CE"/>
      </rPr>
      <t xml:space="preserve">Soupis prací </t>
    </r>
    <r>
      <rPr>
        <sz val="8"/>
        <color theme="1"/>
        <rFont val="Arial CE"/>
      </rPr>
      <t>pro jednotlivé objekty obsahuje sestavy Krycí list soupisu prací, Rekapitulace členění soupisu prací, Soupis prací. Za soupis prací může být považován</t>
    </r>
  </si>
  <si>
    <t>i objekt stavby v případě, že neobsahuje podřízenou zakázku.</t>
  </si>
  <si>
    <r>
      <rPr>
        <b/>
        <sz val="8"/>
        <color theme="1"/>
        <rFont val="Arial CE"/>
      </rPr>
      <t>Krycí list soupisu</t>
    </r>
    <r>
      <rPr>
        <sz val="8"/>
        <color theme="1"/>
        <rFont val="Arial CE"/>
      </rPr>
      <t xml:space="preserve"> obsahuje rekapitulaci informací o předmětu veřejné zakázky ze sestavy Rekapitulace stavby, informaci o zařazení objektu do KSO, </t>
    </r>
  </si>
  <si>
    <t>CC-CZ, CZ-CPV, CZ-CPA a rekapitulaci celkové nabídkové ceny účastníka za aktuální soupis prací.</t>
  </si>
  <si>
    <r>
      <rPr>
        <b/>
        <sz val="8"/>
        <color theme="1"/>
        <rFont val="Arial CE"/>
      </rPr>
      <t>Rekapitulace členění soupisu prací</t>
    </r>
    <r>
      <rPr>
        <sz val="8"/>
        <color theme="1"/>
        <rFont val="Arial CE"/>
      </rPr>
      <t xml:space="preserve"> obsahuje rekapitulaci soupisu prací ve všech úrovních členění soupisu tak, jak byla tato členění použita (např. </t>
    </r>
  </si>
  <si>
    <t>stavební díly, funkční díly, případně jiné členění) s rekapitulací nabídkové ceny.</t>
  </si>
  <si>
    <r>
      <rPr>
        <b/>
        <sz val="8"/>
        <color theme="1"/>
        <rFont val="Arial CE"/>
      </rPr>
      <t xml:space="preserve">Soupis prací </t>
    </r>
    <r>
      <rPr>
        <sz val="8"/>
        <color theme="1"/>
        <rFont val="Arial CE"/>
      </rPr>
      <t>obsahuje položky veškerých stavebních nebo montážních prací, dodávek materiálů a služeb nezbytných pro zhotovení stavebního objektu,</t>
    </r>
  </si>
  <si>
    <t>inženýrského objektu, provozního souboru, vedlejších a ostatních nákladů.</t>
  </si>
  <si>
    <t>Pro položky soupisu prací se zobrazují následující informace:</t>
  </si>
  <si>
    <t>Pořadové číslo položky v aktuálním soupisu</t>
  </si>
  <si>
    <t>TYP</t>
  </si>
  <si>
    <t>Typ položky: K - konstrukce, M - materiál, PP - plný popis, PSC - poznámka k souboru cen,  P - poznámka k položce, VV - výkaz výměr, FIG - rozpad figur</t>
  </si>
  <si>
    <t>Kód položky</t>
  </si>
  <si>
    <t>Zkrácený popis položky</t>
  </si>
  <si>
    <t>Měrná jednotka položky</t>
  </si>
  <si>
    <t>Množství v měrné jednotce</t>
  </si>
  <si>
    <t>J.cena</t>
  </si>
  <si>
    <t xml:space="preserve">Jednotková cena položky. Zadaní může obsahovat namísto J.ceny sloupce J.materiál a J.montáž, jejichž součet definuje </t>
  </si>
  <si>
    <t>J.cenu položky.</t>
  </si>
  <si>
    <t xml:space="preserve">Cena celkem </t>
  </si>
  <si>
    <t>Celková cena položky daná jako součin množství a j.ceny</t>
  </si>
  <si>
    <t>Příslušnost položky do cenové soustavy</t>
  </si>
  <si>
    <t>Ke každé položce soupisu prací se na samostatných řádcích může zobrazovat:</t>
  </si>
  <si>
    <t>Plný popis položky</t>
  </si>
  <si>
    <t>Poznámka k souboru cen a poznámka zadavatele</t>
  </si>
  <si>
    <t>Výkaz výměr</t>
  </si>
  <si>
    <t>Pokud je k řádku výkazu výměr evidovaný údaj ve sloupci Kód, jedná se o definovaný odkaz, na který se může odvolávat výkaz výměr z jiné položky.</t>
  </si>
  <si>
    <t xml:space="preserve">Metodika pro zpracování </t>
  </si>
  <si>
    <t>Jednotlivé sestavy jsou v souboru provázány. Editovatelné pole jsou zvýrazněny žlutým podbarvením, ostatní pole neslouží k editaci a nesmí být jakkoliv</t>
  </si>
  <si>
    <t>modifikovány.</t>
  </si>
  <si>
    <t xml:space="preserve">Účastník je pro podání nabídky povinen vyplnit žlutě podbarvená pole: </t>
  </si>
  <si>
    <t xml:space="preserve">Pole Účastník v sestavě Rekapitulace stavby - zde účastník vyplní svůj název (název subjektu) </t>
  </si>
  <si>
    <t>Pole IČ a DIČ v sestavě Rekapitulace stavby - zde účastník vyplní svoje IČ a DIČ</t>
  </si>
  <si>
    <t>Datum v sestavě Rekapitulace stavby - zde účastník vyplní datum vytvoření nabídky</t>
  </si>
  <si>
    <t>J.cena = jednotková cena v sestavě Soupis prací o maximálním počtu desetinných míst uvedených v poli</t>
  </si>
  <si>
    <t>- pokud sestavy soupisů prací obsahují pole J.cena, měla by být všechna tato pole vyplněna nenulovými</t>
  </si>
  <si>
    <t>Poznámka - nepovinný údaj pro položku soupisu</t>
  </si>
  <si>
    <t>V případě, že sestavy soupisů prací neobsahují pole J.cena, potom ve všech soupisech prací obsahují pole:</t>
  </si>
  <si>
    <t xml:space="preserve"> - J.materiál - jednotková cena materiálu </t>
  </si>
  <si>
    <t xml:space="preserve"> - J.montáž - jednotková cena montáže</t>
  </si>
  <si>
    <t>Účastník v tomto případě by měl vyplnit všechna pole J.materiál a pole J.montáž nenulovými kladnými číslicemi. V případech, kdy položka</t>
  </si>
  <si>
    <t>neobsahuje žádný materiál je přípustné, aby pole J.materiál bylo vyplněno nulou. V případech, kdy položka neobsahuje žádnou montáž je přípustné,</t>
  </si>
  <si>
    <t>aby pole J.montáž bylo vyplněno nulou. Obě pole - J.materiál, J.Montáž u jedné položky by však neměly být vyplněny nulou.</t>
  </si>
  <si>
    <t>Rekapitulace stavby</t>
  </si>
  <si>
    <t>Název</t>
  </si>
  <si>
    <t>Povinný</t>
  </si>
  <si>
    <t>Max. počet</t>
  </si>
  <si>
    <t>atributu</t>
  </si>
  <si>
    <t>(A/N)</t>
  </si>
  <si>
    <t>znaků</t>
  </si>
  <si>
    <t>A</t>
  </si>
  <si>
    <t>Kód stavby</t>
  </si>
  <si>
    <t>String</t>
  </si>
  <si>
    <t>Stavba</t>
  </si>
  <si>
    <t>Název stavby</t>
  </si>
  <si>
    <t>Místo</t>
  </si>
  <si>
    <t>N</t>
  </si>
  <si>
    <t>Místo stavby</t>
  </si>
  <si>
    <t>Datum</t>
  </si>
  <si>
    <t>Datum vykonaného exportu</t>
  </si>
  <si>
    <t>Date</t>
  </si>
  <si>
    <t>KSO</t>
  </si>
  <si>
    <t>Klasifikace stavebního objektu</t>
  </si>
  <si>
    <t>CC-CZ</t>
  </si>
  <si>
    <t>Klasifikace stavbeních děl</t>
  </si>
  <si>
    <t>CZ-CPV</t>
  </si>
  <si>
    <t>Společný slovník pro veřejné zakázky</t>
  </si>
  <si>
    <t>CZ-CPA</t>
  </si>
  <si>
    <t>Klasifikace produkce podle činností</t>
  </si>
  <si>
    <t>Zadavatel</t>
  </si>
  <si>
    <t>Zadavatel zadaní</t>
  </si>
  <si>
    <t>IČ</t>
  </si>
  <si>
    <t>IČ zadavatele zadaní</t>
  </si>
  <si>
    <t>DIČ</t>
  </si>
  <si>
    <t>DIČ zadavatele zadaní</t>
  </si>
  <si>
    <t>Účastník</t>
  </si>
  <si>
    <t>Účastník veřejné zakázky</t>
  </si>
  <si>
    <t>Projektant</t>
  </si>
  <si>
    <t>Poznámka</t>
  </si>
  <si>
    <t>Poznámka k zadání</t>
  </si>
  <si>
    <t>Sazba DPH</t>
  </si>
  <si>
    <t>Rekapitulace sazeb DPH u položek soupisů</t>
  </si>
  <si>
    <t>eGSazbaDph</t>
  </si>
  <si>
    <t>Základna DPH</t>
  </si>
  <si>
    <t>Základna DPH určena součtem celkové ceny z položek soupisů</t>
  </si>
  <si>
    <t>Double</t>
  </si>
  <si>
    <t>Hodnota DPH</t>
  </si>
  <si>
    <t>Celková cena bez DPH za celou stavbu. Sčítává se ze všech listů.</t>
  </si>
  <si>
    <t>Celková cena s DPH za celou stavbu</t>
  </si>
  <si>
    <t>Rekapitulace objektů stavby a soupisů prací</t>
  </si>
  <si>
    <t>Přebírá se z Rekapitulace stavby</t>
  </si>
  <si>
    <t>Kód objektu</t>
  </si>
  <si>
    <t>Objektu, Soupis prací</t>
  </si>
  <si>
    <t>Název objektu</t>
  </si>
  <si>
    <t>Cena bez DPH za daný objekt</t>
  </si>
  <si>
    <t>Cena spolu s DPH za daný objekt</t>
  </si>
  <si>
    <t>Typ zakázky</t>
  </si>
  <si>
    <t>eGTypZakazky</t>
  </si>
  <si>
    <t>Krycí list soupisu</t>
  </si>
  <si>
    <t>Objekt</t>
  </si>
  <si>
    <t>Kód a název objektu</t>
  </si>
  <si>
    <t>20 + 120</t>
  </si>
  <si>
    <t>Kód a název soupisu</t>
  </si>
  <si>
    <t>Poznámka k soupisu prací</t>
  </si>
  <si>
    <t>Rekapitulace sazeb DPH na položkách aktuálního soupisu</t>
  </si>
  <si>
    <t>Základna DPH určena součtem celkové ceny z položek aktuálního soupisu</t>
  </si>
  <si>
    <t>Cena bez DPH za daný soupis</t>
  </si>
  <si>
    <t>Cena s DPH</t>
  </si>
  <si>
    <t>Cena s DPH za daný soupis</t>
  </si>
  <si>
    <t>Rekapitulace členění soupisu prací</t>
  </si>
  <si>
    <t>Kód a název objektu, přebírá se z Krycího listu soupisu</t>
  </si>
  <si>
    <t>Kód a název objektu, přebírá se z Krycího listu soupisu</t>
  </si>
  <si>
    <t>Kód a název dílu ze soupisu</t>
  </si>
  <si>
    <t>20 + 100</t>
  </si>
  <si>
    <t>Cena celkem</t>
  </si>
  <si>
    <t>Cena celkem za díl ze soupisu</t>
  </si>
  <si>
    <t>Soupis prací</t>
  </si>
  <si>
    <t>Přebírá se z Krycího listu soupisu</t>
  </si>
  <si>
    <t>Pořadové číslo položky soupisu</t>
  </si>
  <si>
    <t>Long</t>
  </si>
  <si>
    <t>Typ položky soupisu</t>
  </si>
  <si>
    <t>eGTypPolozky</t>
  </si>
  <si>
    <t>Kód položky ze soupisu</t>
  </si>
  <si>
    <t>Popis položky ze soupisu</t>
  </si>
  <si>
    <t>Množství položky soupisu</t>
  </si>
  <si>
    <t>J.Cena</t>
  </si>
  <si>
    <t>Jednotková cena položky</t>
  </si>
  <si>
    <t>Cena celkem vyčíslena jako J.Cena * Množství</t>
  </si>
  <si>
    <t>Zařazení položky do cenové soustavy</t>
  </si>
  <si>
    <t>p</t>
  </si>
  <si>
    <t>Poznámka položky ze soupisu</t>
  </si>
  <si>
    <t>Memo</t>
  </si>
  <si>
    <t>psc</t>
  </si>
  <si>
    <t>Poznámka k souboru cen ze soupisu</t>
  </si>
  <si>
    <t>pp</t>
  </si>
  <si>
    <t>Plný popis položky ze soupisu</t>
  </si>
  <si>
    <t>vv</t>
  </si>
  <si>
    <t>Výkaz výměr (figura, výraz, výměra) ze soupisu</t>
  </si>
  <si>
    <t>Text,Text,Double</t>
  </si>
  <si>
    <t>20, 150</t>
  </si>
  <si>
    <t>fig</t>
  </si>
  <si>
    <t>Rozpad figur</t>
  </si>
  <si>
    <t>Sazba DPH pro položku</t>
  </si>
  <si>
    <t>eGSazbaDPH</t>
  </si>
  <si>
    <t>Hmotnost</t>
  </si>
  <si>
    <t>Hmotnost položky ze soupisu</t>
  </si>
  <si>
    <t>Suť</t>
  </si>
  <si>
    <t>Suť položky ze soupisu</t>
  </si>
  <si>
    <t>Nh</t>
  </si>
  <si>
    <t>Normohodiny položky ze soupisu</t>
  </si>
  <si>
    <t>Datová věta</t>
  </si>
  <si>
    <t>Typ věty</t>
  </si>
  <si>
    <t>Hodnota</t>
  </si>
  <si>
    <t>Význam</t>
  </si>
  <si>
    <t>Základní sazba DPH</t>
  </si>
  <si>
    <t>Snížená sazba DPH</t>
  </si>
  <si>
    <t>Nulová sazba DPH</t>
  </si>
  <si>
    <t>Základní sazba DPH přenesená</t>
  </si>
  <si>
    <t>Snížená sazba DPH přenesená</t>
  </si>
  <si>
    <t>Stavební objekt</t>
  </si>
  <si>
    <t>Inženýrský objekt</t>
  </si>
  <si>
    <t>Ostatní náklady</t>
  </si>
  <si>
    <t>Položka typu HSV</t>
  </si>
  <si>
    <t>Položka typu PSV</t>
  </si>
  <si>
    <t>Položka typu M</t>
  </si>
  <si>
    <t>Položka typu OST</t>
  </si>
  <si>
    <t>CZ04308697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</si>
</sst>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57">
    <font>
      <sz val="8"/>
      <color rgb="FF000000"/>
      <name val="Arial"/>
      <scheme val="minor"/>
    </font>
    <font>
      <sz val="8"/>
      <color rgb="FFFFFFFF"/>
      <name val="Arial"/>
    </font>
    <font>
      <sz val="8"/>
      <color theme="1"/>
      <name val="Arial"/>
    </font>
    <font>
      <b/>
      <sz val="14"/>
      <color theme="1"/>
      <name val="Arial"/>
    </font>
    <font>
      <sz val="8"/>
      <color rgb="FF3366FF"/>
      <name val="Arial"/>
    </font>
    <font>
      <b/>
      <sz val="12"/>
      <color rgb="FF969696"/>
      <name val="Arial"/>
    </font>
    <font>
      <sz val="10"/>
      <color rgb="FF969696"/>
      <name val="Arial"/>
    </font>
    <font>
      <sz val="10"/>
      <color theme="1"/>
      <name val="Arial"/>
    </font>
    <font>
      <b/>
      <sz val="8"/>
      <color rgb="FF969696"/>
      <name val="Arial"/>
    </font>
    <font>
      <b/>
      <sz val="11"/>
      <color theme="1"/>
      <name val="Arial"/>
    </font>
    <font>
      <sz val="8"/>
      <name val="Arial"/>
    </font>
    <font>
      <b/>
      <sz val="10"/>
      <color theme="1"/>
      <name val="Arial"/>
    </font>
    <font>
      <b/>
      <sz val="10"/>
      <color rgb="FF969696"/>
      <name val="Arial"/>
    </font>
    <font>
      <b/>
      <sz val="12"/>
      <color theme="1"/>
      <name val="Arial"/>
    </font>
    <font>
      <sz val="12"/>
      <color rgb="FF969696"/>
      <name val="Arial"/>
    </font>
    <font>
      <sz val="9"/>
      <color theme="1"/>
      <name val="Arial"/>
    </font>
    <font>
      <sz val="9"/>
      <color rgb="FF969696"/>
      <name val="Arial"/>
    </font>
    <font>
      <b/>
      <sz val="12"/>
      <color rgb="FF960000"/>
      <name val="Arial"/>
    </font>
    <font>
      <sz val="12"/>
      <color theme="1"/>
      <name val="Arial"/>
    </font>
    <font>
      <u/>
      <sz val="18"/>
      <color theme="10"/>
      <name val="Noto Sans Symbols"/>
    </font>
    <font>
      <sz val="11"/>
      <color theme="1"/>
      <name val="Arial"/>
    </font>
    <font>
      <b/>
      <sz val="11"/>
      <color rgb="FF003366"/>
      <name val="Arial"/>
    </font>
    <font>
      <sz val="11"/>
      <color rgb="FF003366"/>
      <name val="Arial"/>
    </font>
    <font>
      <sz val="11"/>
      <color rgb="FF969696"/>
      <name val="Arial"/>
    </font>
    <font>
      <sz val="8"/>
      <color theme="1"/>
      <name val="Arial"/>
      <scheme val="minor"/>
    </font>
    <font>
      <sz val="10"/>
      <color rgb="FF3366FF"/>
      <name val="Arial"/>
    </font>
    <font>
      <sz val="8"/>
      <color rgb="FF969696"/>
      <name val="Arial"/>
    </font>
    <font>
      <b/>
      <sz val="12"/>
      <color rgb="FF800000"/>
      <name val="Arial"/>
    </font>
    <font>
      <sz val="12"/>
      <color rgb="FF003366"/>
      <name val="Arial"/>
    </font>
    <font>
      <sz val="10"/>
      <color rgb="FF003366"/>
      <name val="Arial"/>
    </font>
    <font>
      <sz val="8"/>
      <color rgb="FF960000"/>
      <name val="Arial"/>
    </font>
    <font>
      <b/>
      <sz val="8"/>
      <color theme="1"/>
      <name val="Arial"/>
    </font>
    <font>
      <sz val="8"/>
      <color rgb="FF003366"/>
      <name val="Arial"/>
    </font>
    <font>
      <sz val="7"/>
      <color rgb="FF969696"/>
      <name val="Arial"/>
    </font>
    <font>
      <sz val="7"/>
      <color theme="1"/>
      <name val="Arial"/>
    </font>
    <font>
      <sz val="7"/>
      <color rgb="FF979797"/>
      <name val="Arial"/>
    </font>
    <font>
      <i/>
      <u/>
      <sz val="7"/>
      <color rgb="FF979797"/>
      <name val="Calibri"/>
    </font>
    <font>
      <sz val="8"/>
      <color rgb="FF800080"/>
      <name val="Arial"/>
    </font>
    <font>
      <sz val="8"/>
      <color rgb="FF505050"/>
      <name val="Arial"/>
    </font>
    <font>
      <i/>
      <sz val="9"/>
      <color rgb="FF0000FF"/>
      <name val="Arial"/>
    </font>
    <font>
      <i/>
      <sz val="8"/>
      <color rgb="FF0000FF"/>
      <name val="Arial"/>
    </font>
    <font>
      <i/>
      <sz val="7"/>
      <color rgb="FF969696"/>
      <name val="Arial"/>
    </font>
    <font>
      <sz val="8"/>
      <color theme="1"/>
      <name val="Trebuchet MS"/>
    </font>
    <font>
      <b/>
      <sz val="16"/>
      <color theme="1"/>
      <name val="Trebuchet MS"/>
    </font>
    <font>
      <b/>
      <sz val="11"/>
      <color theme="1"/>
      <name val="Trebuchet MS"/>
    </font>
    <font>
      <sz val="9"/>
      <color theme="1"/>
      <name val="Trebuchet MS"/>
    </font>
    <font>
      <sz val="10"/>
      <color theme="1"/>
      <name val="Trebuchet MS"/>
    </font>
    <font>
      <sz val="11"/>
      <color theme="1"/>
      <name val="Trebuchet MS"/>
    </font>
    <font>
      <b/>
      <sz val="9"/>
      <color theme="1"/>
      <name val="Trebuchet MS"/>
    </font>
    <font>
      <i/>
      <sz val="8"/>
      <color theme="1"/>
      <name val="Arial CE"/>
    </font>
    <font>
      <sz val="8"/>
      <color theme="1"/>
      <name val="Arial CE"/>
    </font>
    <font>
      <b/>
      <sz val="8"/>
      <color theme="1"/>
      <name val="Arial CE"/>
    </font>
    <font>
      <sz val="10"/>
      <name val="Arial CE"/>
    </font>
    <font>
      <sz val="9"/>
      <name val="Arial CE"/>
    </font>
    <font>
      <sz val="8"/>
      <color rgb="FF505050"/>
      <name val="Arial CE"/>
    </font>
    <font>
      <sz val="8"/>
      <color rgb="FF003366"/>
      <name val="Arial CE"/>
    </font>
    <font>
      <i/>
      <sz val="9"/>
      <color rgb="FF0000FF"/>
      <name val="Arial CE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BEBEBE"/>
        <bgColor rgb="FFBEBEBE"/>
      </patternFill>
    </fill>
    <fill>
      <patternFill patternType="solid">
        <fgColor rgb="FFD2D2D2"/>
        <bgColor rgb="FFD2D2D2"/>
      </patternFill>
    </fill>
    <fill>
      <patternFill patternType="solid">
        <fgColor rgb="FFFFFFCC"/>
      </patternFill>
    </fill>
  </fills>
  <borders count="3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/>
    </xf>
    <xf numFmtId="0" fontId="6" fillId="0" borderId="0" xfId="0" applyFont="1" applyAlignment="1">
      <alignment horizontal="left" vertical="center"/>
    </xf>
    <xf numFmtId="49" fontId="7" fillId="2" borderId="4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2" fillId="0" borderId="8" xfId="0" applyFont="1" applyBorder="1"/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11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6" fillId="0" borderId="3" xfId="0" applyFont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3" fillId="3" borderId="10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vertical="center"/>
    </xf>
    <xf numFmtId="0" fontId="13" fillId="3" borderId="11" xfId="0" applyFont="1" applyFill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165" fontId="7" fillId="0" borderId="0" xfId="0" applyNumberFormat="1" applyFont="1" applyAlignment="1">
      <alignment horizontal="left"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49" fontId="7" fillId="0" borderId="0" xfId="0" applyNumberFormat="1" applyFont="1" applyAlignment="1">
      <alignment vertical="center"/>
    </xf>
    <xf numFmtId="0" fontId="2" fillId="0" borderId="22" xfId="0" applyFont="1" applyBorder="1" applyAlignment="1">
      <alignment vertical="center"/>
    </xf>
    <xf numFmtId="0" fontId="2" fillId="4" borderId="11" xfId="0" applyFont="1" applyFill="1" applyBorder="1" applyAlignment="1">
      <alignment vertical="center"/>
    </xf>
    <xf numFmtId="0" fontId="15" fillId="4" borderId="24" xfId="0" applyFont="1" applyFill="1" applyBorder="1" applyAlignment="1">
      <alignment horizontal="center" vertical="center"/>
    </xf>
    <xf numFmtId="0" fontId="16" fillId="0" borderId="25" xfId="0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3" xfId="0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4" fontId="17" fillId="0" borderId="0" xfId="0" applyNumberFormat="1" applyFont="1" applyAlignment="1">
      <alignment vertical="center"/>
    </xf>
    <xf numFmtId="0" fontId="13" fillId="0" borderId="0" xfId="0" applyFont="1" applyAlignment="1">
      <alignment horizontal="center" vertical="center"/>
    </xf>
    <xf numFmtId="4" fontId="14" fillId="0" borderId="21" xfId="0" applyNumberFormat="1" applyFont="1" applyBorder="1" applyAlignment="1">
      <alignment vertical="center"/>
    </xf>
    <xf numFmtId="4" fontId="14" fillId="0" borderId="0" xfId="0" applyNumberFormat="1" applyFont="1" applyAlignment="1">
      <alignment vertical="center"/>
    </xf>
    <xf numFmtId="166" fontId="14" fillId="0" borderId="0" xfId="0" applyNumberFormat="1" applyFont="1" applyAlignment="1">
      <alignment vertical="center"/>
    </xf>
    <xf numFmtId="4" fontId="14" fillId="0" borderId="22" xfId="0" applyNumberFormat="1" applyFont="1" applyBorder="1" applyAlignment="1">
      <alignment vertical="center"/>
    </xf>
    <xf numFmtId="0" fontId="13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20" fillId="0" borderId="3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4" fontId="23" fillId="0" borderId="21" xfId="0" applyNumberFormat="1" applyFont="1" applyBorder="1" applyAlignment="1">
      <alignment vertical="center"/>
    </xf>
    <xf numFmtId="4" fontId="23" fillId="0" borderId="0" xfId="0" applyNumberFormat="1" applyFont="1" applyAlignment="1">
      <alignment vertical="center"/>
    </xf>
    <xf numFmtId="166" fontId="23" fillId="0" borderId="0" xfId="0" applyNumberFormat="1" applyFont="1" applyAlignment="1">
      <alignment vertical="center"/>
    </xf>
    <xf numFmtId="4" fontId="23" fillId="0" borderId="22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4" fontId="23" fillId="0" borderId="28" xfId="0" applyNumberFormat="1" applyFont="1" applyBorder="1" applyAlignment="1">
      <alignment vertical="center"/>
    </xf>
    <xf numFmtId="4" fontId="23" fillId="0" borderId="29" xfId="0" applyNumberFormat="1" applyFont="1" applyBorder="1" applyAlignment="1">
      <alignment vertical="center"/>
    </xf>
    <xf numFmtId="166" fontId="23" fillId="0" borderId="29" xfId="0" applyNumberFormat="1" applyFont="1" applyBorder="1" applyAlignment="1">
      <alignment vertical="center"/>
    </xf>
    <xf numFmtId="4" fontId="23" fillId="0" borderId="30" xfId="0" applyNumberFormat="1" applyFont="1" applyBorder="1" applyAlignment="1">
      <alignment vertical="center"/>
    </xf>
    <xf numFmtId="0" fontId="24" fillId="0" borderId="0" xfId="0" applyFont="1"/>
    <xf numFmtId="0" fontId="25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1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4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right" vertical="center"/>
    </xf>
    <xf numFmtId="0" fontId="2" fillId="4" borderId="4" xfId="0" applyFont="1" applyFill="1" applyBorder="1" applyAlignment="1">
      <alignment vertical="center"/>
    </xf>
    <xf numFmtId="0" fontId="13" fillId="4" borderId="10" xfId="0" applyFont="1" applyFill="1" applyBorder="1" applyAlignment="1">
      <alignment horizontal="left" vertical="center"/>
    </xf>
    <xf numFmtId="0" fontId="13" fillId="4" borderId="11" xfId="0" applyFont="1" applyFill="1" applyBorder="1" applyAlignment="1">
      <alignment horizontal="right" vertical="center"/>
    </xf>
    <xf numFmtId="0" fontId="13" fillId="4" borderId="11" xfId="0" applyFont="1" applyFill="1" applyBorder="1" applyAlignment="1">
      <alignment horizontal="center" vertical="center"/>
    </xf>
    <xf numFmtId="4" fontId="13" fillId="4" borderId="11" xfId="0" applyNumberFormat="1" applyFont="1" applyFill="1" applyBorder="1" applyAlignment="1">
      <alignment vertical="center"/>
    </xf>
    <xf numFmtId="0" fontId="2" fillId="4" borderId="24" xfId="0" applyFont="1" applyFill="1" applyBorder="1" applyAlignment="1">
      <alignment vertical="center"/>
    </xf>
    <xf numFmtId="49" fontId="7" fillId="0" borderId="0" xfId="0" applyNumberFormat="1" applyFont="1" applyAlignment="1">
      <alignment horizontal="left" vertical="center"/>
    </xf>
    <xf numFmtId="0" fontId="15" fillId="4" borderId="4" xfId="0" applyFont="1" applyFill="1" applyBorder="1" applyAlignment="1">
      <alignment horizontal="left" vertical="center"/>
    </xf>
    <xf numFmtId="0" fontId="15" fillId="4" borderId="4" xfId="0" applyFont="1" applyFill="1" applyBorder="1" applyAlignment="1">
      <alignment horizontal="right" vertic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vertical="center"/>
    </xf>
    <xf numFmtId="0" fontId="28" fillId="0" borderId="3" xfId="0" applyFont="1" applyBorder="1" applyAlignment="1">
      <alignment vertical="center"/>
    </xf>
    <xf numFmtId="0" fontId="28" fillId="0" borderId="29" xfId="0" applyFont="1" applyBorder="1" applyAlignment="1">
      <alignment horizontal="left" vertical="center"/>
    </xf>
    <xf numFmtId="0" fontId="28" fillId="0" borderId="29" xfId="0" applyFont="1" applyBorder="1" applyAlignment="1">
      <alignment vertical="center"/>
    </xf>
    <xf numFmtId="4" fontId="28" fillId="0" borderId="29" xfId="0" applyNumberFormat="1" applyFont="1" applyBorder="1" applyAlignment="1">
      <alignment vertical="center"/>
    </xf>
    <xf numFmtId="0" fontId="29" fillId="0" borderId="0" xfId="0" applyFont="1" applyAlignment="1">
      <alignment vertical="center"/>
    </xf>
    <xf numFmtId="0" fontId="29" fillId="0" borderId="3" xfId="0" applyFont="1" applyBorder="1" applyAlignment="1">
      <alignment vertical="center"/>
    </xf>
    <xf numFmtId="0" fontId="29" fillId="0" borderId="29" xfId="0" applyFont="1" applyBorder="1" applyAlignment="1">
      <alignment horizontal="left" vertical="center"/>
    </xf>
    <xf numFmtId="0" fontId="29" fillId="0" borderId="29" xfId="0" applyFont="1" applyBorder="1" applyAlignment="1">
      <alignment vertical="center"/>
    </xf>
    <xf numFmtId="4" fontId="29" fillId="0" borderId="29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5" fillId="4" borderId="31" xfId="0" applyFont="1" applyFill="1" applyBorder="1" applyAlignment="1">
      <alignment horizontal="center" vertical="center" wrapText="1"/>
    </xf>
    <xf numFmtId="0" fontId="15" fillId="4" borderId="32" xfId="0" applyFont="1" applyFill="1" applyBorder="1" applyAlignment="1">
      <alignment horizontal="center" vertical="center" wrapText="1"/>
    </xf>
    <xf numFmtId="0" fontId="15" fillId="4" borderId="33" xfId="0" applyFont="1" applyFill="1" applyBorder="1" applyAlignment="1">
      <alignment horizontal="center" vertical="center" wrapText="1"/>
    </xf>
    <xf numFmtId="4" fontId="17" fillId="0" borderId="0" xfId="0" applyNumberFormat="1" applyFont="1"/>
    <xf numFmtId="166" fontId="30" fillId="0" borderId="19" xfId="0" applyNumberFormat="1" applyFont="1" applyBorder="1"/>
    <xf numFmtId="166" fontId="30" fillId="0" borderId="20" xfId="0" applyNumberFormat="1" applyFont="1" applyBorder="1"/>
    <xf numFmtId="4" fontId="31" fillId="0" borderId="0" xfId="0" applyNumberFormat="1" applyFont="1" applyAlignment="1">
      <alignment vertical="center"/>
    </xf>
    <xf numFmtId="0" fontId="32" fillId="0" borderId="0" xfId="0" applyFont="1"/>
    <xf numFmtId="0" fontId="32" fillId="0" borderId="3" xfId="0" applyFont="1" applyBorder="1"/>
    <xf numFmtId="0" fontId="32" fillId="0" borderId="0" xfId="0" applyFont="1" applyAlignment="1">
      <alignment horizontal="left"/>
    </xf>
    <xf numFmtId="0" fontId="28" fillId="0" borderId="0" xfId="0" applyFont="1" applyAlignment="1">
      <alignment horizontal="left"/>
    </xf>
    <xf numFmtId="4" fontId="28" fillId="0" borderId="0" xfId="0" applyNumberFormat="1" applyFont="1"/>
    <xf numFmtId="0" fontId="32" fillId="0" borderId="21" xfId="0" applyFont="1" applyBorder="1"/>
    <xf numFmtId="166" fontId="32" fillId="0" borderId="0" xfId="0" applyNumberFormat="1" applyFont="1"/>
    <xf numFmtId="166" fontId="32" fillId="0" borderId="22" xfId="0" applyNumberFormat="1" applyFont="1" applyBorder="1"/>
    <xf numFmtId="0" fontId="32" fillId="0" borderId="0" xfId="0" applyFont="1" applyAlignment="1">
      <alignment horizontal="center"/>
    </xf>
    <xf numFmtId="4" fontId="32" fillId="0" borderId="0" xfId="0" applyNumberFormat="1" applyFont="1" applyAlignment="1">
      <alignment vertical="center"/>
    </xf>
    <xf numFmtId="0" fontId="29" fillId="0" borderId="0" xfId="0" applyFont="1" applyAlignment="1">
      <alignment horizontal="left"/>
    </xf>
    <xf numFmtId="4" fontId="29" fillId="0" borderId="0" xfId="0" applyNumberFormat="1" applyFont="1"/>
    <xf numFmtId="0" fontId="15" fillId="0" borderId="34" xfId="0" applyFont="1" applyBorder="1" applyAlignment="1">
      <alignment horizontal="center" vertical="center"/>
    </xf>
    <xf numFmtId="49" fontId="15" fillId="0" borderId="34" xfId="0" applyNumberFormat="1" applyFont="1" applyBorder="1" applyAlignment="1">
      <alignment horizontal="left" vertical="center" wrapText="1"/>
    </xf>
    <xf numFmtId="0" fontId="15" fillId="0" borderId="34" xfId="0" applyFont="1" applyBorder="1" applyAlignment="1">
      <alignment horizontal="left" vertical="center" wrapText="1"/>
    </xf>
    <xf numFmtId="0" fontId="15" fillId="0" borderId="34" xfId="0" applyFont="1" applyBorder="1" applyAlignment="1">
      <alignment horizontal="center" vertical="center" wrapText="1"/>
    </xf>
    <xf numFmtId="167" fontId="15" fillId="0" borderId="34" xfId="0" applyNumberFormat="1" applyFont="1" applyBorder="1" applyAlignment="1">
      <alignment vertical="center"/>
    </xf>
    <xf numFmtId="4" fontId="15" fillId="2" borderId="34" xfId="0" applyNumberFormat="1" applyFont="1" applyFill="1" applyBorder="1" applyAlignment="1">
      <alignment vertical="center"/>
    </xf>
    <xf numFmtId="4" fontId="15" fillId="0" borderId="34" xfId="0" applyNumberFormat="1" applyFont="1" applyBorder="1" applyAlignment="1">
      <alignment vertical="center"/>
    </xf>
    <xf numFmtId="0" fontId="16" fillId="2" borderId="35" xfId="0" applyFont="1" applyFill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166" fontId="16" fillId="0" borderId="0" xfId="0" applyNumberFormat="1" applyFont="1" applyAlignment="1">
      <alignment vertical="center"/>
    </xf>
    <xf numFmtId="166" fontId="16" fillId="0" borderId="22" xfId="0" applyNumberFormat="1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4" fontId="2" fillId="0" borderId="0" xfId="0" applyNumberFormat="1" applyFont="1" applyAlignment="1">
      <alignment vertical="center"/>
    </xf>
    <xf numFmtId="0" fontId="33" fillId="0" borderId="0" xfId="0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2" fillId="0" borderId="21" xfId="0" applyFont="1" applyBorder="1" applyAlignment="1">
      <alignment vertical="center"/>
    </xf>
    <xf numFmtId="0" fontId="35" fillId="0" borderId="0" xfId="0" applyFont="1" applyAlignment="1">
      <alignment horizontal="left" vertical="center"/>
    </xf>
    <xf numFmtId="0" fontId="36" fillId="0" borderId="0" xfId="0" applyFont="1" applyAlignment="1">
      <alignment vertical="center" wrapText="1"/>
    </xf>
    <xf numFmtId="0" fontId="37" fillId="0" borderId="0" xfId="0" applyFont="1" applyAlignment="1">
      <alignment vertical="center"/>
    </xf>
    <xf numFmtId="0" fontId="37" fillId="0" borderId="3" xfId="0" applyFont="1" applyBorder="1" applyAlignment="1">
      <alignment vertical="center"/>
    </xf>
    <xf numFmtId="0" fontId="37" fillId="0" borderId="0" xfId="0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21" xfId="0" applyFont="1" applyBorder="1" applyAlignment="1">
      <alignment vertical="center"/>
    </xf>
    <xf numFmtId="0" fontId="37" fillId="0" borderId="22" xfId="0" applyFont="1" applyBorder="1" applyAlignment="1">
      <alignment vertical="center"/>
    </xf>
    <xf numFmtId="0" fontId="38" fillId="0" borderId="0" xfId="0" applyFont="1" applyAlignment="1">
      <alignment vertical="center"/>
    </xf>
    <xf numFmtId="0" fontId="38" fillId="0" borderId="3" xfId="0" applyFont="1" applyBorder="1" applyAlignment="1">
      <alignment vertical="center"/>
    </xf>
    <xf numFmtId="0" fontId="38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 wrapText="1"/>
    </xf>
    <xf numFmtId="167" fontId="38" fillId="0" borderId="0" xfId="0" applyNumberFormat="1" applyFont="1" applyAlignment="1">
      <alignment vertical="center"/>
    </xf>
    <xf numFmtId="0" fontId="38" fillId="0" borderId="21" xfId="0" applyFont="1" applyBorder="1" applyAlignment="1">
      <alignment vertical="center"/>
    </xf>
    <xf numFmtId="0" fontId="38" fillId="0" borderId="22" xfId="0" applyFont="1" applyBorder="1" applyAlignment="1">
      <alignment vertical="center"/>
    </xf>
    <xf numFmtId="0" fontId="38" fillId="0" borderId="28" xfId="0" applyFont="1" applyBorder="1" applyAlignment="1">
      <alignment vertical="center"/>
    </xf>
    <xf numFmtId="0" fontId="38" fillId="0" borderId="29" xfId="0" applyFont="1" applyBorder="1" applyAlignment="1">
      <alignment vertical="center"/>
    </xf>
    <xf numFmtId="0" fontId="38" fillId="0" borderId="30" xfId="0" applyFont="1" applyBorder="1" applyAlignment="1">
      <alignment vertical="center"/>
    </xf>
    <xf numFmtId="0" fontId="39" fillId="0" borderId="34" xfId="0" applyFont="1" applyBorder="1" applyAlignment="1">
      <alignment horizontal="center" vertical="center"/>
    </xf>
    <xf numFmtId="49" fontId="39" fillId="0" borderId="34" xfId="0" applyNumberFormat="1" applyFont="1" applyBorder="1" applyAlignment="1">
      <alignment horizontal="left" vertical="center" wrapText="1"/>
    </xf>
    <xf numFmtId="0" fontId="39" fillId="0" borderId="34" xfId="0" applyFont="1" applyBorder="1" applyAlignment="1">
      <alignment horizontal="left" vertical="center" wrapText="1"/>
    </xf>
    <xf numFmtId="0" fontId="39" fillId="0" borderId="34" xfId="0" applyFont="1" applyBorder="1" applyAlignment="1">
      <alignment horizontal="center" vertical="center" wrapText="1"/>
    </xf>
    <xf numFmtId="167" fontId="39" fillId="0" borderId="34" xfId="0" applyNumberFormat="1" applyFont="1" applyBorder="1" applyAlignment="1">
      <alignment vertical="center"/>
    </xf>
    <xf numFmtId="4" fontId="39" fillId="2" borderId="34" xfId="0" applyNumberFormat="1" applyFont="1" applyFill="1" applyBorder="1" applyAlignment="1">
      <alignment vertical="center"/>
    </xf>
    <xf numFmtId="4" fontId="39" fillId="0" borderId="34" xfId="0" applyNumberFormat="1" applyFont="1" applyBorder="1" applyAlignment="1">
      <alignment vertical="center"/>
    </xf>
    <xf numFmtId="0" fontId="40" fillId="0" borderId="3" xfId="0" applyFont="1" applyBorder="1" applyAlignment="1">
      <alignment vertical="center"/>
    </xf>
    <xf numFmtId="0" fontId="39" fillId="2" borderId="35" xfId="0" applyFont="1" applyFill="1" applyBorder="1" applyAlignment="1">
      <alignment horizontal="left" vertical="center"/>
    </xf>
    <xf numFmtId="0" fontId="39" fillId="0" borderId="0" xfId="0" applyFont="1" applyAlignment="1">
      <alignment horizontal="center" vertical="center"/>
    </xf>
    <xf numFmtId="0" fontId="41" fillId="0" borderId="0" xfId="0" applyFont="1" applyAlignment="1">
      <alignment vertical="center" wrapText="1"/>
    </xf>
    <xf numFmtId="0" fontId="2" fillId="0" borderId="28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0" xfId="0" applyFont="1" applyAlignment="1">
      <alignment vertical="top"/>
    </xf>
    <xf numFmtId="0" fontId="42" fillId="0" borderId="1" xfId="0" applyFont="1" applyBorder="1" applyAlignment="1">
      <alignment vertical="center" wrapText="1"/>
    </xf>
    <xf numFmtId="0" fontId="42" fillId="0" borderId="2" xfId="0" applyFont="1" applyBorder="1" applyAlignment="1">
      <alignment vertical="center" wrapText="1"/>
    </xf>
    <xf numFmtId="0" fontId="42" fillId="0" borderId="36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2" fillId="0" borderId="3" xfId="0" applyFont="1" applyBorder="1" applyAlignment="1">
      <alignment horizontal="center" vertical="center" wrapText="1"/>
    </xf>
    <xf numFmtId="0" fontId="42" fillId="0" borderId="37" xfId="0" applyFont="1" applyBorder="1" applyAlignment="1">
      <alignment horizontal="center" vertical="center" wrapText="1"/>
    </xf>
    <xf numFmtId="0" fontId="42" fillId="0" borderId="3" xfId="0" applyFont="1" applyBorder="1" applyAlignment="1">
      <alignment vertical="center" wrapText="1"/>
    </xf>
    <xf numFmtId="0" fontId="42" fillId="0" borderId="37" xfId="0" applyFont="1" applyBorder="1" applyAlignment="1">
      <alignment vertical="center" wrapText="1"/>
    </xf>
    <xf numFmtId="0" fontId="4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5" fillId="0" borderId="3" xfId="0" applyFont="1" applyBorder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0" fontId="42" fillId="0" borderId="16" xfId="0" applyFont="1" applyBorder="1" applyAlignment="1">
      <alignment vertical="center" wrapText="1"/>
    </xf>
    <xf numFmtId="0" fontId="46" fillId="0" borderId="17" xfId="0" applyFont="1" applyBorder="1" applyAlignment="1">
      <alignment vertical="center" wrapText="1"/>
    </xf>
    <xf numFmtId="0" fontId="42" fillId="0" borderId="38" xfId="0" applyFont="1" applyBorder="1" applyAlignment="1">
      <alignment vertical="center" wrapText="1"/>
    </xf>
    <xf numFmtId="0" fontId="42" fillId="0" borderId="0" xfId="0" applyFont="1" applyAlignment="1">
      <alignment vertical="top"/>
    </xf>
    <xf numFmtId="0" fontId="42" fillId="0" borderId="1" xfId="0" applyFont="1" applyBorder="1" applyAlignment="1">
      <alignment horizontal="left" vertical="center"/>
    </xf>
    <xf numFmtId="0" fontId="42" fillId="0" borderId="2" xfId="0" applyFont="1" applyBorder="1" applyAlignment="1">
      <alignment horizontal="left" vertical="center"/>
    </xf>
    <xf numFmtId="0" fontId="42" fillId="0" borderId="36" xfId="0" applyFont="1" applyBorder="1" applyAlignment="1">
      <alignment horizontal="left" vertical="center"/>
    </xf>
    <xf numFmtId="0" fontId="42" fillId="0" borderId="3" xfId="0" applyFont="1" applyBorder="1" applyAlignment="1">
      <alignment horizontal="left" vertical="center"/>
    </xf>
    <xf numFmtId="0" fontId="42" fillId="0" borderId="37" xfId="0" applyFont="1" applyBorder="1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47" fillId="0" borderId="0" xfId="0" applyFont="1" applyAlignment="1">
      <alignment horizontal="left" vertical="center"/>
    </xf>
    <xf numFmtId="0" fontId="44" fillId="0" borderId="17" xfId="0" applyFont="1" applyBorder="1" applyAlignment="1">
      <alignment horizontal="left" vertical="center"/>
    </xf>
    <xf numFmtId="0" fontId="44" fillId="0" borderId="17" xfId="0" applyFont="1" applyBorder="1" applyAlignment="1">
      <alignment horizontal="center" vertical="center"/>
    </xf>
    <xf numFmtId="0" fontId="47" fillId="0" borderId="17" xfId="0" applyFont="1" applyBorder="1" applyAlignment="1">
      <alignment horizontal="left" vertical="center"/>
    </xf>
    <xf numFmtId="0" fontId="48" fillId="0" borderId="0" xfId="0" applyFont="1" applyAlignment="1">
      <alignment horizontal="left" vertical="center"/>
    </xf>
    <xf numFmtId="0" fontId="45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45" fillId="0" borderId="3" xfId="0" applyFont="1" applyBorder="1" applyAlignment="1">
      <alignment horizontal="left" vertical="center"/>
    </xf>
    <xf numFmtId="0" fontId="42" fillId="0" borderId="16" xfId="0" applyFont="1" applyBorder="1" applyAlignment="1">
      <alignment horizontal="left" vertical="center"/>
    </xf>
    <xf numFmtId="0" fontId="46" fillId="0" borderId="17" xfId="0" applyFont="1" applyBorder="1" applyAlignment="1">
      <alignment horizontal="left" vertical="center"/>
    </xf>
    <xf numFmtId="0" fontId="42" fillId="0" borderId="38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/>
    </xf>
    <xf numFmtId="0" fontId="45" fillId="0" borderId="17" xfId="0" applyFont="1" applyBorder="1" applyAlignment="1">
      <alignment horizontal="left" vertical="center"/>
    </xf>
    <xf numFmtId="0" fontId="42" fillId="0" borderId="0" xfId="0" applyFont="1" applyAlignment="1">
      <alignment horizontal="left" vertical="center" wrapText="1"/>
    </xf>
    <xf numFmtId="0" fontId="45" fillId="0" borderId="0" xfId="0" applyFont="1" applyAlignment="1">
      <alignment horizontal="left" vertical="center" wrapText="1"/>
    </xf>
    <xf numFmtId="0" fontId="45" fillId="0" borderId="0" xfId="0" applyFont="1" applyAlignment="1">
      <alignment horizontal="center" vertical="center" wrapText="1"/>
    </xf>
    <xf numFmtId="0" fontId="42" fillId="0" borderId="1" xfId="0" applyFont="1" applyBorder="1" applyAlignment="1">
      <alignment horizontal="left" vertical="center" wrapText="1"/>
    </xf>
    <xf numFmtId="0" fontId="42" fillId="0" borderId="2" xfId="0" applyFont="1" applyBorder="1" applyAlignment="1">
      <alignment horizontal="left" vertical="center" wrapText="1"/>
    </xf>
    <xf numFmtId="0" fontId="42" fillId="0" borderId="36" xfId="0" applyFont="1" applyBorder="1" applyAlignment="1">
      <alignment horizontal="left" vertical="center" wrapText="1"/>
    </xf>
    <xf numFmtId="0" fontId="42" fillId="0" borderId="3" xfId="0" applyFont="1" applyBorder="1" applyAlignment="1">
      <alignment horizontal="left" vertical="center" wrapText="1"/>
    </xf>
    <xf numFmtId="0" fontId="42" fillId="0" borderId="37" xfId="0" applyFont="1" applyBorder="1" applyAlignment="1">
      <alignment horizontal="left" vertical="center" wrapText="1"/>
    </xf>
    <xf numFmtId="0" fontId="47" fillId="0" borderId="3" xfId="0" applyFont="1" applyBorder="1" applyAlignment="1">
      <alignment horizontal="left" vertical="center" wrapText="1"/>
    </xf>
    <xf numFmtId="0" fontId="47" fillId="0" borderId="37" xfId="0" applyFont="1" applyBorder="1" applyAlignment="1">
      <alignment horizontal="left" vertical="center" wrapText="1"/>
    </xf>
    <xf numFmtId="0" fontId="45" fillId="0" borderId="3" xfId="0" applyFont="1" applyBorder="1" applyAlignment="1">
      <alignment horizontal="left" vertical="center" wrapText="1"/>
    </xf>
    <xf numFmtId="0" fontId="45" fillId="0" borderId="37" xfId="0" applyFont="1" applyBorder="1" applyAlignment="1">
      <alignment horizontal="left" vertical="center" wrapText="1"/>
    </xf>
    <xf numFmtId="0" fontId="45" fillId="0" borderId="37" xfId="0" applyFont="1" applyBorder="1" applyAlignment="1">
      <alignment horizontal="left" vertical="center"/>
    </xf>
    <xf numFmtId="0" fontId="45" fillId="0" borderId="16" xfId="0" applyFont="1" applyBorder="1" applyAlignment="1">
      <alignment horizontal="left" vertical="center" wrapText="1"/>
    </xf>
    <xf numFmtId="0" fontId="45" fillId="0" borderId="17" xfId="0" applyFont="1" applyBorder="1" applyAlignment="1">
      <alignment horizontal="left" vertical="center" wrapText="1"/>
    </xf>
    <xf numFmtId="0" fontId="45" fillId="0" borderId="3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5" fillId="0" borderId="16" xfId="0" applyFont="1" applyBorder="1" applyAlignment="1">
      <alignment horizontal="left" vertical="center"/>
    </xf>
    <xf numFmtId="0" fontId="45" fillId="0" borderId="38" xfId="0" applyFont="1" applyBorder="1" applyAlignment="1">
      <alignment horizontal="left" vertical="center"/>
    </xf>
    <xf numFmtId="0" fontId="45" fillId="0" borderId="0" xfId="0" applyFont="1" applyAlignment="1">
      <alignment horizontal="center" vertical="center"/>
    </xf>
    <xf numFmtId="0" fontId="47" fillId="0" borderId="0" xfId="0" applyFont="1" applyAlignment="1">
      <alignment vertical="center"/>
    </xf>
    <xf numFmtId="0" fontId="44" fillId="0" borderId="0" xfId="0" applyFont="1" applyAlignment="1">
      <alignment vertical="center"/>
    </xf>
    <xf numFmtId="0" fontId="47" fillId="0" borderId="17" xfId="0" applyFont="1" applyBorder="1" applyAlignment="1">
      <alignment vertical="center"/>
    </xf>
    <xf numFmtId="0" fontId="44" fillId="0" borderId="17" xfId="0" applyFont="1" applyBorder="1" applyAlignment="1">
      <alignment vertical="center"/>
    </xf>
    <xf numFmtId="49" fontId="2" fillId="0" borderId="0" xfId="0" applyNumberFormat="1" applyFont="1" applyAlignment="1">
      <alignment horizontal="left" vertical="center"/>
    </xf>
    <xf numFmtId="0" fontId="2" fillId="0" borderId="17" xfId="0" applyFont="1" applyBorder="1" applyAlignment="1">
      <alignment vertical="top"/>
    </xf>
    <xf numFmtId="0" fontId="44" fillId="0" borderId="17" xfId="0" applyFont="1" applyBorder="1" applyAlignment="1">
      <alignment horizontal="left"/>
    </xf>
    <xf numFmtId="0" fontId="47" fillId="0" borderId="17" xfId="0" applyFont="1" applyBorder="1"/>
    <xf numFmtId="0" fontId="42" fillId="0" borderId="3" xfId="0" applyFont="1" applyBorder="1" applyAlignment="1">
      <alignment vertical="top"/>
    </xf>
    <xf numFmtId="0" fontId="42" fillId="0" borderId="37" xfId="0" applyFont="1" applyBorder="1" applyAlignment="1">
      <alignment vertical="top"/>
    </xf>
    <xf numFmtId="0" fontId="42" fillId="0" borderId="16" xfId="0" applyFont="1" applyBorder="1" applyAlignment="1">
      <alignment vertical="top"/>
    </xf>
    <xf numFmtId="0" fontId="42" fillId="0" borderId="17" xfId="0" applyFont="1" applyBorder="1" applyAlignment="1">
      <alignment vertical="top"/>
    </xf>
    <xf numFmtId="0" fontId="42" fillId="0" borderId="38" xfId="0" applyFont="1" applyBorder="1" applyAlignment="1">
      <alignment vertical="top"/>
    </xf>
    <xf numFmtId="49" fontId="52" fillId="5" borderId="0" xfId="0" applyNumberFormat="1" applyFont="1" applyFill="1" applyAlignment="1" applyProtection="1">
      <alignment horizontal="left" vertical="center"/>
      <protection locked="0"/>
    </xf>
    <xf numFmtId="4" fontId="53" fillId="5" borderId="34" xfId="0" applyNumberFormat="1" applyFont="1" applyFill="1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54" fillId="0" borderId="0" xfId="0" applyFont="1" applyAlignment="1" applyProtection="1">
      <alignment vertical="center"/>
      <protection locked="0"/>
    </xf>
    <xf numFmtId="0" fontId="55" fillId="0" borderId="0" xfId="0" applyFont="1" applyProtection="1">
      <protection locked="0"/>
    </xf>
    <xf numFmtId="4" fontId="56" fillId="5" borderId="34" xfId="0" applyNumberFormat="1" applyFont="1" applyFill="1" applyBorder="1" applyAlignment="1" applyProtection="1">
      <alignment vertical="center"/>
      <protection locked="0"/>
    </xf>
    <xf numFmtId="14" fontId="7" fillId="2" borderId="4" xfId="0" applyNumberFormat="1" applyFont="1" applyFill="1" applyBorder="1" applyAlignment="1">
      <alignment horizontal="left" vertical="center"/>
    </xf>
    <xf numFmtId="0" fontId="14" fillId="0" borderId="18" xfId="0" applyFont="1" applyBorder="1" applyAlignment="1">
      <alignment horizontal="center" vertical="center"/>
    </xf>
    <xf numFmtId="0" fontId="10" fillId="0" borderId="19" xfId="0" applyFont="1" applyBorder="1"/>
    <xf numFmtId="0" fontId="10" fillId="0" borderId="21" xfId="0" applyFont="1" applyBorder="1"/>
    <xf numFmtId="0" fontId="0" fillId="0" borderId="0" xfId="0"/>
    <xf numFmtId="0" fontId="7" fillId="0" borderId="0" xfId="0" applyFont="1" applyAlignment="1">
      <alignment vertical="center" wrapText="1"/>
    </xf>
    <xf numFmtId="164" fontId="6" fillId="0" borderId="0" xfId="0" applyNumberFormat="1" applyFont="1" applyAlignment="1">
      <alignment horizontal="left" vertical="center"/>
    </xf>
    <xf numFmtId="0" fontId="15" fillId="4" borderId="23" xfId="0" applyFont="1" applyFill="1" applyBorder="1" applyAlignment="1">
      <alignment horizontal="center" vertical="center"/>
    </xf>
    <xf numFmtId="0" fontId="10" fillId="0" borderId="13" xfId="0" applyFont="1" applyBorder="1"/>
    <xf numFmtId="0" fontId="10" fillId="0" borderId="14" xfId="0" applyFont="1" applyBorder="1"/>
    <xf numFmtId="0" fontId="15" fillId="4" borderId="12" xfId="0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right" vertical="center"/>
    </xf>
    <xf numFmtId="0" fontId="9" fillId="0" borderId="0" xfId="0" applyFont="1" applyAlignment="1">
      <alignment horizontal="left" vertical="center" wrapText="1"/>
    </xf>
    <xf numFmtId="165" fontId="7" fillId="0" borderId="0" xfId="0" applyNumberFormat="1" applyFont="1" applyAlignment="1">
      <alignment horizontal="left" vertical="center"/>
    </xf>
    <xf numFmtId="4" fontId="12" fillId="0" borderId="0" xfId="0" applyNumberFormat="1" applyFont="1" applyAlignment="1">
      <alignment vertical="center"/>
    </xf>
    <xf numFmtId="0" fontId="6" fillId="0" borderId="0" xfId="0" applyFont="1" applyAlignment="1">
      <alignment horizontal="right" vertical="center"/>
    </xf>
    <xf numFmtId="4" fontId="22" fillId="0" borderId="0" xfId="0" applyNumberFormat="1" applyFont="1" applyAlignment="1">
      <alignment vertical="center"/>
    </xf>
    <xf numFmtId="0" fontId="2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49" fontId="7" fillId="2" borderId="5" xfId="0" applyNumberFormat="1" applyFont="1" applyFill="1" applyBorder="1" applyAlignment="1">
      <alignment horizontal="left" vertical="center"/>
    </xf>
    <xf numFmtId="0" fontId="10" fillId="0" borderId="6" xfId="0" applyFont="1" applyBorder="1"/>
    <xf numFmtId="0" fontId="10" fillId="0" borderId="7" xfId="0" applyFont="1" applyBorder="1"/>
    <xf numFmtId="0" fontId="7" fillId="0" borderId="0" xfId="0" applyFont="1" applyAlignment="1">
      <alignment horizontal="left" vertical="center" wrapText="1"/>
    </xf>
    <xf numFmtId="4" fontId="11" fillId="0" borderId="9" xfId="0" applyNumberFormat="1" applyFont="1" applyBorder="1" applyAlignment="1">
      <alignment vertical="center"/>
    </xf>
    <xf numFmtId="0" fontId="10" fillId="0" borderId="9" xfId="0" applyFont="1" applyBorder="1"/>
    <xf numFmtId="0" fontId="21" fillId="0" borderId="0" xfId="0" applyFont="1" applyAlignment="1">
      <alignment horizontal="left" vertical="center" wrapText="1"/>
    </xf>
    <xf numFmtId="0" fontId="13" fillId="3" borderId="12" xfId="0" applyFont="1" applyFill="1" applyBorder="1" applyAlignment="1">
      <alignment horizontal="left" vertical="center"/>
    </xf>
    <xf numFmtId="4" fontId="13" fillId="3" borderId="12" xfId="0" applyNumberFormat="1" applyFont="1" applyFill="1" applyBorder="1" applyAlignment="1">
      <alignment vertical="center"/>
    </xf>
    <xf numFmtId="0" fontId="10" fillId="0" borderId="15" xfId="0" applyFont="1" applyBorder="1"/>
    <xf numFmtId="4" fontId="17" fillId="0" borderId="0" xfId="0" applyNumberFormat="1" applyFont="1" applyAlignment="1">
      <alignment horizontal="right" vertical="center"/>
    </xf>
    <xf numFmtId="4" fontId="17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43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 wrapText="1"/>
    </xf>
    <xf numFmtId="0" fontId="44" fillId="0" borderId="17" xfId="0" applyFont="1" applyBorder="1" applyAlignment="1">
      <alignment horizontal="left"/>
    </xf>
    <xf numFmtId="0" fontId="10" fillId="0" borderId="17" xfId="0" applyFont="1" applyBorder="1"/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44" fillId="0" borderId="17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85750" cy="285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90500" cy="1905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90500" cy="1905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90500" cy="1905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4_01/997013214" TargetMode="External"/><Relationship Id="rId13" Type="http://schemas.openxmlformats.org/officeDocument/2006/relationships/hyperlink" Target="https://podminky.urs.cz/item/CS_URS_2024_01/998741123" TargetMode="External"/><Relationship Id="rId18" Type="http://schemas.openxmlformats.org/officeDocument/2006/relationships/drawing" Target="../drawings/drawing2.xml"/><Relationship Id="rId3" Type="http://schemas.openxmlformats.org/officeDocument/2006/relationships/hyperlink" Target="https://podminky.urs.cz/item/CS_URS_2024_01/619991001" TargetMode="External"/><Relationship Id="rId7" Type="http://schemas.openxmlformats.org/officeDocument/2006/relationships/hyperlink" Target="https://podminky.urs.cz/item/CS_URS_2024_01/977151211" TargetMode="External"/><Relationship Id="rId12" Type="http://schemas.openxmlformats.org/officeDocument/2006/relationships/hyperlink" Target="https://podminky.urs.cz/item/CS_URS_2024_01/998018003" TargetMode="External"/><Relationship Id="rId17" Type="http://schemas.openxmlformats.org/officeDocument/2006/relationships/hyperlink" Target="https://podminky.urs.cz/item/CS_URS_2024_01/998776129" TargetMode="External"/><Relationship Id="rId2" Type="http://schemas.openxmlformats.org/officeDocument/2006/relationships/hyperlink" Target="https://podminky.urs.cz/item/CS_URS_2024_01/612325221" TargetMode="External"/><Relationship Id="rId16" Type="http://schemas.openxmlformats.org/officeDocument/2006/relationships/hyperlink" Target="https://podminky.urs.cz/item/CS_URS_2024_01/998776123" TargetMode="External"/><Relationship Id="rId1" Type="http://schemas.openxmlformats.org/officeDocument/2006/relationships/hyperlink" Target="https://podminky.urs.cz/item/CS_URS_2024_01/611325221" TargetMode="External"/><Relationship Id="rId6" Type="http://schemas.openxmlformats.org/officeDocument/2006/relationships/hyperlink" Target="https://podminky.urs.cz/item/CS_URS_2024_01/977151111" TargetMode="External"/><Relationship Id="rId11" Type="http://schemas.openxmlformats.org/officeDocument/2006/relationships/hyperlink" Target="https://podminky.urs.cz/item/CS_URS_2024_01/997013631" TargetMode="External"/><Relationship Id="rId5" Type="http://schemas.openxmlformats.org/officeDocument/2006/relationships/hyperlink" Target="https://podminky.urs.cz/item/CS_URS_2024_01/952901111" TargetMode="External"/><Relationship Id="rId15" Type="http://schemas.openxmlformats.org/officeDocument/2006/relationships/hyperlink" Target="https://podminky.urs.cz/item/CS_URS_2024_01/776201910" TargetMode="External"/><Relationship Id="rId10" Type="http://schemas.openxmlformats.org/officeDocument/2006/relationships/hyperlink" Target="https://podminky.urs.cz/item/CS_URS_2024_01/997013509" TargetMode="External"/><Relationship Id="rId4" Type="http://schemas.openxmlformats.org/officeDocument/2006/relationships/hyperlink" Target="https://podminky.urs.cz/item/CS_URS_2024_01/949101111" TargetMode="External"/><Relationship Id="rId9" Type="http://schemas.openxmlformats.org/officeDocument/2006/relationships/hyperlink" Target="https://podminky.urs.cz/item/CS_URS_2024_01/997013501" TargetMode="External"/><Relationship Id="rId14" Type="http://schemas.openxmlformats.org/officeDocument/2006/relationships/hyperlink" Target="https://podminky.urs.cz/item/CS_URS_2024_01/998741129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podminky.urs.cz/item/CS_URS_2024_01/742124001" TargetMode="External"/><Relationship Id="rId18" Type="http://schemas.openxmlformats.org/officeDocument/2006/relationships/hyperlink" Target="https://podminky.urs.cz/item/CS_URS_2024_01/742124014" TargetMode="External"/><Relationship Id="rId26" Type="http://schemas.openxmlformats.org/officeDocument/2006/relationships/hyperlink" Target="https://podminky.urs.cz/item/CS_URS_2024_01/742330022" TargetMode="External"/><Relationship Id="rId39" Type="http://schemas.openxmlformats.org/officeDocument/2006/relationships/hyperlink" Target="https://podminky.urs.cz/item/CS_URS_2024_01/742430031" TargetMode="External"/><Relationship Id="rId21" Type="http://schemas.openxmlformats.org/officeDocument/2006/relationships/hyperlink" Target="https://podminky.urs.cz/item/CS_URS_2024_01/742190005" TargetMode="External"/><Relationship Id="rId34" Type="http://schemas.openxmlformats.org/officeDocument/2006/relationships/hyperlink" Target="https://podminky.urs.cz/item/CS_URS_2024_01/742330045" TargetMode="External"/><Relationship Id="rId42" Type="http://schemas.openxmlformats.org/officeDocument/2006/relationships/hyperlink" Target="https://podminky.urs.cz/item/CS_URS_2024_01/HZS2232" TargetMode="External"/><Relationship Id="rId7" Type="http://schemas.openxmlformats.org/officeDocument/2006/relationships/hyperlink" Target="https://podminky.urs.cz/item/CS_URS_2024_01/998741123" TargetMode="External"/><Relationship Id="rId2" Type="http://schemas.openxmlformats.org/officeDocument/2006/relationships/hyperlink" Target="https://podminky.urs.cz/item/CS_URS_2024_01/997013501" TargetMode="External"/><Relationship Id="rId16" Type="http://schemas.openxmlformats.org/officeDocument/2006/relationships/hyperlink" Target="https://podminky.urs.cz/item/CS_URS_2024_01/742124011" TargetMode="External"/><Relationship Id="rId29" Type="http://schemas.openxmlformats.org/officeDocument/2006/relationships/hyperlink" Target="https://podminky.urs.cz/item/CS_URS_2024_01/742330027" TargetMode="External"/><Relationship Id="rId1" Type="http://schemas.openxmlformats.org/officeDocument/2006/relationships/hyperlink" Target="https://podminky.urs.cz/item/CS_URS_2024_01/997013214" TargetMode="External"/><Relationship Id="rId6" Type="http://schemas.openxmlformats.org/officeDocument/2006/relationships/hyperlink" Target="https://podminky.urs.cz/item/CS_URS_2024_01/741320105" TargetMode="External"/><Relationship Id="rId11" Type="http://schemas.openxmlformats.org/officeDocument/2006/relationships/hyperlink" Target="https://podminky.urs.cz/item/CS_URS_2024_01/742110161" TargetMode="External"/><Relationship Id="rId24" Type="http://schemas.openxmlformats.org/officeDocument/2006/relationships/hyperlink" Target="https://podminky.urs.cz/item/CS_URS_2024_01/742330005" TargetMode="External"/><Relationship Id="rId32" Type="http://schemas.openxmlformats.org/officeDocument/2006/relationships/hyperlink" Target="https://podminky.urs.cz/item/CS_URS_2024_01/742330036" TargetMode="External"/><Relationship Id="rId37" Type="http://schemas.openxmlformats.org/officeDocument/2006/relationships/hyperlink" Target="https://podminky.urs.cz/item/CS_URS_2024_01/742330101" TargetMode="External"/><Relationship Id="rId40" Type="http://schemas.openxmlformats.org/officeDocument/2006/relationships/hyperlink" Target="https://podminky.urs.cz/item/CS_URS_2024_01/998742123" TargetMode="External"/><Relationship Id="rId45" Type="http://schemas.openxmlformats.org/officeDocument/2006/relationships/hyperlink" Target="https://podminky.urs.cz/item/CS_URS_2024_01/HZS4232" TargetMode="External"/><Relationship Id="rId5" Type="http://schemas.openxmlformats.org/officeDocument/2006/relationships/hyperlink" Target="https://podminky.urs.cz/item/CS_URS_2024_01/741122211" TargetMode="External"/><Relationship Id="rId15" Type="http://schemas.openxmlformats.org/officeDocument/2006/relationships/hyperlink" Target="https://podminky.urs.cz/item/CS_URS_2024_01/742124011" TargetMode="External"/><Relationship Id="rId23" Type="http://schemas.openxmlformats.org/officeDocument/2006/relationships/hyperlink" Target="https://podminky.urs.cz/item/CS_URS_2024_01/742330004" TargetMode="External"/><Relationship Id="rId28" Type="http://schemas.openxmlformats.org/officeDocument/2006/relationships/hyperlink" Target="https://podminky.urs.cz/item/CS_URS_2024_01/742330024" TargetMode="External"/><Relationship Id="rId36" Type="http://schemas.openxmlformats.org/officeDocument/2006/relationships/hyperlink" Target="https://podminky.urs.cz/item/CS_URS_2024_01/742330052" TargetMode="External"/><Relationship Id="rId10" Type="http://schemas.openxmlformats.org/officeDocument/2006/relationships/hyperlink" Target="https://podminky.urs.cz/item/CS_URS_2024_01/742110041" TargetMode="External"/><Relationship Id="rId19" Type="http://schemas.openxmlformats.org/officeDocument/2006/relationships/hyperlink" Target="https://podminky.urs.cz/item/CS_URS_2024_01/742190001" TargetMode="External"/><Relationship Id="rId31" Type="http://schemas.openxmlformats.org/officeDocument/2006/relationships/hyperlink" Target="https://podminky.urs.cz/item/CS_URS_2024_01/742330031" TargetMode="External"/><Relationship Id="rId44" Type="http://schemas.openxmlformats.org/officeDocument/2006/relationships/hyperlink" Target="https://podminky.urs.cz/item/CS_URS_2024_01/HZS3222" TargetMode="External"/><Relationship Id="rId4" Type="http://schemas.openxmlformats.org/officeDocument/2006/relationships/hyperlink" Target="https://podminky.urs.cz/item/CS_URS_2024_01/997013631" TargetMode="External"/><Relationship Id="rId9" Type="http://schemas.openxmlformats.org/officeDocument/2006/relationships/hyperlink" Target="https://podminky.urs.cz/item/CS_URS_2024_01/742110013" TargetMode="External"/><Relationship Id="rId14" Type="http://schemas.openxmlformats.org/officeDocument/2006/relationships/hyperlink" Target="https://podminky.urs.cz/item/CS_URS_2024_01/742124007" TargetMode="External"/><Relationship Id="rId22" Type="http://schemas.openxmlformats.org/officeDocument/2006/relationships/hyperlink" Target="https://podminky.urs.cz/item/CS_URS_2024_01/742330001" TargetMode="External"/><Relationship Id="rId27" Type="http://schemas.openxmlformats.org/officeDocument/2006/relationships/hyperlink" Target="https://podminky.urs.cz/item/CS_URS_2024_01/742330023" TargetMode="External"/><Relationship Id="rId30" Type="http://schemas.openxmlformats.org/officeDocument/2006/relationships/hyperlink" Target="https://podminky.urs.cz/item/CS_URS_2024_01/742330029" TargetMode="External"/><Relationship Id="rId35" Type="http://schemas.openxmlformats.org/officeDocument/2006/relationships/hyperlink" Target="https://podminky.urs.cz/item/CS_URS_2024_01/742330051" TargetMode="External"/><Relationship Id="rId43" Type="http://schemas.openxmlformats.org/officeDocument/2006/relationships/hyperlink" Target="https://podminky.urs.cz/item/CS_URS_2024_01/HZS2492" TargetMode="External"/><Relationship Id="rId8" Type="http://schemas.openxmlformats.org/officeDocument/2006/relationships/hyperlink" Target="https://podminky.urs.cz/item/CS_URS_2024_01/998741129" TargetMode="External"/><Relationship Id="rId3" Type="http://schemas.openxmlformats.org/officeDocument/2006/relationships/hyperlink" Target="https://podminky.urs.cz/item/CS_URS_2024_01/997013509" TargetMode="External"/><Relationship Id="rId12" Type="http://schemas.openxmlformats.org/officeDocument/2006/relationships/hyperlink" Target="https://podminky.urs.cz/item/CS_URS_2024_01/742110401" TargetMode="External"/><Relationship Id="rId17" Type="http://schemas.openxmlformats.org/officeDocument/2006/relationships/hyperlink" Target="https://podminky.urs.cz/item/CS_URS_2024_01/742124013" TargetMode="External"/><Relationship Id="rId25" Type="http://schemas.openxmlformats.org/officeDocument/2006/relationships/hyperlink" Target="https://podminky.urs.cz/item/CS_URS_2024_01/742330012" TargetMode="External"/><Relationship Id="rId33" Type="http://schemas.openxmlformats.org/officeDocument/2006/relationships/hyperlink" Target="https://podminky.urs.cz/item/CS_URS_2024_01/742330037" TargetMode="External"/><Relationship Id="rId38" Type="http://schemas.openxmlformats.org/officeDocument/2006/relationships/hyperlink" Target="https://podminky.urs.cz/item/CS_URS_2024_01/742330102" TargetMode="External"/><Relationship Id="rId46" Type="http://schemas.openxmlformats.org/officeDocument/2006/relationships/drawing" Target="../drawings/drawing3.xml"/><Relationship Id="rId20" Type="http://schemas.openxmlformats.org/officeDocument/2006/relationships/hyperlink" Target="https://podminky.urs.cz/item/CS_URS_2024_01/742190002" TargetMode="External"/><Relationship Id="rId41" Type="http://schemas.openxmlformats.org/officeDocument/2006/relationships/hyperlink" Target="https://podminky.urs.cz/item/CS_URS_2024_01/998742129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podminky.urs.cz/item/CS_URS_2024_01/071002000" TargetMode="External"/><Relationship Id="rId2" Type="http://schemas.openxmlformats.org/officeDocument/2006/relationships/hyperlink" Target="https://podminky.urs.cz/item/CS_URS_2024_01/045002000" TargetMode="External"/><Relationship Id="rId1" Type="http://schemas.openxmlformats.org/officeDocument/2006/relationships/hyperlink" Target="https://podminky.urs.cz/item/CS_URS_2024_01/013254000" TargetMode="External"/><Relationship Id="rId5" Type="http://schemas.openxmlformats.org/officeDocument/2006/relationships/drawing" Target="../drawings/drawing4.xml"/><Relationship Id="rId4" Type="http://schemas.openxmlformats.org/officeDocument/2006/relationships/hyperlink" Target="https://podminky.urs.cz/item/CS_URS_2024_01/0810020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1000"/>
  <sheetViews>
    <sheetView showGridLines="0" topLeftCell="A45" workbookViewId="0">
      <selection activeCell="L45" sqref="L45:AO45"/>
    </sheetView>
  </sheetViews>
  <sheetFormatPr defaultColWidth="16.83203125" defaultRowHeight="15" customHeight="1"/>
  <cols>
    <col min="1" max="1" width="8.33203125" customWidth="1"/>
    <col min="2" max="2" width="1.6640625" customWidth="1"/>
    <col min="3" max="3" width="4.1640625" customWidth="1"/>
    <col min="4" max="33" width="2.6640625" customWidth="1"/>
    <col min="34" max="34" width="3.33203125" customWidth="1"/>
    <col min="35" max="35" width="31.6640625" customWidth="1"/>
    <col min="36" max="37" width="2.5" customWidth="1"/>
    <col min="38" max="38" width="8.33203125" customWidth="1"/>
    <col min="39" max="39" width="3.33203125" customWidth="1"/>
    <col min="40" max="40" width="13.33203125" customWidth="1"/>
    <col min="41" max="41" width="7.5" customWidth="1"/>
    <col min="42" max="42" width="4.1640625" customWidth="1"/>
    <col min="43" max="43" width="15.6640625" customWidth="1"/>
    <col min="44" max="44" width="13.6640625" customWidth="1"/>
    <col min="45" max="47" width="25.83203125" hidden="1" customWidth="1"/>
    <col min="48" max="49" width="21.6640625" hidden="1" customWidth="1"/>
    <col min="50" max="51" width="25" hidden="1" customWidth="1"/>
    <col min="52" max="52" width="21.6640625" hidden="1" customWidth="1"/>
    <col min="53" max="53" width="19.1640625" hidden="1" customWidth="1"/>
    <col min="54" max="54" width="25" hidden="1" customWidth="1"/>
    <col min="55" max="55" width="21.6640625" hidden="1" customWidth="1"/>
    <col min="56" max="56" width="19.1640625" hidden="1" customWidth="1"/>
    <col min="57" max="57" width="66.5" customWidth="1"/>
    <col min="58" max="70" width="8.83203125" customWidth="1"/>
    <col min="71" max="91" width="9.33203125" hidden="1" customWidth="1"/>
  </cols>
  <sheetData>
    <row r="1" spans="1:74" ht="11.25">
      <c r="A1" s="1" t="s">
        <v>0</v>
      </c>
      <c r="AZ1" s="1" t="s">
        <v>1</v>
      </c>
      <c r="BA1" s="1" t="s">
        <v>2</v>
      </c>
      <c r="BB1" s="1" t="s">
        <v>3</v>
      </c>
      <c r="BT1" s="1" t="s">
        <v>4</v>
      </c>
      <c r="BU1" s="1" t="s">
        <v>4</v>
      </c>
      <c r="BV1" s="1" t="s">
        <v>5</v>
      </c>
    </row>
    <row r="2" spans="1:74" ht="36.75" customHeight="1">
      <c r="AR2" s="266"/>
      <c r="AS2" s="253"/>
      <c r="AT2" s="253"/>
      <c r="AU2" s="253"/>
      <c r="AV2" s="253"/>
      <c r="AW2" s="253"/>
      <c r="AX2" s="253"/>
      <c r="AY2" s="253"/>
      <c r="AZ2" s="253"/>
      <c r="BA2" s="253"/>
      <c r="BB2" s="253"/>
      <c r="BC2" s="253"/>
      <c r="BD2" s="253"/>
      <c r="BE2" s="253"/>
      <c r="BS2" s="2" t="s">
        <v>6</v>
      </c>
      <c r="BT2" s="2" t="s">
        <v>7</v>
      </c>
    </row>
    <row r="3" spans="1:74" ht="6.75" customHeight="1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5"/>
      <c r="BS3" s="2" t="s">
        <v>6</v>
      </c>
      <c r="BT3" s="2" t="s">
        <v>8</v>
      </c>
    </row>
    <row r="4" spans="1:74" ht="24.75" customHeight="1">
      <c r="B4" s="5"/>
      <c r="D4" s="6" t="s">
        <v>9</v>
      </c>
      <c r="AR4" s="5"/>
      <c r="AS4" s="7" t="s">
        <v>10</v>
      </c>
      <c r="BE4" s="8" t="s">
        <v>11</v>
      </c>
      <c r="BS4" s="2" t="s">
        <v>12</v>
      </c>
    </row>
    <row r="5" spans="1:74" ht="12" customHeight="1">
      <c r="B5" s="5"/>
      <c r="D5" s="9" t="s">
        <v>13</v>
      </c>
      <c r="K5" s="267" t="s">
        <v>14</v>
      </c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253"/>
      <c r="AE5" s="253"/>
      <c r="AF5" s="253"/>
      <c r="AG5" s="253"/>
      <c r="AH5" s="253"/>
      <c r="AI5" s="253"/>
      <c r="AJ5" s="253"/>
      <c r="AK5" s="253"/>
      <c r="AL5" s="253"/>
      <c r="AM5" s="253"/>
      <c r="AN5" s="253"/>
      <c r="AO5" s="253"/>
      <c r="AR5" s="5"/>
      <c r="BE5" s="268" t="s">
        <v>15</v>
      </c>
      <c r="BS5" s="2" t="s">
        <v>6</v>
      </c>
    </row>
    <row r="6" spans="1:74" ht="36.75" customHeight="1">
      <c r="B6" s="5"/>
      <c r="D6" s="11" t="s">
        <v>16</v>
      </c>
      <c r="K6" s="269" t="s">
        <v>17</v>
      </c>
      <c r="L6" s="253"/>
      <c r="M6" s="253"/>
      <c r="N6" s="253"/>
      <c r="O6" s="253"/>
      <c r="P6" s="253"/>
      <c r="Q6" s="253"/>
      <c r="R6" s="253"/>
      <c r="S6" s="253"/>
      <c r="T6" s="253"/>
      <c r="U6" s="253"/>
      <c r="V6" s="253"/>
      <c r="W6" s="253"/>
      <c r="X6" s="253"/>
      <c r="Y6" s="253"/>
      <c r="Z6" s="253"/>
      <c r="AA6" s="253"/>
      <c r="AB6" s="253"/>
      <c r="AC6" s="253"/>
      <c r="AD6" s="253"/>
      <c r="AE6" s="253"/>
      <c r="AF6" s="253"/>
      <c r="AG6" s="253"/>
      <c r="AH6" s="253"/>
      <c r="AI6" s="253"/>
      <c r="AJ6" s="253"/>
      <c r="AK6" s="253"/>
      <c r="AL6" s="253"/>
      <c r="AM6" s="253"/>
      <c r="AN6" s="253"/>
      <c r="AO6" s="253"/>
      <c r="AR6" s="5"/>
      <c r="BE6" s="253"/>
      <c r="BS6" s="2" t="s">
        <v>6</v>
      </c>
    </row>
    <row r="7" spans="1:74" ht="12" customHeight="1">
      <c r="B7" s="5"/>
      <c r="D7" s="12" t="s">
        <v>18</v>
      </c>
      <c r="K7" s="10" t="s">
        <v>19</v>
      </c>
      <c r="AK7" s="12" t="s">
        <v>20</v>
      </c>
      <c r="AN7" s="10" t="s">
        <v>19</v>
      </c>
      <c r="AR7" s="5"/>
      <c r="BE7" s="253"/>
      <c r="BS7" s="2" t="s">
        <v>6</v>
      </c>
    </row>
    <row r="8" spans="1:74" ht="12" customHeight="1">
      <c r="B8" s="5"/>
      <c r="D8" s="12" t="s">
        <v>21</v>
      </c>
      <c r="K8" s="10" t="s">
        <v>22</v>
      </c>
      <c r="AK8" s="12" t="s">
        <v>23</v>
      </c>
      <c r="AN8" s="249">
        <v>45460</v>
      </c>
      <c r="AR8" s="5"/>
      <c r="BE8" s="253"/>
      <c r="BS8" s="2" t="s">
        <v>6</v>
      </c>
    </row>
    <row r="9" spans="1:74" ht="14.25" customHeight="1">
      <c r="B9" s="5"/>
      <c r="AR9" s="5"/>
      <c r="BE9" s="253"/>
      <c r="BS9" s="2" t="s">
        <v>6</v>
      </c>
    </row>
    <row r="10" spans="1:74" ht="12" customHeight="1">
      <c r="B10" s="5"/>
      <c r="D10" s="12" t="s">
        <v>24</v>
      </c>
      <c r="AK10" s="12" t="s">
        <v>25</v>
      </c>
      <c r="AN10" s="10" t="s">
        <v>19</v>
      </c>
      <c r="AR10" s="5"/>
      <c r="BE10" s="253"/>
      <c r="BS10" s="2" t="s">
        <v>6</v>
      </c>
    </row>
    <row r="11" spans="1:74" ht="18" customHeight="1">
      <c r="B11" s="5"/>
      <c r="E11" s="10" t="s">
        <v>26</v>
      </c>
      <c r="AK11" s="12" t="s">
        <v>27</v>
      </c>
      <c r="AN11" s="10" t="s">
        <v>19</v>
      </c>
      <c r="AR11" s="5"/>
      <c r="BE11" s="253"/>
      <c r="BS11" s="2" t="s">
        <v>6</v>
      </c>
    </row>
    <row r="12" spans="1:74" ht="6.75" customHeight="1">
      <c r="B12" s="5"/>
      <c r="AR12" s="5"/>
      <c r="BE12" s="253"/>
      <c r="BS12" s="2" t="s">
        <v>6</v>
      </c>
    </row>
    <row r="13" spans="1:74" ht="12" customHeight="1">
      <c r="B13" s="5"/>
      <c r="D13" s="12" t="s">
        <v>28</v>
      </c>
      <c r="AK13" s="12" t="s">
        <v>25</v>
      </c>
      <c r="AN13" s="243" t="s">
        <v>29</v>
      </c>
      <c r="AR13" s="5"/>
      <c r="BE13" s="253"/>
      <c r="BS13" s="2" t="s">
        <v>6</v>
      </c>
    </row>
    <row r="14" spans="1:74" ht="12.75">
      <c r="B14" s="5"/>
      <c r="E14" s="270" t="s">
        <v>30</v>
      </c>
      <c r="F14" s="271"/>
      <c r="G14" s="271"/>
      <c r="H14" s="271"/>
      <c r="I14" s="271"/>
      <c r="J14" s="271"/>
      <c r="K14" s="271"/>
      <c r="L14" s="271"/>
      <c r="M14" s="271"/>
      <c r="N14" s="271"/>
      <c r="O14" s="271"/>
      <c r="P14" s="271"/>
      <c r="Q14" s="271"/>
      <c r="R14" s="271"/>
      <c r="S14" s="271"/>
      <c r="T14" s="271"/>
      <c r="U14" s="271"/>
      <c r="V14" s="271"/>
      <c r="W14" s="271"/>
      <c r="X14" s="271"/>
      <c r="Y14" s="271"/>
      <c r="Z14" s="271"/>
      <c r="AA14" s="271"/>
      <c r="AB14" s="271"/>
      <c r="AC14" s="271"/>
      <c r="AD14" s="271"/>
      <c r="AE14" s="271"/>
      <c r="AF14" s="271"/>
      <c r="AG14" s="271"/>
      <c r="AH14" s="271"/>
      <c r="AI14" s="271"/>
      <c r="AJ14" s="272"/>
      <c r="AK14" s="12" t="s">
        <v>27</v>
      </c>
      <c r="AN14" s="243" t="s">
        <v>902</v>
      </c>
      <c r="AR14" s="5"/>
      <c r="BE14" s="253"/>
      <c r="BS14" s="2" t="s">
        <v>6</v>
      </c>
    </row>
    <row r="15" spans="1:74" ht="6.75" customHeight="1">
      <c r="B15" s="5"/>
      <c r="AR15" s="5"/>
      <c r="BE15" s="253"/>
      <c r="BS15" s="2" t="s">
        <v>4</v>
      </c>
    </row>
    <row r="16" spans="1:74" ht="12" customHeight="1">
      <c r="B16" s="5"/>
      <c r="D16" s="12" t="s">
        <v>31</v>
      </c>
      <c r="AK16" s="12" t="s">
        <v>25</v>
      </c>
      <c r="AN16" s="10" t="s">
        <v>19</v>
      </c>
      <c r="AR16" s="5"/>
      <c r="BE16" s="253"/>
      <c r="BS16" s="2" t="s">
        <v>4</v>
      </c>
    </row>
    <row r="17" spans="1:91" ht="18" customHeight="1">
      <c r="B17" s="5"/>
      <c r="E17" s="10" t="s">
        <v>32</v>
      </c>
      <c r="AK17" s="12" t="s">
        <v>27</v>
      </c>
      <c r="AN17" s="10" t="s">
        <v>19</v>
      </c>
      <c r="AR17" s="5"/>
      <c r="BE17" s="253"/>
      <c r="BS17" s="2" t="s">
        <v>33</v>
      </c>
    </row>
    <row r="18" spans="1:91" ht="6.75" customHeight="1">
      <c r="B18" s="5"/>
      <c r="AR18" s="5"/>
      <c r="BE18" s="253"/>
      <c r="BS18" s="2" t="s">
        <v>6</v>
      </c>
    </row>
    <row r="19" spans="1:91" ht="12" customHeight="1">
      <c r="B19" s="5"/>
      <c r="D19" s="12" t="s">
        <v>34</v>
      </c>
      <c r="AK19" s="12" t="s">
        <v>25</v>
      </c>
      <c r="AN19" s="10" t="s">
        <v>19</v>
      </c>
      <c r="AR19" s="5"/>
      <c r="BE19" s="253"/>
      <c r="BS19" s="2" t="s">
        <v>6</v>
      </c>
    </row>
    <row r="20" spans="1:91" ht="18" customHeight="1">
      <c r="B20" s="5"/>
      <c r="E20" s="10" t="s">
        <v>32</v>
      </c>
      <c r="AK20" s="12" t="s">
        <v>27</v>
      </c>
      <c r="AN20" s="10" t="s">
        <v>19</v>
      </c>
      <c r="AR20" s="5"/>
      <c r="BE20" s="253"/>
      <c r="BS20" s="2" t="s">
        <v>33</v>
      </c>
    </row>
    <row r="21" spans="1:91" ht="6.75" customHeight="1">
      <c r="B21" s="5"/>
      <c r="AR21" s="5"/>
      <c r="BE21" s="253"/>
    </row>
    <row r="22" spans="1:91" ht="12" customHeight="1">
      <c r="B22" s="5"/>
      <c r="D22" s="12" t="s">
        <v>35</v>
      </c>
      <c r="AR22" s="5"/>
      <c r="BE22" s="253"/>
    </row>
    <row r="23" spans="1:91" ht="47.25" customHeight="1">
      <c r="B23" s="5"/>
      <c r="E23" s="273" t="s">
        <v>36</v>
      </c>
      <c r="F23" s="253"/>
      <c r="G23" s="253"/>
      <c r="H23" s="253"/>
      <c r="I23" s="253"/>
      <c r="J23" s="253"/>
      <c r="K23" s="253"/>
      <c r="L23" s="253"/>
      <c r="M23" s="253"/>
      <c r="N23" s="253"/>
      <c r="O23" s="253"/>
      <c r="P23" s="253"/>
      <c r="Q23" s="253"/>
      <c r="R23" s="253"/>
      <c r="S23" s="253"/>
      <c r="T23" s="253"/>
      <c r="U23" s="253"/>
      <c r="V23" s="253"/>
      <c r="W23" s="253"/>
      <c r="X23" s="253"/>
      <c r="Y23" s="253"/>
      <c r="Z23" s="253"/>
      <c r="AA23" s="253"/>
      <c r="AB23" s="253"/>
      <c r="AC23" s="253"/>
      <c r="AD23" s="253"/>
      <c r="AE23" s="253"/>
      <c r="AF23" s="253"/>
      <c r="AG23" s="253"/>
      <c r="AH23" s="253"/>
      <c r="AI23" s="253"/>
      <c r="AJ23" s="253"/>
      <c r="AK23" s="253"/>
      <c r="AL23" s="253"/>
      <c r="AM23" s="253"/>
      <c r="AN23" s="253"/>
      <c r="AR23" s="5"/>
      <c r="BE23" s="253"/>
    </row>
    <row r="24" spans="1:91" ht="6.75" customHeight="1">
      <c r="B24" s="5"/>
      <c r="AR24" s="5"/>
      <c r="BE24" s="253"/>
    </row>
    <row r="25" spans="1:91" ht="6.75" customHeight="1">
      <c r="B25" s="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R25" s="5"/>
      <c r="BE25" s="253"/>
    </row>
    <row r="26" spans="1:91" ht="25.5" customHeight="1">
      <c r="A26" s="16"/>
      <c r="B26" s="17"/>
      <c r="C26" s="16"/>
      <c r="D26" s="18" t="s">
        <v>37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274">
        <f>ROUND(AG54,2)</f>
        <v>9336976.8100000005</v>
      </c>
      <c r="AL26" s="275"/>
      <c r="AM26" s="275"/>
      <c r="AN26" s="275"/>
      <c r="AO26" s="275"/>
      <c r="AP26" s="16"/>
      <c r="AQ26" s="16"/>
      <c r="AR26" s="17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253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</row>
    <row r="27" spans="1:91" ht="6.75" customHeight="1">
      <c r="A27" s="16"/>
      <c r="B27" s="17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7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253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</row>
    <row r="28" spans="1:91" ht="15.75" customHeight="1">
      <c r="A28" s="16"/>
      <c r="B28" s="17"/>
      <c r="C28" s="16"/>
      <c r="D28" s="16"/>
      <c r="E28" s="16"/>
      <c r="F28" s="16"/>
      <c r="G28" s="16"/>
      <c r="H28" s="16"/>
      <c r="I28" s="16"/>
      <c r="J28" s="16"/>
      <c r="K28" s="16"/>
      <c r="L28" s="264" t="s">
        <v>38</v>
      </c>
      <c r="M28" s="253"/>
      <c r="N28" s="253"/>
      <c r="O28" s="253"/>
      <c r="P28" s="253"/>
      <c r="Q28" s="16"/>
      <c r="R28" s="16"/>
      <c r="S28" s="16"/>
      <c r="T28" s="16"/>
      <c r="U28" s="16"/>
      <c r="V28" s="16"/>
      <c r="W28" s="264" t="s">
        <v>39</v>
      </c>
      <c r="X28" s="253"/>
      <c r="Y28" s="253"/>
      <c r="Z28" s="253"/>
      <c r="AA28" s="253"/>
      <c r="AB28" s="253"/>
      <c r="AC28" s="253"/>
      <c r="AD28" s="253"/>
      <c r="AE28" s="253"/>
      <c r="AF28" s="16"/>
      <c r="AG28" s="16"/>
      <c r="AH28" s="16"/>
      <c r="AI28" s="16"/>
      <c r="AJ28" s="16"/>
      <c r="AK28" s="264" t="s">
        <v>40</v>
      </c>
      <c r="AL28" s="253"/>
      <c r="AM28" s="253"/>
      <c r="AN28" s="253"/>
      <c r="AO28" s="253"/>
      <c r="AP28" s="16"/>
      <c r="AQ28" s="16"/>
      <c r="AR28" s="17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253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</row>
    <row r="29" spans="1:91" ht="14.25" customHeight="1">
      <c r="A29" s="21"/>
      <c r="B29" s="22"/>
      <c r="C29" s="21"/>
      <c r="D29" s="12" t="s">
        <v>41</v>
      </c>
      <c r="E29" s="21"/>
      <c r="F29" s="12" t="s">
        <v>42</v>
      </c>
      <c r="G29" s="21"/>
      <c r="H29" s="21"/>
      <c r="I29" s="21"/>
      <c r="J29" s="21"/>
      <c r="K29" s="21"/>
      <c r="L29" s="255">
        <v>0.21</v>
      </c>
      <c r="M29" s="253"/>
      <c r="N29" s="253"/>
      <c r="O29" s="253"/>
      <c r="P29" s="253"/>
      <c r="Q29" s="21"/>
      <c r="R29" s="21"/>
      <c r="S29" s="21"/>
      <c r="T29" s="21"/>
      <c r="U29" s="21"/>
      <c r="V29" s="21"/>
      <c r="W29" s="263">
        <f>ROUND(AZ54,2)</f>
        <v>9336976.8100000005</v>
      </c>
      <c r="X29" s="253"/>
      <c r="Y29" s="253"/>
      <c r="Z29" s="253"/>
      <c r="AA29" s="253"/>
      <c r="AB29" s="253"/>
      <c r="AC29" s="253"/>
      <c r="AD29" s="253"/>
      <c r="AE29" s="253"/>
      <c r="AF29" s="21"/>
      <c r="AG29" s="21"/>
      <c r="AH29" s="21"/>
      <c r="AI29" s="21"/>
      <c r="AJ29" s="21"/>
      <c r="AK29" s="263">
        <f>ROUND(AV54,2)</f>
        <v>1960765.13</v>
      </c>
      <c r="AL29" s="253"/>
      <c r="AM29" s="253"/>
      <c r="AN29" s="253"/>
      <c r="AO29" s="253"/>
      <c r="AP29" s="21"/>
      <c r="AQ29" s="21"/>
      <c r="AR29" s="22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53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</row>
    <row r="30" spans="1:91" ht="14.25" customHeight="1">
      <c r="A30" s="21"/>
      <c r="B30" s="22"/>
      <c r="C30" s="21"/>
      <c r="D30" s="21"/>
      <c r="E30" s="21"/>
      <c r="F30" s="12" t="s">
        <v>43</v>
      </c>
      <c r="G30" s="21"/>
      <c r="H30" s="21"/>
      <c r="I30" s="21"/>
      <c r="J30" s="21"/>
      <c r="K30" s="21"/>
      <c r="L30" s="255">
        <v>0.12</v>
      </c>
      <c r="M30" s="253"/>
      <c r="N30" s="253"/>
      <c r="O30" s="253"/>
      <c r="P30" s="253"/>
      <c r="Q30" s="21"/>
      <c r="R30" s="21"/>
      <c r="S30" s="21"/>
      <c r="T30" s="21"/>
      <c r="U30" s="21"/>
      <c r="V30" s="21"/>
      <c r="W30" s="263">
        <f>ROUND(BA54,2)</f>
        <v>0</v>
      </c>
      <c r="X30" s="253"/>
      <c r="Y30" s="253"/>
      <c r="Z30" s="253"/>
      <c r="AA30" s="253"/>
      <c r="AB30" s="253"/>
      <c r="AC30" s="253"/>
      <c r="AD30" s="253"/>
      <c r="AE30" s="253"/>
      <c r="AF30" s="21"/>
      <c r="AG30" s="21"/>
      <c r="AH30" s="21"/>
      <c r="AI30" s="21"/>
      <c r="AJ30" s="21"/>
      <c r="AK30" s="263">
        <f>ROUND(AW54,2)</f>
        <v>0</v>
      </c>
      <c r="AL30" s="253"/>
      <c r="AM30" s="253"/>
      <c r="AN30" s="253"/>
      <c r="AO30" s="253"/>
      <c r="AP30" s="21"/>
      <c r="AQ30" s="21"/>
      <c r="AR30" s="22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53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</row>
    <row r="31" spans="1:91" ht="14.25" hidden="1" customHeight="1">
      <c r="A31" s="21"/>
      <c r="B31" s="22"/>
      <c r="C31" s="21"/>
      <c r="D31" s="21"/>
      <c r="E31" s="21"/>
      <c r="F31" s="12" t="s">
        <v>44</v>
      </c>
      <c r="G31" s="21"/>
      <c r="H31" s="21"/>
      <c r="I31" s="21"/>
      <c r="J31" s="21"/>
      <c r="K31" s="21"/>
      <c r="L31" s="255">
        <v>0.21</v>
      </c>
      <c r="M31" s="253"/>
      <c r="N31" s="253"/>
      <c r="O31" s="253"/>
      <c r="P31" s="253"/>
      <c r="Q31" s="21"/>
      <c r="R31" s="21"/>
      <c r="S31" s="21"/>
      <c r="T31" s="21"/>
      <c r="U31" s="21"/>
      <c r="V31" s="21"/>
      <c r="W31" s="263">
        <f>ROUND(BB54,2)</f>
        <v>0</v>
      </c>
      <c r="X31" s="253"/>
      <c r="Y31" s="253"/>
      <c r="Z31" s="253"/>
      <c r="AA31" s="253"/>
      <c r="AB31" s="253"/>
      <c r="AC31" s="253"/>
      <c r="AD31" s="253"/>
      <c r="AE31" s="253"/>
      <c r="AF31" s="21"/>
      <c r="AG31" s="21"/>
      <c r="AH31" s="21"/>
      <c r="AI31" s="21"/>
      <c r="AJ31" s="21"/>
      <c r="AK31" s="263">
        <v>0</v>
      </c>
      <c r="AL31" s="253"/>
      <c r="AM31" s="253"/>
      <c r="AN31" s="253"/>
      <c r="AO31" s="253"/>
      <c r="AP31" s="21"/>
      <c r="AQ31" s="21"/>
      <c r="AR31" s="22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53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</row>
    <row r="32" spans="1:91" ht="14.25" hidden="1" customHeight="1">
      <c r="A32" s="21"/>
      <c r="B32" s="22"/>
      <c r="C32" s="21"/>
      <c r="D32" s="21"/>
      <c r="E32" s="21"/>
      <c r="F32" s="12" t="s">
        <v>45</v>
      </c>
      <c r="G32" s="21"/>
      <c r="H32" s="21"/>
      <c r="I32" s="21"/>
      <c r="J32" s="21"/>
      <c r="K32" s="21"/>
      <c r="L32" s="255">
        <v>0.12</v>
      </c>
      <c r="M32" s="253"/>
      <c r="N32" s="253"/>
      <c r="O32" s="253"/>
      <c r="P32" s="253"/>
      <c r="Q32" s="21"/>
      <c r="R32" s="21"/>
      <c r="S32" s="21"/>
      <c r="T32" s="21"/>
      <c r="U32" s="21"/>
      <c r="V32" s="21"/>
      <c r="W32" s="263">
        <f>ROUND(BC54,2)</f>
        <v>0</v>
      </c>
      <c r="X32" s="253"/>
      <c r="Y32" s="253"/>
      <c r="Z32" s="253"/>
      <c r="AA32" s="253"/>
      <c r="AB32" s="253"/>
      <c r="AC32" s="253"/>
      <c r="AD32" s="253"/>
      <c r="AE32" s="253"/>
      <c r="AF32" s="21"/>
      <c r="AG32" s="21"/>
      <c r="AH32" s="21"/>
      <c r="AI32" s="21"/>
      <c r="AJ32" s="21"/>
      <c r="AK32" s="263">
        <v>0</v>
      </c>
      <c r="AL32" s="253"/>
      <c r="AM32" s="253"/>
      <c r="AN32" s="253"/>
      <c r="AO32" s="253"/>
      <c r="AP32" s="21"/>
      <c r="AQ32" s="21"/>
      <c r="AR32" s="22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53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</row>
    <row r="33" spans="1:91" ht="14.25" hidden="1" customHeight="1">
      <c r="A33" s="21"/>
      <c r="B33" s="22"/>
      <c r="C33" s="21"/>
      <c r="D33" s="21"/>
      <c r="E33" s="21"/>
      <c r="F33" s="12" t="s">
        <v>46</v>
      </c>
      <c r="G33" s="21"/>
      <c r="H33" s="21"/>
      <c r="I33" s="21"/>
      <c r="J33" s="21"/>
      <c r="K33" s="21"/>
      <c r="L33" s="255">
        <v>0</v>
      </c>
      <c r="M33" s="253"/>
      <c r="N33" s="253"/>
      <c r="O33" s="253"/>
      <c r="P33" s="253"/>
      <c r="Q33" s="21"/>
      <c r="R33" s="21"/>
      <c r="S33" s="21"/>
      <c r="T33" s="21"/>
      <c r="U33" s="21"/>
      <c r="V33" s="21"/>
      <c r="W33" s="263">
        <f>ROUND(BD54,2)</f>
        <v>0</v>
      </c>
      <c r="X33" s="253"/>
      <c r="Y33" s="253"/>
      <c r="Z33" s="253"/>
      <c r="AA33" s="253"/>
      <c r="AB33" s="253"/>
      <c r="AC33" s="253"/>
      <c r="AD33" s="253"/>
      <c r="AE33" s="253"/>
      <c r="AF33" s="21"/>
      <c r="AG33" s="21"/>
      <c r="AH33" s="21"/>
      <c r="AI33" s="21"/>
      <c r="AJ33" s="21"/>
      <c r="AK33" s="263">
        <v>0</v>
      </c>
      <c r="AL33" s="253"/>
      <c r="AM33" s="253"/>
      <c r="AN33" s="253"/>
      <c r="AO33" s="253"/>
      <c r="AP33" s="21"/>
      <c r="AQ33" s="21"/>
      <c r="AR33" s="22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</row>
    <row r="34" spans="1:91" ht="6.75" customHeight="1">
      <c r="A34" s="16"/>
      <c r="B34" s="17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7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</row>
    <row r="35" spans="1:91" ht="25.5" customHeight="1">
      <c r="A35" s="16"/>
      <c r="B35" s="17"/>
      <c r="C35" s="23"/>
      <c r="D35" s="24" t="s">
        <v>47</v>
      </c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6" t="s">
        <v>48</v>
      </c>
      <c r="U35" s="25"/>
      <c r="V35" s="25"/>
      <c r="W35" s="25"/>
      <c r="X35" s="277" t="s">
        <v>49</v>
      </c>
      <c r="Y35" s="257"/>
      <c r="Z35" s="257"/>
      <c r="AA35" s="257"/>
      <c r="AB35" s="258"/>
      <c r="AC35" s="25"/>
      <c r="AD35" s="25"/>
      <c r="AE35" s="25"/>
      <c r="AF35" s="25"/>
      <c r="AG35" s="25"/>
      <c r="AH35" s="25"/>
      <c r="AI35" s="25"/>
      <c r="AJ35" s="25"/>
      <c r="AK35" s="278">
        <f>SUM(AK26:AK33)</f>
        <v>11297741.940000001</v>
      </c>
      <c r="AL35" s="257"/>
      <c r="AM35" s="257"/>
      <c r="AN35" s="257"/>
      <c r="AO35" s="279"/>
      <c r="AP35" s="23"/>
      <c r="AQ35" s="23"/>
      <c r="AR35" s="17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</row>
    <row r="36" spans="1:91" ht="6.75" customHeight="1">
      <c r="A36" s="16"/>
      <c r="B36" s="17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7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</row>
    <row r="37" spans="1:91" ht="6.75" customHeight="1">
      <c r="A37" s="16"/>
      <c r="B37" s="27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17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</row>
    <row r="38" spans="1:91" ht="15.75" customHeight="1"/>
    <row r="39" spans="1:91" ht="15.75" customHeight="1"/>
    <row r="40" spans="1:91" ht="15.75" customHeight="1"/>
    <row r="41" spans="1:91" ht="6.75" customHeight="1">
      <c r="A41" s="16"/>
      <c r="B41" s="29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17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</row>
    <row r="42" spans="1:91" ht="24.75" customHeight="1">
      <c r="A42" s="16"/>
      <c r="B42" s="17"/>
      <c r="C42" s="6" t="s">
        <v>50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7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</row>
    <row r="43" spans="1:91" ht="6.75" customHeight="1">
      <c r="A43" s="16"/>
      <c r="B43" s="17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7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</row>
    <row r="44" spans="1:91" ht="12" customHeight="1">
      <c r="A44" s="31"/>
      <c r="B44" s="32"/>
      <c r="C44" s="12" t="s">
        <v>13</v>
      </c>
      <c r="D44" s="31"/>
      <c r="E44" s="31"/>
      <c r="F44" s="31"/>
      <c r="G44" s="31"/>
      <c r="H44" s="31"/>
      <c r="I44" s="31"/>
      <c r="J44" s="31"/>
      <c r="K44" s="31"/>
      <c r="L44" s="31" t="str">
        <f t="shared" ref="L44:L45" si="0">K5</f>
        <v>20240603</v>
      </c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2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</row>
    <row r="45" spans="1:91" ht="36.75" customHeight="1">
      <c r="A45" s="33"/>
      <c r="B45" s="34"/>
      <c r="C45" s="35" t="s">
        <v>16</v>
      </c>
      <c r="D45" s="33"/>
      <c r="E45" s="33"/>
      <c r="F45" s="33"/>
      <c r="G45" s="33"/>
      <c r="H45" s="33"/>
      <c r="I45" s="33"/>
      <c r="J45" s="33"/>
      <c r="K45" s="33"/>
      <c r="L45" s="261" t="str">
        <f t="shared" si="0"/>
        <v>Standardizace konektivity Prvního českého gymnázia v Karlových Varech, p.o.</v>
      </c>
      <c r="M45" s="253"/>
      <c r="N45" s="253"/>
      <c r="O45" s="253"/>
      <c r="P45" s="253"/>
      <c r="Q45" s="253"/>
      <c r="R45" s="253"/>
      <c r="S45" s="253"/>
      <c r="T45" s="253"/>
      <c r="U45" s="253"/>
      <c r="V45" s="253"/>
      <c r="W45" s="253"/>
      <c r="X45" s="253"/>
      <c r="Y45" s="253"/>
      <c r="Z45" s="253"/>
      <c r="AA45" s="253"/>
      <c r="AB45" s="253"/>
      <c r="AC45" s="253"/>
      <c r="AD45" s="253"/>
      <c r="AE45" s="253"/>
      <c r="AF45" s="253"/>
      <c r="AG45" s="253"/>
      <c r="AH45" s="253"/>
      <c r="AI45" s="253"/>
      <c r="AJ45" s="253"/>
      <c r="AK45" s="253"/>
      <c r="AL45" s="253"/>
      <c r="AM45" s="253"/>
      <c r="AN45" s="253"/>
      <c r="AO45" s="253"/>
      <c r="AP45" s="33"/>
      <c r="AQ45" s="33"/>
      <c r="AR45" s="34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  <c r="BF45" s="33"/>
      <c r="BG45" s="33"/>
      <c r="BH45" s="33"/>
      <c r="BI45" s="33"/>
      <c r="BJ45" s="33"/>
      <c r="BK45" s="33"/>
      <c r="BL45" s="33"/>
      <c r="BM45" s="33"/>
      <c r="BN45" s="33"/>
      <c r="BO45" s="33"/>
      <c r="BP45" s="33"/>
      <c r="BQ45" s="33"/>
      <c r="BR45" s="33"/>
      <c r="BS45" s="33"/>
      <c r="BT45" s="33"/>
      <c r="BU45" s="33"/>
      <c r="BV45" s="33"/>
      <c r="BW45" s="33"/>
      <c r="BX45" s="33"/>
      <c r="BY45" s="33"/>
      <c r="BZ45" s="33"/>
      <c r="CA45" s="33"/>
      <c r="CB45" s="33"/>
      <c r="CC45" s="33"/>
      <c r="CD45" s="33"/>
      <c r="CE45" s="33"/>
      <c r="CF45" s="33"/>
      <c r="CG45" s="33"/>
      <c r="CH45" s="33"/>
      <c r="CI45" s="33"/>
      <c r="CJ45" s="33"/>
      <c r="CK45" s="33"/>
      <c r="CL45" s="33"/>
      <c r="CM45" s="33"/>
    </row>
    <row r="46" spans="1:91" ht="6.75" customHeight="1">
      <c r="A46" s="16"/>
      <c r="B46" s="17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7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</row>
    <row r="47" spans="1:91" ht="12" customHeight="1">
      <c r="A47" s="16"/>
      <c r="B47" s="17"/>
      <c r="C47" s="12" t="s">
        <v>21</v>
      </c>
      <c r="D47" s="16"/>
      <c r="E47" s="16"/>
      <c r="F47" s="16"/>
      <c r="G47" s="16"/>
      <c r="H47" s="16"/>
      <c r="I47" s="16"/>
      <c r="J47" s="16"/>
      <c r="K47" s="16"/>
      <c r="L47" s="36" t="str">
        <f>IF(K8="","",K8)</f>
        <v>Národní 445/25, 360 01 Karlovy Vary</v>
      </c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2" t="s">
        <v>23</v>
      </c>
      <c r="AJ47" s="16"/>
      <c r="AK47" s="16"/>
      <c r="AL47" s="16"/>
      <c r="AM47" s="262">
        <f>IF(AN8= "","",AN8)</f>
        <v>45460</v>
      </c>
      <c r="AN47" s="253"/>
      <c r="AO47" s="16"/>
      <c r="AP47" s="16"/>
      <c r="AQ47" s="16"/>
      <c r="AR47" s="17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</row>
    <row r="48" spans="1:91" ht="6.75" customHeight="1">
      <c r="A48" s="16"/>
      <c r="B48" s="17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7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</row>
    <row r="49" spans="1:91" ht="15" customHeight="1">
      <c r="A49" s="16"/>
      <c r="B49" s="17"/>
      <c r="C49" s="12" t="s">
        <v>24</v>
      </c>
      <c r="D49" s="16"/>
      <c r="E49" s="16"/>
      <c r="F49" s="16"/>
      <c r="G49" s="16"/>
      <c r="H49" s="16"/>
      <c r="I49" s="16"/>
      <c r="J49" s="16"/>
      <c r="K49" s="16"/>
      <c r="L49" s="31" t="str">
        <f>IF(E11= "","",E11)</f>
        <v>První české gymnázium v Karlových Varech, p.o.</v>
      </c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2" t="s">
        <v>31</v>
      </c>
      <c r="AJ49" s="16"/>
      <c r="AK49" s="16"/>
      <c r="AL49" s="16"/>
      <c r="AM49" s="254" t="str">
        <f>IF(E17="","",E17)</f>
        <v xml:space="preserve"> </v>
      </c>
      <c r="AN49" s="253"/>
      <c r="AO49" s="253"/>
      <c r="AP49" s="253"/>
      <c r="AQ49" s="16"/>
      <c r="AR49" s="17"/>
      <c r="AS49" s="250" t="s">
        <v>51</v>
      </c>
      <c r="AT49" s="251"/>
      <c r="AU49" s="38"/>
      <c r="AV49" s="38"/>
      <c r="AW49" s="38"/>
      <c r="AX49" s="38"/>
      <c r="AY49" s="38"/>
      <c r="AZ49" s="38"/>
      <c r="BA49" s="38"/>
      <c r="BB49" s="38"/>
      <c r="BC49" s="38"/>
      <c r="BD49" s="39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</row>
    <row r="50" spans="1:91" ht="15" customHeight="1">
      <c r="A50" s="16"/>
      <c r="B50" s="17"/>
      <c r="C50" s="12" t="s">
        <v>28</v>
      </c>
      <c r="D50" s="16"/>
      <c r="E50" s="16"/>
      <c r="F50" s="16"/>
      <c r="G50" s="16"/>
      <c r="H50" s="16"/>
      <c r="I50" s="16"/>
      <c r="J50" s="16"/>
      <c r="K50" s="16"/>
      <c r="L50" s="40" t="str">
        <f>IF(E14= "Vyplň údaj","",E14)</f>
        <v>Aricoma System a.s.</v>
      </c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2" t="s">
        <v>34</v>
      </c>
      <c r="AJ50" s="16"/>
      <c r="AK50" s="16"/>
      <c r="AL50" s="16"/>
      <c r="AM50" s="254" t="str">
        <f>IF(E20="","",E20)</f>
        <v xml:space="preserve"> </v>
      </c>
      <c r="AN50" s="253"/>
      <c r="AO50" s="253"/>
      <c r="AP50" s="253"/>
      <c r="AQ50" s="16"/>
      <c r="AR50" s="17"/>
      <c r="AS50" s="252"/>
      <c r="AT50" s="253"/>
      <c r="AU50" s="16"/>
      <c r="AV50" s="16"/>
      <c r="AW50" s="16"/>
      <c r="AX50" s="16"/>
      <c r="AY50" s="16"/>
      <c r="AZ50" s="16"/>
      <c r="BA50" s="16"/>
      <c r="BB50" s="16"/>
      <c r="BC50" s="16"/>
      <c r="BD50" s="41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</row>
    <row r="51" spans="1:91" ht="10.5" customHeight="1">
      <c r="A51" s="16"/>
      <c r="B51" s="17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7"/>
      <c r="AS51" s="252"/>
      <c r="AT51" s="253"/>
      <c r="AU51" s="16"/>
      <c r="AV51" s="16"/>
      <c r="AW51" s="16"/>
      <c r="AX51" s="16"/>
      <c r="AY51" s="16"/>
      <c r="AZ51" s="16"/>
      <c r="BA51" s="16"/>
      <c r="BB51" s="16"/>
      <c r="BC51" s="16"/>
      <c r="BD51" s="41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</row>
    <row r="52" spans="1:91" ht="29.25" customHeight="1">
      <c r="A52" s="16"/>
      <c r="B52" s="17"/>
      <c r="C52" s="256" t="s">
        <v>52</v>
      </c>
      <c r="D52" s="257"/>
      <c r="E52" s="257"/>
      <c r="F52" s="257"/>
      <c r="G52" s="258"/>
      <c r="H52" s="42"/>
      <c r="I52" s="259" t="s">
        <v>53</v>
      </c>
      <c r="J52" s="257"/>
      <c r="K52" s="257"/>
      <c r="L52" s="257"/>
      <c r="M52" s="257"/>
      <c r="N52" s="257"/>
      <c r="O52" s="257"/>
      <c r="P52" s="257"/>
      <c r="Q52" s="257"/>
      <c r="R52" s="257"/>
      <c r="S52" s="257"/>
      <c r="T52" s="257"/>
      <c r="U52" s="257"/>
      <c r="V52" s="257"/>
      <c r="W52" s="257"/>
      <c r="X52" s="257"/>
      <c r="Y52" s="257"/>
      <c r="Z52" s="257"/>
      <c r="AA52" s="257"/>
      <c r="AB52" s="257"/>
      <c r="AC52" s="257"/>
      <c r="AD52" s="257"/>
      <c r="AE52" s="257"/>
      <c r="AF52" s="258"/>
      <c r="AG52" s="260" t="s">
        <v>54</v>
      </c>
      <c r="AH52" s="257"/>
      <c r="AI52" s="257"/>
      <c r="AJ52" s="257"/>
      <c r="AK52" s="257"/>
      <c r="AL52" s="257"/>
      <c r="AM52" s="258"/>
      <c r="AN52" s="259" t="s">
        <v>55</v>
      </c>
      <c r="AO52" s="257"/>
      <c r="AP52" s="258"/>
      <c r="AQ52" s="43" t="s">
        <v>56</v>
      </c>
      <c r="AR52" s="17"/>
      <c r="AS52" s="44" t="s">
        <v>57</v>
      </c>
      <c r="AT52" s="45" t="s">
        <v>58</v>
      </c>
      <c r="AU52" s="45" t="s">
        <v>59</v>
      </c>
      <c r="AV52" s="45" t="s">
        <v>60</v>
      </c>
      <c r="AW52" s="45" t="s">
        <v>61</v>
      </c>
      <c r="AX52" s="45" t="s">
        <v>62</v>
      </c>
      <c r="AY52" s="45" t="s">
        <v>63</v>
      </c>
      <c r="AZ52" s="45" t="s">
        <v>64</v>
      </c>
      <c r="BA52" s="45" t="s">
        <v>65</v>
      </c>
      <c r="BB52" s="45" t="s">
        <v>66</v>
      </c>
      <c r="BC52" s="45" t="s">
        <v>67</v>
      </c>
      <c r="BD52" s="46" t="s">
        <v>68</v>
      </c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</row>
    <row r="53" spans="1:91" ht="10.5" customHeight="1">
      <c r="A53" s="16"/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7"/>
      <c r="AS53" s="47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9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</row>
    <row r="54" spans="1:91" ht="32.25" customHeight="1">
      <c r="A54" s="48"/>
      <c r="B54" s="49"/>
      <c r="C54" s="50" t="s">
        <v>69</v>
      </c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280">
        <f>ROUND(SUM(AG55:AG57),2)</f>
        <v>9336976.8100000005</v>
      </c>
      <c r="AH54" s="253"/>
      <c r="AI54" s="253"/>
      <c r="AJ54" s="253"/>
      <c r="AK54" s="253"/>
      <c r="AL54" s="253"/>
      <c r="AM54" s="253"/>
      <c r="AN54" s="281">
        <f t="shared" ref="AN54:AN57" si="1">SUM(AG54,AT54)</f>
        <v>11297741.940000001</v>
      </c>
      <c r="AO54" s="253"/>
      <c r="AP54" s="253"/>
      <c r="AQ54" s="53" t="s">
        <v>19</v>
      </c>
      <c r="AR54" s="49"/>
      <c r="AS54" s="54">
        <f>ROUND(SUM(AS55:AS57),2)</f>
        <v>0</v>
      </c>
      <c r="AT54" s="55">
        <f t="shared" ref="AT54:AT57" si="2">ROUND(SUM(AV54:AW54),2)</f>
        <v>1960765.13</v>
      </c>
      <c r="AU54" s="56">
        <f>ROUND(SUM(AU55:AU57),5)</f>
        <v>0</v>
      </c>
      <c r="AV54" s="55">
        <f>ROUND(AZ54*L29,2)</f>
        <v>1960765.13</v>
      </c>
      <c r="AW54" s="55">
        <f>ROUND(BA54*L30,2)</f>
        <v>0</v>
      </c>
      <c r="AX54" s="55">
        <f>ROUND(BB54*L29,2)</f>
        <v>0</v>
      </c>
      <c r="AY54" s="55">
        <f>ROUND(BC54*L30,2)</f>
        <v>0</v>
      </c>
      <c r="AZ54" s="55">
        <f t="shared" ref="AZ54:BD54" si="3">ROUND(SUM(AZ55:AZ57),2)</f>
        <v>9336976.8100000005</v>
      </c>
      <c r="BA54" s="55">
        <f t="shared" si="3"/>
        <v>0</v>
      </c>
      <c r="BB54" s="55">
        <f t="shared" si="3"/>
        <v>0</v>
      </c>
      <c r="BC54" s="55">
        <f t="shared" si="3"/>
        <v>0</v>
      </c>
      <c r="BD54" s="57">
        <f t="shared" si="3"/>
        <v>0</v>
      </c>
      <c r="BE54" s="48"/>
      <c r="BF54" s="48"/>
      <c r="BG54" s="48"/>
      <c r="BH54" s="48"/>
      <c r="BI54" s="48"/>
      <c r="BJ54" s="48"/>
      <c r="BK54" s="48"/>
      <c r="BL54" s="48"/>
      <c r="BM54" s="48"/>
      <c r="BN54" s="48"/>
      <c r="BO54" s="48"/>
      <c r="BP54" s="48"/>
      <c r="BQ54" s="48"/>
      <c r="BR54" s="48"/>
      <c r="BS54" s="58" t="s">
        <v>70</v>
      </c>
      <c r="BT54" s="58" t="s">
        <v>71</v>
      </c>
      <c r="BU54" s="59" t="s">
        <v>72</v>
      </c>
      <c r="BV54" s="58" t="s">
        <v>73</v>
      </c>
      <c r="BW54" s="58" t="s">
        <v>5</v>
      </c>
      <c r="BX54" s="58" t="s">
        <v>74</v>
      </c>
      <c r="BY54" s="48"/>
      <c r="BZ54" s="48"/>
      <c r="CA54" s="48"/>
      <c r="CB54" s="48"/>
      <c r="CC54" s="48"/>
      <c r="CD54" s="48"/>
      <c r="CE54" s="48"/>
      <c r="CF54" s="48"/>
      <c r="CG54" s="48"/>
      <c r="CH54" s="48"/>
      <c r="CI54" s="48"/>
      <c r="CJ54" s="48"/>
      <c r="CK54" s="48"/>
      <c r="CL54" s="58" t="s">
        <v>19</v>
      </c>
      <c r="CM54" s="48"/>
    </row>
    <row r="55" spans="1:91" ht="16.5" customHeight="1">
      <c r="A55" s="60" t="s">
        <v>75</v>
      </c>
      <c r="B55" s="61"/>
      <c r="C55" s="62"/>
      <c r="D55" s="276" t="s">
        <v>76</v>
      </c>
      <c r="E55" s="253"/>
      <c r="F55" s="253"/>
      <c r="G55" s="253"/>
      <c r="H55" s="253"/>
      <c r="I55" s="63"/>
      <c r="J55" s="276" t="s">
        <v>77</v>
      </c>
      <c r="K55" s="253"/>
      <c r="L55" s="253"/>
      <c r="M55" s="253"/>
      <c r="N55" s="253"/>
      <c r="O55" s="253"/>
      <c r="P55" s="253"/>
      <c r="Q55" s="253"/>
      <c r="R55" s="253"/>
      <c r="S55" s="253"/>
      <c r="T55" s="253"/>
      <c r="U55" s="253"/>
      <c r="V55" s="253"/>
      <c r="W55" s="253"/>
      <c r="X55" s="253"/>
      <c r="Y55" s="253"/>
      <c r="Z55" s="253"/>
      <c r="AA55" s="253"/>
      <c r="AB55" s="253"/>
      <c r="AC55" s="253"/>
      <c r="AD55" s="253"/>
      <c r="AE55" s="253"/>
      <c r="AF55" s="253"/>
      <c r="AG55" s="265">
        <f>'01 - Stavební část'!J30</f>
        <v>101569.08</v>
      </c>
      <c r="AH55" s="253"/>
      <c r="AI55" s="253"/>
      <c r="AJ55" s="253"/>
      <c r="AK55" s="253"/>
      <c r="AL55" s="253"/>
      <c r="AM55" s="253"/>
      <c r="AN55" s="265">
        <f t="shared" si="1"/>
        <v>122898.59</v>
      </c>
      <c r="AO55" s="253"/>
      <c r="AP55" s="253"/>
      <c r="AQ55" s="64" t="s">
        <v>78</v>
      </c>
      <c r="AR55" s="61"/>
      <c r="AS55" s="65">
        <v>0</v>
      </c>
      <c r="AT55" s="66">
        <f t="shared" si="2"/>
        <v>21329.51</v>
      </c>
      <c r="AU55" s="67">
        <f>'01 - Stavební část'!P88</f>
        <v>0</v>
      </c>
      <c r="AV55" s="66">
        <f>'01 - Stavební část'!J33</f>
        <v>21329.51</v>
      </c>
      <c r="AW55" s="66">
        <f>'01 - Stavební část'!J34</f>
        <v>0</v>
      </c>
      <c r="AX55" s="66">
        <f>'01 - Stavební část'!J35</f>
        <v>0</v>
      </c>
      <c r="AY55" s="66">
        <f>'01 - Stavební část'!J36</f>
        <v>0</v>
      </c>
      <c r="AZ55" s="66">
        <f>'01 - Stavební část'!F33</f>
        <v>101569.08</v>
      </c>
      <c r="BA55" s="66">
        <f>'01 - Stavební část'!F34</f>
        <v>0</v>
      </c>
      <c r="BB55" s="66">
        <f>'01 - Stavební část'!F35</f>
        <v>0</v>
      </c>
      <c r="BC55" s="66">
        <f>'01 - Stavební část'!F36</f>
        <v>0</v>
      </c>
      <c r="BD55" s="68">
        <f>'01 - Stavební část'!F37</f>
        <v>0</v>
      </c>
      <c r="BE55" s="69"/>
      <c r="BF55" s="69"/>
      <c r="BG55" s="69"/>
      <c r="BH55" s="69"/>
      <c r="BI55" s="69"/>
      <c r="BJ55" s="69"/>
      <c r="BK55" s="69"/>
      <c r="BL55" s="69"/>
      <c r="BM55" s="69"/>
      <c r="BN55" s="69"/>
      <c r="BO55" s="69"/>
      <c r="BP55" s="69"/>
      <c r="BQ55" s="69"/>
      <c r="BR55" s="69"/>
      <c r="BS55" s="69"/>
      <c r="BT55" s="70" t="s">
        <v>79</v>
      </c>
      <c r="BU55" s="69"/>
      <c r="BV55" s="70" t="s">
        <v>73</v>
      </c>
      <c r="BW55" s="70" t="s">
        <v>80</v>
      </c>
      <c r="BX55" s="70" t="s">
        <v>5</v>
      </c>
      <c r="BY55" s="69"/>
      <c r="BZ55" s="69"/>
      <c r="CA55" s="69"/>
      <c r="CB55" s="69"/>
      <c r="CC55" s="69"/>
      <c r="CD55" s="69"/>
      <c r="CE55" s="69"/>
      <c r="CF55" s="69"/>
      <c r="CG55" s="69"/>
      <c r="CH55" s="69"/>
      <c r="CI55" s="69"/>
      <c r="CJ55" s="69"/>
      <c r="CK55" s="69"/>
      <c r="CL55" s="70" t="s">
        <v>19</v>
      </c>
      <c r="CM55" s="70" t="s">
        <v>81</v>
      </c>
    </row>
    <row r="56" spans="1:91" ht="16.5" customHeight="1">
      <c r="A56" s="60" t="s">
        <v>75</v>
      </c>
      <c r="B56" s="61"/>
      <c r="C56" s="62"/>
      <c r="D56" s="276" t="s">
        <v>82</v>
      </c>
      <c r="E56" s="253"/>
      <c r="F56" s="253"/>
      <c r="G56" s="253"/>
      <c r="H56" s="253"/>
      <c r="I56" s="63"/>
      <c r="J56" s="276" t="s">
        <v>83</v>
      </c>
      <c r="K56" s="253"/>
      <c r="L56" s="253"/>
      <c r="M56" s="253"/>
      <c r="N56" s="253"/>
      <c r="O56" s="253"/>
      <c r="P56" s="253"/>
      <c r="Q56" s="253"/>
      <c r="R56" s="253"/>
      <c r="S56" s="253"/>
      <c r="T56" s="253"/>
      <c r="U56" s="253"/>
      <c r="V56" s="253"/>
      <c r="W56" s="253"/>
      <c r="X56" s="253"/>
      <c r="Y56" s="253"/>
      <c r="Z56" s="253"/>
      <c r="AA56" s="253"/>
      <c r="AB56" s="253"/>
      <c r="AC56" s="253"/>
      <c r="AD56" s="253"/>
      <c r="AE56" s="253"/>
      <c r="AF56" s="253"/>
      <c r="AG56" s="265">
        <f>'02 - Elektroinstalace'!J30</f>
        <v>9190962.7300000004</v>
      </c>
      <c r="AH56" s="253"/>
      <c r="AI56" s="253"/>
      <c r="AJ56" s="253"/>
      <c r="AK56" s="253"/>
      <c r="AL56" s="253"/>
      <c r="AM56" s="253"/>
      <c r="AN56" s="265">
        <f t="shared" si="1"/>
        <v>11121064.9</v>
      </c>
      <c r="AO56" s="253"/>
      <c r="AP56" s="253"/>
      <c r="AQ56" s="64" t="s">
        <v>78</v>
      </c>
      <c r="AR56" s="61"/>
      <c r="AS56" s="65">
        <v>0</v>
      </c>
      <c r="AT56" s="66">
        <f t="shared" si="2"/>
        <v>1930102.17</v>
      </c>
      <c r="AU56" s="67">
        <f>'02 - Elektroinstalace'!P86</f>
        <v>0</v>
      </c>
      <c r="AV56" s="66">
        <f>'02 - Elektroinstalace'!J33</f>
        <v>1930102.17</v>
      </c>
      <c r="AW56" s="66">
        <f>'02 - Elektroinstalace'!J34</f>
        <v>0</v>
      </c>
      <c r="AX56" s="66">
        <f>'02 - Elektroinstalace'!J35</f>
        <v>0</v>
      </c>
      <c r="AY56" s="66">
        <f>'02 - Elektroinstalace'!J36</f>
        <v>0</v>
      </c>
      <c r="AZ56" s="66">
        <f>'02 - Elektroinstalace'!F33</f>
        <v>9190962.7300000004</v>
      </c>
      <c r="BA56" s="66">
        <f>'02 - Elektroinstalace'!F34</f>
        <v>0</v>
      </c>
      <c r="BB56" s="66">
        <f>'02 - Elektroinstalace'!F35</f>
        <v>0</v>
      </c>
      <c r="BC56" s="66">
        <f>'02 - Elektroinstalace'!F36</f>
        <v>0</v>
      </c>
      <c r="BD56" s="68">
        <f>'02 - Elektroinstalace'!F37</f>
        <v>0</v>
      </c>
      <c r="BE56" s="69"/>
      <c r="BF56" s="69"/>
      <c r="BG56" s="69"/>
      <c r="BH56" s="69"/>
      <c r="BI56" s="69"/>
      <c r="BJ56" s="69"/>
      <c r="BK56" s="69"/>
      <c r="BL56" s="69"/>
      <c r="BM56" s="69"/>
      <c r="BN56" s="69"/>
      <c r="BO56" s="69"/>
      <c r="BP56" s="69"/>
      <c r="BQ56" s="69"/>
      <c r="BR56" s="69"/>
      <c r="BS56" s="69"/>
      <c r="BT56" s="70" t="s">
        <v>79</v>
      </c>
      <c r="BU56" s="69"/>
      <c r="BV56" s="70" t="s">
        <v>73</v>
      </c>
      <c r="BW56" s="70" t="s">
        <v>84</v>
      </c>
      <c r="BX56" s="70" t="s">
        <v>5</v>
      </c>
      <c r="BY56" s="69"/>
      <c r="BZ56" s="69"/>
      <c r="CA56" s="69"/>
      <c r="CB56" s="69"/>
      <c r="CC56" s="69"/>
      <c r="CD56" s="69"/>
      <c r="CE56" s="69"/>
      <c r="CF56" s="69"/>
      <c r="CG56" s="69"/>
      <c r="CH56" s="69"/>
      <c r="CI56" s="69"/>
      <c r="CJ56" s="69"/>
      <c r="CK56" s="69"/>
      <c r="CL56" s="70" t="s">
        <v>19</v>
      </c>
      <c r="CM56" s="70" t="s">
        <v>81</v>
      </c>
    </row>
    <row r="57" spans="1:91" ht="16.5" customHeight="1">
      <c r="A57" s="60" t="s">
        <v>75</v>
      </c>
      <c r="B57" s="61"/>
      <c r="C57" s="62"/>
      <c r="D57" s="276" t="s">
        <v>85</v>
      </c>
      <c r="E57" s="253"/>
      <c r="F57" s="253"/>
      <c r="G57" s="253"/>
      <c r="H57" s="253"/>
      <c r="I57" s="63"/>
      <c r="J57" s="276" t="s">
        <v>86</v>
      </c>
      <c r="K57" s="253"/>
      <c r="L57" s="253"/>
      <c r="M57" s="253"/>
      <c r="N57" s="253"/>
      <c r="O57" s="253"/>
      <c r="P57" s="253"/>
      <c r="Q57" s="253"/>
      <c r="R57" s="253"/>
      <c r="S57" s="253"/>
      <c r="T57" s="253"/>
      <c r="U57" s="253"/>
      <c r="V57" s="253"/>
      <c r="W57" s="253"/>
      <c r="X57" s="253"/>
      <c r="Y57" s="253"/>
      <c r="Z57" s="253"/>
      <c r="AA57" s="253"/>
      <c r="AB57" s="253"/>
      <c r="AC57" s="253"/>
      <c r="AD57" s="253"/>
      <c r="AE57" s="253"/>
      <c r="AF57" s="253"/>
      <c r="AG57" s="265">
        <f>'03 - Vedlejší a ostatní n...'!J30</f>
        <v>44445</v>
      </c>
      <c r="AH57" s="253"/>
      <c r="AI57" s="253"/>
      <c r="AJ57" s="253"/>
      <c r="AK57" s="253"/>
      <c r="AL57" s="253"/>
      <c r="AM57" s="253"/>
      <c r="AN57" s="265">
        <f t="shared" si="1"/>
        <v>53778.45</v>
      </c>
      <c r="AO57" s="253"/>
      <c r="AP57" s="253"/>
      <c r="AQ57" s="64" t="s">
        <v>78</v>
      </c>
      <c r="AR57" s="61"/>
      <c r="AS57" s="71">
        <v>0</v>
      </c>
      <c r="AT57" s="72">
        <f t="shared" si="2"/>
        <v>9333.4500000000007</v>
      </c>
      <c r="AU57" s="73">
        <f>'03 - Vedlejší a ostatní n...'!P84</f>
        <v>0</v>
      </c>
      <c r="AV57" s="72">
        <f>'03 - Vedlejší a ostatní n...'!J33</f>
        <v>9333.4500000000007</v>
      </c>
      <c r="AW57" s="72">
        <f>'03 - Vedlejší a ostatní n...'!J34</f>
        <v>0</v>
      </c>
      <c r="AX57" s="72">
        <f>'03 - Vedlejší a ostatní n...'!J35</f>
        <v>0</v>
      </c>
      <c r="AY57" s="72">
        <f>'03 - Vedlejší a ostatní n...'!J36</f>
        <v>0</v>
      </c>
      <c r="AZ57" s="72">
        <f>'03 - Vedlejší a ostatní n...'!F33</f>
        <v>44445</v>
      </c>
      <c r="BA57" s="72">
        <f>'03 - Vedlejší a ostatní n...'!F34</f>
        <v>0</v>
      </c>
      <c r="BB57" s="72">
        <f>'03 - Vedlejší a ostatní n...'!F35</f>
        <v>0</v>
      </c>
      <c r="BC57" s="72">
        <f>'03 - Vedlejší a ostatní n...'!F36</f>
        <v>0</v>
      </c>
      <c r="BD57" s="74">
        <f>'03 - Vedlejší a ostatní n...'!F37</f>
        <v>0</v>
      </c>
      <c r="BE57" s="69"/>
      <c r="BF57" s="69"/>
      <c r="BG57" s="69"/>
      <c r="BH57" s="69"/>
      <c r="BI57" s="69"/>
      <c r="BJ57" s="69"/>
      <c r="BK57" s="69"/>
      <c r="BL57" s="69"/>
      <c r="BM57" s="69"/>
      <c r="BN57" s="69"/>
      <c r="BO57" s="69"/>
      <c r="BP57" s="69"/>
      <c r="BQ57" s="69"/>
      <c r="BR57" s="69"/>
      <c r="BS57" s="69"/>
      <c r="BT57" s="70" t="s">
        <v>79</v>
      </c>
      <c r="BU57" s="69"/>
      <c r="BV57" s="70" t="s">
        <v>73</v>
      </c>
      <c r="BW57" s="70" t="s">
        <v>87</v>
      </c>
      <c r="BX57" s="70" t="s">
        <v>5</v>
      </c>
      <c r="BY57" s="69"/>
      <c r="BZ57" s="69"/>
      <c r="CA57" s="69"/>
      <c r="CB57" s="69"/>
      <c r="CC57" s="69"/>
      <c r="CD57" s="69"/>
      <c r="CE57" s="69"/>
      <c r="CF57" s="69"/>
      <c r="CG57" s="69"/>
      <c r="CH57" s="69"/>
      <c r="CI57" s="69"/>
      <c r="CJ57" s="69"/>
      <c r="CK57" s="69"/>
      <c r="CL57" s="70" t="s">
        <v>19</v>
      </c>
      <c r="CM57" s="70" t="s">
        <v>81</v>
      </c>
    </row>
    <row r="58" spans="1:91" ht="30" customHeight="1">
      <c r="A58" s="16"/>
      <c r="B58" s="17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7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</row>
    <row r="59" spans="1:91" ht="6.75" customHeight="1">
      <c r="A59" s="16"/>
      <c r="B59" s="27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17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</row>
    <row r="60" spans="1:91" ht="15.75" customHeight="1"/>
    <row r="61" spans="1:91" ht="15.75" customHeight="1"/>
    <row r="62" spans="1:91" ht="15.75" customHeight="1"/>
    <row r="63" spans="1:91" ht="15.75" customHeight="1"/>
    <row r="64" spans="1:91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sheetProtection algorithmName="SHA-512" hashValue="e5KW1ivol9TqXS+9gYlxKHuBAxQ8HzU1fNlQy/5W3RNBCjJyZxX8r8p7f17BVtigHCfeHJzlPlTCu3bOMj63WA==" saltValue="dR6rvOyM52atDzQ8cuG0vw==" spinCount="100000" sheet="1" objects="1" scenarios="1"/>
  <mergeCells count="50">
    <mergeCell ref="D57:H57"/>
    <mergeCell ref="J57:AF57"/>
    <mergeCell ref="D55:H55"/>
    <mergeCell ref="D56:H56"/>
    <mergeCell ref="J56:AF56"/>
    <mergeCell ref="AG56:AM56"/>
    <mergeCell ref="AN56:AP56"/>
    <mergeCell ref="W33:AE33"/>
    <mergeCell ref="AK33:AO33"/>
    <mergeCell ref="X35:AB35"/>
    <mergeCell ref="AK35:AO35"/>
    <mergeCell ref="AG54:AM54"/>
    <mergeCell ref="AN54:AP54"/>
    <mergeCell ref="AG57:AM57"/>
    <mergeCell ref="AN57:AP57"/>
    <mergeCell ref="AR2:BE2"/>
    <mergeCell ref="K5:AO5"/>
    <mergeCell ref="BE5:BE32"/>
    <mergeCell ref="K6:AO6"/>
    <mergeCell ref="E14:AJ14"/>
    <mergeCell ref="E23:AN23"/>
    <mergeCell ref="AK26:AO26"/>
    <mergeCell ref="AK32:AO32"/>
    <mergeCell ref="L32:P32"/>
    <mergeCell ref="W32:AE32"/>
    <mergeCell ref="J55:AF55"/>
    <mergeCell ref="AG55:AM55"/>
    <mergeCell ref="AN55:AP55"/>
    <mergeCell ref="L28:P28"/>
    <mergeCell ref="W28:AE28"/>
    <mergeCell ref="AK28:AO28"/>
    <mergeCell ref="L29:P29"/>
    <mergeCell ref="W29:AE29"/>
    <mergeCell ref="AK29:AO29"/>
    <mergeCell ref="L30:P30"/>
    <mergeCell ref="W30:AE30"/>
    <mergeCell ref="AK30:AO30"/>
    <mergeCell ref="L31:P31"/>
    <mergeCell ref="W31:AE31"/>
    <mergeCell ref="AK31:AO31"/>
    <mergeCell ref="AS49:AT51"/>
    <mergeCell ref="AM50:AP50"/>
    <mergeCell ref="L33:P33"/>
    <mergeCell ref="C52:G52"/>
    <mergeCell ref="I52:AF52"/>
    <mergeCell ref="AG52:AM52"/>
    <mergeCell ref="AN52:AP52"/>
    <mergeCell ref="L45:AO45"/>
    <mergeCell ref="AM47:AN47"/>
    <mergeCell ref="AM49:AP49"/>
  </mergeCells>
  <hyperlinks>
    <hyperlink ref="A55" location="'01 - Stavební část'!C2" display="/" xr:uid="{00000000-0004-0000-0000-000000000000}"/>
    <hyperlink ref="A56" location="'02 - Elektroinstalace'!C2" display="/" xr:uid="{00000000-0004-0000-0000-000001000000}"/>
    <hyperlink ref="A57" location="'03 - Vedlejší a ostatní n...'!C2" display="/" xr:uid="{00000000-0004-0000-0000-000002000000}"/>
  </hyperlinks>
  <pageMargins left="0.39374999999999999" right="0.39374999999999999" top="0.39374999999999999" bottom="0.39374999999999999" header="0" footer="0"/>
  <pageSetup paperSize="9" orientation="portrait"/>
  <headerFooter>
    <oddFooter>&amp;CStrana &amp;P z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M1000"/>
  <sheetViews>
    <sheetView showGridLines="0" tabSelected="1" workbookViewId="0">
      <selection activeCell="J18" sqref="J18"/>
    </sheetView>
  </sheetViews>
  <sheetFormatPr defaultColWidth="16.83203125" defaultRowHeight="15" customHeight="1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50.83203125" customWidth="1"/>
    <col min="7" max="7" width="7.5" customWidth="1"/>
    <col min="8" max="8" width="14" customWidth="1"/>
    <col min="9" max="9" width="15.83203125" customWidth="1"/>
    <col min="10" max="11" width="22.33203125" customWidth="1"/>
    <col min="12" max="12" width="9.33203125" customWidth="1"/>
    <col min="13" max="13" width="10.83203125" hidden="1" customWidth="1"/>
    <col min="14" max="14" width="9.33203125" hidden="1" customWidth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32" max="43" width="8.83203125" customWidth="1"/>
    <col min="44" max="65" width="9.33203125" hidden="1" customWidth="1"/>
  </cols>
  <sheetData>
    <row r="1" spans="1:65" ht="11.25">
      <c r="A1" s="75"/>
    </row>
    <row r="2" spans="1:65" ht="36.75" customHeight="1">
      <c r="L2" s="266"/>
      <c r="M2" s="253"/>
      <c r="N2" s="253"/>
      <c r="O2" s="253"/>
      <c r="P2" s="253"/>
      <c r="Q2" s="253"/>
      <c r="R2" s="253"/>
      <c r="S2" s="253"/>
      <c r="T2" s="253"/>
      <c r="U2" s="253"/>
      <c r="V2" s="253"/>
      <c r="AT2" s="2" t="s">
        <v>80</v>
      </c>
    </row>
    <row r="3" spans="1:65" ht="6.75" customHeight="1">
      <c r="B3" s="3"/>
      <c r="C3" s="4"/>
      <c r="D3" s="4"/>
      <c r="E3" s="4"/>
      <c r="F3" s="4"/>
      <c r="G3" s="4"/>
      <c r="H3" s="4"/>
      <c r="I3" s="4"/>
      <c r="J3" s="4"/>
      <c r="K3" s="4"/>
      <c r="L3" s="5"/>
      <c r="AT3" s="2" t="s">
        <v>81</v>
      </c>
    </row>
    <row r="4" spans="1:65" ht="24.75" customHeight="1">
      <c r="B4" s="5"/>
      <c r="D4" s="6" t="s">
        <v>88</v>
      </c>
      <c r="L4" s="5"/>
      <c r="M4" s="76" t="s">
        <v>10</v>
      </c>
      <c r="AT4" s="2" t="s">
        <v>4</v>
      </c>
    </row>
    <row r="5" spans="1:65" ht="6.75" customHeight="1">
      <c r="B5" s="5"/>
      <c r="L5" s="5"/>
    </row>
    <row r="6" spans="1:65" ht="12" customHeight="1">
      <c r="B6" s="5"/>
      <c r="D6" s="12" t="s">
        <v>16</v>
      </c>
      <c r="L6" s="5"/>
    </row>
    <row r="7" spans="1:65" ht="26.25" customHeight="1">
      <c r="B7" s="5"/>
      <c r="E7" s="282" t="str">
        <f>'Rekapitulace stavby'!K6</f>
        <v>Standardizace konektivity Prvního českého gymnázia v Karlových Varech, p.o.</v>
      </c>
      <c r="F7" s="253"/>
      <c r="G7" s="253"/>
      <c r="H7" s="253"/>
      <c r="L7" s="5"/>
    </row>
    <row r="8" spans="1:65" ht="12" customHeight="1">
      <c r="A8" s="16"/>
      <c r="B8" s="17"/>
      <c r="C8" s="16"/>
      <c r="D8" s="12" t="s">
        <v>89</v>
      </c>
      <c r="E8" s="16"/>
      <c r="F8" s="16"/>
      <c r="G8" s="16"/>
      <c r="H8" s="16"/>
      <c r="I8" s="16"/>
      <c r="J8" s="16"/>
      <c r="K8" s="16"/>
      <c r="L8" s="17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</row>
    <row r="9" spans="1:65" ht="16.5" customHeight="1">
      <c r="A9" s="16"/>
      <c r="B9" s="17"/>
      <c r="C9" s="16"/>
      <c r="D9" s="16"/>
      <c r="E9" s="261" t="s">
        <v>90</v>
      </c>
      <c r="F9" s="253"/>
      <c r="G9" s="253"/>
      <c r="H9" s="253"/>
      <c r="I9" s="16"/>
      <c r="J9" s="16"/>
      <c r="K9" s="16"/>
      <c r="L9" s="17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</row>
    <row r="10" spans="1:65" ht="11.25">
      <c r="A10" s="16"/>
      <c r="B10" s="17"/>
      <c r="C10" s="16"/>
      <c r="D10" s="16"/>
      <c r="E10" s="16"/>
      <c r="F10" s="16"/>
      <c r="G10" s="16"/>
      <c r="H10" s="16"/>
      <c r="I10" s="16"/>
      <c r="J10" s="16"/>
      <c r="K10" s="16"/>
      <c r="L10" s="17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</row>
    <row r="11" spans="1:65" ht="12" customHeight="1">
      <c r="A11" s="16"/>
      <c r="B11" s="17"/>
      <c r="C11" s="16"/>
      <c r="D11" s="12" t="s">
        <v>18</v>
      </c>
      <c r="E11" s="16"/>
      <c r="F11" s="10" t="s">
        <v>19</v>
      </c>
      <c r="G11" s="16"/>
      <c r="H11" s="16"/>
      <c r="I11" s="12" t="s">
        <v>20</v>
      </c>
      <c r="J11" s="10" t="s">
        <v>19</v>
      </c>
      <c r="K11" s="16"/>
      <c r="L11" s="17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</row>
    <row r="12" spans="1:65" ht="12" customHeight="1">
      <c r="A12" s="16"/>
      <c r="B12" s="17"/>
      <c r="C12" s="16"/>
      <c r="D12" s="12" t="s">
        <v>21</v>
      </c>
      <c r="E12" s="16"/>
      <c r="F12" s="10" t="s">
        <v>22</v>
      </c>
      <c r="G12" s="16"/>
      <c r="H12" s="16"/>
      <c r="I12" s="12" t="s">
        <v>23</v>
      </c>
      <c r="J12" s="37">
        <f>'Rekapitulace stavby'!AN8</f>
        <v>45460</v>
      </c>
      <c r="K12" s="16"/>
      <c r="L12" s="17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</row>
    <row r="13" spans="1:65" ht="10.5" customHeight="1">
      <c r="A13" s="16"/>
      <c r="B13" s="17"/>
      <c r="C13" s="16"/>
      <c r="D13" s="16"/>
      <c r="E13" s="16"/>
      <c r="F13" s="16"/>
      <c r="G13" s="16"/>
      <c r="H13" s="16"/>
      <c r="I13" s="16"/>
      <c r="J13" s="16"/>
      <c r="K13" s="16"/>
      <c r="L13" s="17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</row>
    <row r="14" spans="1:65" ht="12" customHeight="1">
      <c r="A14" s="16"/>
      <c r="B14" s="17"/>
      <c r="C14" s="16"/>
      <c r="D14" s="12" t="s">
        <v>24</v>
      </c>
      <c r="E14" s="16"/>
      <c r="F14" s="16"/>
      <c r="G14" s="16"/>
      <c r="H14" s="16"/>
      <c r="I14" s="12" t="s">
        <v>25</v>
      </c>
      <c r="J14" s="10" t="s">
        <v>19</v>
      </c>
      <c r="K14" s="16"/>
      <c r="L14" s="17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</row>
    <row r="15" spans="1:65" ht="18" customHeight="1">
      <c r="A15" s="16"/>
      <c r="B15" s="17"/>
      <c r="C15" s="16"/>
      <c r="D15" s="16"/>
      <c r="E15" s="10" t="s">
        <v>26</v>
      </c>
      <c r="F15" s="16"/>
      <c r="G15" s="16"/>
      <c r="H15" s="16"/>
      <c r="I15" s="12" t="s">
        <v>27</v>
      </c>
      <c r="J15" s="10" t="s">
        <v>19</v>
      </c>
      <c r="K15" s="16"/>
      <c r="L15" s="17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</row>
    <row r="16" spans="1:65" ht="6.75" customHeight="1">
      <c r="A16" s="16"/>
      <c r="B16" s="17"/>
      <c r="C16" s="16"/>
      <c r="D16" s="16"/>
      <c r="E16" s="16"/>
      <c r="F16" s="16"/>
      <c r="G16" s="16"/>
      <c r="H16" s="16"/>
      <c r="I16" s="16"/>
      <c r="J16" s="16"/>
      <c r="K16" s="16"/>
      <c r="L16" s="17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</row>
    <row r="17" spans="1:65" ht="12" customHeight="1">
      <c r="A17" s="16"/>
      <c r="B17" s="17"/>
      <c r="C17" s="16"/>
      <c r="D17" s="12" t="s">
        <v>28</v>
      </c>
      <c r="E17" s="16"/>
      <c r="F17" s="16"/>
      <c r="G17" s="16"/>
      <c r="H17" s="16"/>
      <c r="I17" s="12" t="s">
        <v>25</v>
      </c>
      <c r="J17" s="13" t="str">
        <f>'Rekapitulace stavby'!AN13</f>
        <v>04308697</v>
      </c>
      <c r="K17" s="16"/>
      <c r="L17" s="17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</row>
    <row r="18" spans="1:65" ht="18" customHeight="1">
      <c r="A18" s="16"/>
      <c r="B18" s="17"/>
      <c r="C18" s="16"/>
      <c r="D18" s="16"/>
      <c r="E18" s="270" t="str">
        <f>'Rekapitulace stavby'!E14</f>
        <v>Aricoma System a.s.</v>
      </c>
      <c r="F18" s="271"/>
      <c r="G18" s="271"/>
      <c r="H18" s="272"/>
      <c r="I18" s="12" t="s">
        <v>27</v>
      </c>
      <c r="J18" s="13" t="str">
        <f>'Rekapitulace stavby'!AN14</f>
        <v>CZ04308697</v>
      </c>
      <c r="K18" s="16"/>
      <c r="L18" s="17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</row>
    <row r="19" spans="1:65" ht="6.75" customHeight="1">
      <c r="A19" s="16"/>
      <c r="B19" s="17"/>
      <c r="C19" s="16"/>
      <c r="D19" s="16"/>
      <c r="E19" s="16"/>
      <c r="F19" s="16"/>
      <c r="G19" s="16"/>
      <c r="H19" s="16"/>
      <c r="I19" s="16"/>
      <c r="J19" s="16"/>
      <c r="K19" s="16"/>
      <c r="L19" s="17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</row>
    <row r="20" spans="1:65" ht="12" customHeight="1">
      <c r="A20" s="16"/>
      <c r="B20" s="17"/>
      <c r="C20" s="16"/>
      <c r="D20" s="12" t="s">
        <v>31</v>
      </c>
      <c r="E20" s="16"/>
      <c r="F20" s="16"/>
      <c r="G20" s="16"/>
      <c r="H20" s="16"/>
      <c r="I20" s="12" t="s">
        <v>25</v>
      </c>
      <c r="J20" s="10" t="str">
        <f>IF('Rekapitulace stavby'!AN16="","",'Rekapitulace stavby'!AN16)</f>
        <v/>
      </c>
      <c r="K20" s="16"/>
      <c r="L20" s="17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</row>
    <row r="21" spans="1:65" ht="18" customHeight="1">
      <c r="A21" s="16"/>
      <c r="B21" s="17"/>
      <c r="C21" s="16"/>
      <c r="D21" s="16"/>
      <c r="E21" s="10" t="str">
        <f>IF('Rekapitulace stavby'!E17="","",'Rekapitulace stavby'!E17)</f>
        <v xml:space="preserve"> </v>
      </c>
      <c r="F21" s="16"/>
      <c r="G21" s="16"/>
      <c r="H21" s="16"/>
      <c r="I21" s="12" t="s">
        <v>27</v>
      </c>
      <c r="J21" s="10" t="str">
        <f>IF('Rekapitulace stavby'!AN17="","",'Rekapitulace stavby'!AN17)</f>
        <v/>
      </c>
      <c r="K21" s="16"/>
      <c r="L21" s="17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</row>
    <row r="22" spans="1:65" ht="6.75" customHeight="1">
      <c r="A22" s="16"/>
      <c r="B22" s="17"/>
      <c r="C22" s="16"/>
      <c r="D22" s="16"/>
      <c r="E22" s="16"/>
      <c r="F22" s="16"/>
      <c r="G22" s="16"/>
      <c r="H22" s="16"/>
      <c r="I22" s="16"/>
      <c r="J22" s="16"/>
      <c r="K22" s="16"/>
      <c r="L22" s="17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</row>
    <row r="23" spans="1:65" ht="12" customHeight="1">
      <c r="A23" s="16"/>
      <c r="B23" s="17"/>
      <c r="C23" s="16"/>
      <c r="D23" s="12" t="s">
        <v>34</v>
      </c>
      <c r="E23" s="16"/>
      <c r="F23" s="16"/>
      <c r="G23" s="16"/>
      <c r="H23" s="16"/>
      <c r="I23" s="12" t="s">
        <v>25</v>
      </c>
      <c r="J23" s="10" t="str">
        <f>IF('Rekapitulace stavby'!AN19="","",'Rekapitulace stavby'!AN19)</f>
        <v/>
      </c>
      <c r="K23" s="16"/>
      <c r="L23" s="17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</row>
    <row r="24" spans="1:65" ht="18" customHeight="1">
      <c r="A24" s="16"/>
      <c r="B24" s="17"/>
      <c r="C24" s="16"/>
      <c r="D24" s="16"/>
      <c r="E24" s="10" t="str">
        <f>IF('Rekapitulace stavby'!E20="","",'Rekapitulace stavby'!E20)</f>
        <v xml:space="preserve"> </v>
      </c>
      <c r="F24" s="16"/>
      <c r="G24" s="16"/>
      <c r="H24" s="16"/>
      <c r="I24" s="12" t="s">
        <v>27</v>
      </c>
      <c r="J24" s="10" t="str">
        <f>IF('Rekapitulace stavby'!AN20="","",'Rekapitulace stavby'!AN20)</f>
        <v/>
      </c>
      <c r="K24" s="16"/>
      <c r="L24" s="17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</row>
    <row r="25" spans="1:65" ht="6.75" customHeight="1">
      <c r="A25" s="16"/>
      <c r="B25" s="17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</row>
    <row r="26" spans="1:65" ht="12" customHeight="1">
      <c r="A26" s="16"/>
      <c r="B26" s="17"/>
      <c r="C26" s="16"/>
      <c r="D26" s="12" t="s">
        <v>35</v>
      </c>
      <c r="E26" s="16"/>
      <c r="F26" s="16"/>
      <c r="G26" s="16"/>
      <c r="H26" s="16"/>
      <c r="I26" s="16"/>
      <c r="J26" s="16"/>
      <c r="K26" s="16"/>
      <c r="L26" s="17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</row>
    <row r="27" spans="1:65" ht="16.5" customHeight="1">
      <c r="A27" s="77"/>
      <c r="B27" s="78"/>
      <c r="C27" s="77"/>
      <c r="D27" s="77"/>
      <c r="E27" s="273" t="s">
        <v>19</v>
      </c>
      <c r="F27" s="253"/>
      <c r="G27" s="253"/>
      <c r="H27" s="253"/>
      <c r="I27" s="77"/>
      <c r="J27" s="77"/>
      <c r="K27" s="77"/>
      <c r="L27" s="78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</row>
    <row r="28" spans="1:65" ht="6.75" customHeight="1">
      <c r="A28" s="16"/>
      <c r="B28" s="17"/>
      <c r="C28" s="16"/>
      <c r="D28" s="16"/>
      <c r="E28" s="16"/>
      <c r="F28" s="16"/>
      <c r="G28" s="16"/>
      <c r="H28" s="16"/>
      <c r="I28" s="16"/>
      <c r="J28" s="16"/>
      <c r="K28" s="16"/>
      <c r="L28" s="17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</row>
    <row r="29" spans="1:65" ht="6.75" customHeight="1">
      <c r="A29" s="16"/>
      <c r="B29" s="17"/>
      <c r="C29" s="16"/>
      <c r="D29" s="38"/>
      <c r="E29" s="38"/>
      <c r="F29" s="38"/>
      <c r="G29" s="38"/>
      <c r="H29" s="38"/>
      <c r="I29" s="38"/>
      <c r="J29" s="38"/>
      <c r="K29" s="38"/>
      <c r="L29" s="17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</row>
    <row r="30" spans="1:65" ht="24.75" customHeight="1">
      <c r="A30" s="16"/>
      <c r="B30" s="17"/>
      <c r="C30" s="16"/>
      <c r="D30" s="79" t="s">
        <v>37</v>
      </c>
      <c r="E30" s="16"/>
      <c r="F30" s="16"/>
      <c r="G30" s="16"/>
      <c r="H30" s="16"/>
      <c r="I30" s="16"/>
      <c r="J30" s="52">
        <f>ROUND(J88, 2)</f>
        <v>101569.08</v>
      </c>
      <c r="K30" s="16"/>
      <c r="L30" s="17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</row>
    <row r="31" spans="1:65" ht="6.75" customHeight="1">
      <c r="A31" s="16"/>
      <c r="B31" s="17"/>
      <c r="C31" s="16"/>
      <c r="D31" s="38"/>
      <c r="E31" s="38"/>
      <c r="F31" s="38"/>
      <c r="G31" s="38"/>
      <c r="H31" s="38"/>
      <c r="I31" s="38"/>
      <c r="J31" s="38"/>
      <c r="K31" s="38"/>
      <c r="L31" s="17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</row>
    <row r="32" spans="1:65" ht="14.25" customHeight="1">
      <c r="A32" s="16"/>
      <c r="B32" s="17"/>
      <c r="C32" s="16"/>
      <c r="D32" s="16"/>
      <c r="E32" s="16"/>
      <c r="F32" s="20" t="s">
        <v>39</v>
      </c>
      <c r="G32" s="16"/>
      <c r="H32" s="16"/>
      <c r="I32" s="20" t="s">
        <v>38</v>
      </c>
      <c r="J32" s="20" t="s">
        <v>40</v>
      </c>
      <c r="K32" s="16"/>
      <c r="L32" s="17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</row>
    <row r="33" spans="1:65" ht="14.25" customHeight="1">
      <c r="A33" s="16"/>
      <c r="B33" s="17"/>
      <c r="C33" s="16"/>
      <c r="D33" s="80" t="s">
        <v>41</v>
      </c>
      <c r="E33" s="12" t="s">
        <v>42</v>
      </c>
      <c r="F33" s="81">
        <f>ROUND((SUM(BE88:BE173)),  2)</f>
        <v>101569.08</v>
      </c>
      <c r="G33" s="16"/>
      <c r="H33" s="16"/>
      <c r="I33" s="82">
        <v>0.21</v>
      </c>
      <c r="J33" s="81">
        <f>ROUND(((SUM(BE88:BE173))*I33),  2)</f>
        <v>21329.51</v>
      </c>
      <c r="K33" s="16"/>
      <c r="L33" s="17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</row>
    <row r="34" spans="1:65" ht="14.25" customHeight="1">
      <c r="A34" s="16"/>
      <c r="B34" s="17"/>
      <c r="C34" s="16"/>
      <c r="D34" s="16"/>
      <c r="E34" s="12" t="s">
        <v>43</v>
      </c>
      <c r="F34" s="81">
        <f>ROUND((SUM(BF88:BF173)),  2)</f>
        <v>0</v>
      </c>
      <c r="G34" s="16"/>
      <c r="H34" s="16"/>
      <c r="I34" s="82">
        <v>0.12</v>
      </c>
      <c r="J34" s="81">
        <f>ROUND(((SUM(BF88:BF173))*I34),  2)</f>
        <v>0</v>
      </c>
      <c r="K34" s="16"/>
      <c r="L34" s="17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</row>
    <row r="35" spans="1:65" ht="14.25" hidden="1" customHeight="1">
      <c r="A35" s="16"/>
      <c r="B35" s="17"/>
      <c r="C35" s="16"/>
      <c r="D35" s="16"/>
      <c r="E35" s="12" t="s">
        <v>44</v>
      </c>
      <c r="F35" s="81">
        <f>ROUND((SUM(BG88:BG173)),  2)</f>
        <v>0</v>
      </c>
      <c r="G35" s="16"/>
      <c r="H35" s="16"/>
      <c r="I35" s="82">
        <v>0.21</v>
      </c>
      <c r="J35" s="81">
        <f t="shared" ref="J35:J37" si="0">0</f>
        <v>0</v>
      </c>
      <c r="K35" s="16"/>
      <c r="L35" s="17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</row>
    <row r="36" spans="1:65" ht="14.25" hidden="1" customHeight="1">
      <c r="A36" s="16"/>
      <c r="B36" s="17"/>
      <c r="C36" s="16"/>
      <c r="D36" s="16"/>
      <c r="E36" s="12" t="s">
        <v>45</v>
      </c>
      <c r="F36" s="81">
        <f>ROUND((SUM(BH88:BH173)),  2)</f>
        <v>0</v>
      </c>
      <c r="G36" s="16"/>
      <c r="H36" s="16"/>
      <c r="I36" s="82">
        <v>0.12</v>
      </c>
      <c r="J36" s="81">
        <f t="shared" si="0"/>
        <v>0</v>
      </c>
      <c r="K36" s="16"/>
      <c r="L36" s="17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</row>
    <row r="37" spans="1:65" ht="14.25" hidden="1" customHeight="1">
      <c r="A37" s="16"/>
      <c r="B37" s="17"/>
      <c r="C37" s="16"/>
      <c r="D37" s="16"/>
      <c r="E37" s="12" t="s">
        <v>46</v>
      </c>
      <c r="F37" s="81">
        <f>ROUND((SUM(BI88:BI173)),  2)</f>
        <v>0</v>
      </c>
      <c r="G37" s="16"/>
      <c r="H37" s="16"/>
      <c r="I37" s="82">
        <v>0</v>
      </c>
      <c r="J37" s="81">
        <f t="shared" si="0"/>
        <v>0</v>
      </c>
      <c r="K37" s="16"/>
      <c r="L37" s="17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</row>
    <row r="38" spans="1:65" ht="6.75" customHeight="1">
      <c r="A38" s="16"/>
      <c r="B38" s="17"/>
      <c r="C38" s="16"/>
      <c r="D38" s="16"/>
      <c r="E38" s="16"/>
      <c r="F38" s="16"/>
      <c r="G38" s="16"/>
      <c r="H38" s="16"/>
      <c r="I38" s="16"/>
      <c r="J38" s="16"/>
      <c r="K38" s="16"/>
      <c r="L38" s="17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</row>
    <row r="39" spans="1:65" ht="24.75" customHeight="1">
      <c r="A39" s="16"/>
      <c r="B39" s="17"/>
      <c r="C39" s="83"/>
      <c r="D39" s="84" t="s">
        <v>47</v>
      </c>
      <c r="E39" s="42"/>
      <c r="F39" s="42"/>
      <c r="G39" s="85" t="s">
        <v>48</v>
      </c>
      <c r="H39" s="86" t="s">
        <v>49</v>
      </c>
      <c r="I39" s="42"/>
      <c r="J39" s="87">
        <f>SUM(J30:J37)</f>
        <v>122898.59</v>
      </c>
      <c r="K39" s="88"/>
      <c r="L39" s="17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</row>
    <row r="40" spans="1:65" ht="14.25" customHeight="1">
      <c r="A40" s="16"/>
      <c r="B40" s="27"/>
      <c r="C40" s="28"/>
      <c r="D40" s="28"/>
      <c r="E40" s="28"/>
      <c r="F40" s="28"/>
      <c r="G40" s="28"/>
      <c r="H40" s="28"/>
      <c r="I40" s="28"/>
      <c r="J40" s="28"/>
      <c r="K40" s="28"/>
      <c r="L40" s="17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</row>
    <row r="41" spans="1:65" ht="15.75" customHeight="1"/>
    <row r="42" spans="1:65" ht="15.75" customHeight="1"/>
    <row r="43" spans="1:65" ht="15.75" customHeight="1"/>
    <row r="44" spans="1:65" ht="6.75" customHeight="1">
      <c r="A44" s="16"/>
      <c r="B44" s="29"/>
      <c r="C44" s="30"/>
      <c r="D44" s="30"/>
      <c r="E44" s="30"/>
      <c r="F44" s="30"/>
      <c r="G44" s="30"/>
      <c r="H44" s="30"/>
      <c r="I44" s="30"/>
      <c r="J44" s="30"/>
      <c r="K44" s="30"/>
      <c r="L44" s="17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</row>
    <row r="45" spans="1:65" ht="24.75" customHeight="1">
      <c r="A45" s="16"/>
      <c r="B45" s="17"/>
      <c r="C45" s="6" t="s">
        <v>91</v>
      </c>
      <c r="D45" s="16"/>
      <c r="E45" s="16"/>
      <c r="F45" s="16"/>
      <c r="G45" s="16"/>
      <c r="H45" s="16"/>
      <c r="I45" s="16"/>
      <c r="J45" s="16"/>
      <c r="K45" s="16"/>
      <c r="L45" s="17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</row>
    <row r="46" spans="1:65" ht="6.75" customHeight="1">
      <c r="A46" s="16"/>
      <c r="B46" s="17"/>
      <c r="C46" s="16"/>
      <c r="D46" s="16"/>
      <c r="E46" s="16"/>
      <c r="F46" s="16"/>
      <c r="G46" s="16"/>
      <c r="H46" s="16"/>
      <c r="I46" s="16"/>
      <c r="J46" s="16"/>
      <c r="K46" s="16"/>
      <c r="L46" s="17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</row>
    <row r="47" spans="1:65" ht="12" customHeight="1">
      <c r="A47" s="16"/>
      <c r="B47" s="17"/>
      <c r="C47" s="12" t="s">
        <v>16</v>
      </c>
      <c r="D47" s="16"/>
      <c r="E47" s="16"/>
      <c r="F47" s="16"/>
      <c r="G47" s="16"/>
      <c r="H47" s="16"/>
      <c r="I47" s="16"/>
      <c r="J47" s="16"/>
      <c r="K47" s="16"/>
      <c r="L47" s="17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</row>
    <row r="48" spans="1:65" ht="26.25" customHeight="1">
      <c r="A48" s="16"/>
      <c r="B48" s="17"/>
      <c r="C48" s="16"/>
      <c r="D48" s="16"/>
      <c r="E48" s="282" t="str">
        <f>E7</f>
        <v>Standardizace konektivity Prvního českého gymnázia v Karlových Varech, p.o.</v>
      </c>
      <c r="F48" s="253"/>
      <c r="G48" s="253"/>
      <c r="H48" s="253"/>
      <c r="I48" s="16"/>
      <c r="J48" s="16"/>
      <c r="K48" s="16"/>
      <c r="L48" s="17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</row>
    <row r="49" spans="1:65" ht="12" customHeight="1">
      <c r="A49" s="16"/>
      <c r="B49" s="17"/>
      <c r="C49" s="12" t="s">
        <v>89</v>
      </c>
      <c r="D49" s="16"/>
      <c r="E49" s="16"/>
      <c r="F49" s="16"/>
      <c r="G49" s="16"/>
      <c r="H49" s="16"/>
      <c r="I49" s="16"/>
      <c r="J49" s="16"/>
      <c r="K49" s="16"/>
      <c r="L49" s="17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</row>
    <row r="50" spans="1:65" ht="16.5" customHeight="1">
      <c r="A50" s="16"/>
      <c r="B50" s="17"/>
      <c r="C50" s="16"/>
      <c r="D50" s="16"/>
      <c r="E50" s="261" t="str">
        <f>E9</f>
        <v>01 - Stavební část</v>
      </c>
      <c r="F50" s="253"/>
      <c r="G50" s="253"/>
      <c r="H50" s="253"/>
      <c r="I50" s="16"/>
      <c r="J50" s="16"/>
      <c r="K50" s="16"/>
      <c r="L50" s="17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</row>
    <row r="51" spans="1:65" ht="6.75" customHeight="1">
      <c r="A51" s="16"/>
      <c r="B51" s="17"/>
      <c r="C51" s="16"/>
      <c r="D51" s="16"/>
      <c r="E51" s="16"/>
      <c r="F51" s="16"/>
      <c r="G51" s="16"/>
      <c r="H51" s="16"/>
      <c r="I51" s="16"/>
      <c r="J51" s="16"/>
      <c r="K51" s="16"/>
      <c r="L51" s="17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</row>
    <row r="52" spans="1:65" ht="12" customHeight="1">
      <c r="A52" s="16"/>
      <c r="B52" s="17"/>
      <c r="C52" s="12" t="s">
        <v>21</v>
      </c>
      <c r="D52" s="16"/>
      <c r="E52" s="16"/>
      <c r="F52" s="10" t="str">
        <f>F12</f>
        <v>Národní 445/25, 360 01 Karlovy Vary</v>
      </c>
      <c r="G52" s="16"/>
      <c r="H52" s="16"/>
      <c r="I52" s="12" t="s">
        <v>23</v>
      </c>
      <c r="J52" s="37">
        <f>IF(J12="","",J12)</f>
        <v>45460</v>
      </c>
      <c r="K52" s="16"/>
      <c r="L52" s="17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</row>
    <row r="53" spans="1:65" ht="6.75" customHeight="1">
      <c r="A53" s="16"/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7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</row>
    <row r="54" spans="1:65" ht="15" customHeight="1">
      <c r="A54" s="16"/>
      <c r="B54" s="17"/>
      <c r="C54" s="12" t="s">
        <v>24</v>
      </c>
      <c r="D54" s="16"/>
      <c r="E54" s="16"/>
      <c r="F54" s="10" t="str">
        <f>E15</f>
        <v>První české gymnázium v Karlových Varech, p.o.</v>
      </c>
      <c r="G54" s="16"/>
      <c r="H54" s="16"/>
      <c r="I54" s="12" t="s">
        <v>31</v>
      </c>
      <c r="J54" s="14" t="str">
        <f>E21</f>
        <v xml:space="preserve"> </v>
      </c>
      <c r="K54" s="16"/>
      <c r="L54" s="17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</row>
    <row r="55" spans="1:65" ht="15" customHeight="1">
      <c r="A55" s="16"/>
      <c r="B55" s="17"/>
      <c r="C55" s="12" t="s">
        <v>28</v>
      </c>
      <c r="D55" s="16"/>
      <c r="E55" s="16"/>
      <c r="F55" s="89" t="str">
        <f>IF(E18="","",E18)</f>
        <v>Aricoma System a.s.</v>
      </c>
      <c r="G55" s="16"/>
      <c r="H55" s="16"/>
      <c r="I55" s="12" t="s">
        <v>34</v>
      </c>
      <c r="J55" s="14" t="str">
        <f>E24</f>
        <v xml:space="preserve"> </v>
      </c>
      <c r="K55" s="16"/>
      <c r="L55" s="17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</row>
    <row r="56" spans="1:65" ht="9.75" customHeight="1">
      <c r="A56" s="16"/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7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</row>
    <row r="57" spans="1:65" ht="29.25" customHeight="1">
      <c r="A57" s="16"/>
      <c r="B57" s="17"/>
      <c r="C57" s="90" t="s">
        <v>92</v>
      </c>
      <c r="D57" s="83"/>
      <c r="E57" s="83"/>
      <c r="F57" s="83"/>
      <c r="G57" s="83"/>
      <c r="H57" s="83"/>
      <c r="I57" s="83"/>
      <c r="J57" s="91" t="s">
        <v>93</v>
      </c>
      <c r="K57" s="83"/>
      <c r="L57" s="17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</row>
    <row r="58" spans="1:65" ht="9.75" customHeight="1">
      <c r="A58" s="16"/>
      <c r="B58" s="17"/>
      <c r="C58" s="16"/>
      <c r="D58" s="16"/>
      <c r="E58" s="16"/>
      <c r="F58" s="16"/>
      <c r="G58" s="16"/>
      <c r="H58" s="16"/>
      <c r="I58" s="16"/>
      <c r="J58" s="16"/>
      <c r="K58" s="16"/>
      <c r="L58" s="17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</row>
    <row r="59" spans="1:65" ht="22.5" customHeight="1">
      <c r="A59" s="16"/>
      <c r="B59" s="17"/>
      <c r="C59" s="92" t="s">
        <v>69</v>
      </c>
      <c r="D59" s="16"/>
      <c r="E59" s="16"/>
      <c r="F59" s="16"/>
      <c r="G59" s="16"/>
      <c r="H59" s="16"/>
      <c r="I59" s="16"/>
      <c r="J59" s="52">
        <f t="shared" ref="J59:J61" si="1">J88</f>
        <v>101569.08</v>
      </c>
      <c r="K59" s="16"/>
      <c r="L59" s="17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2" t="s">
        <v>94</v>
      </c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</row>
    <row r="60" spans="1:65" ht="24.75" customHeight="1">
      <c r="A60" s="93"/>
      <c r="B60" s="94"/>
      <c r="C60" s="93"/>
      <c r="D60" s="95" t="s">
        <v>95</v>
      </c>
      <c r="E60" s="96"/>
      <c r="F60" s="96"/>
      <c r="G60" s="96"/>
      <c r="H60" s="96"/>
      <c r="I60" s="96"/>
      <c r="J60" s="97">
        <f t="shared" si="1"/>
        <v>59208.869999999995</v>
      </c>
      <c r="K60" s="93"/>
      <c r="L60" s="94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3"/>
      <c r="Z60" s="93"/>
      <c r="AA60" s="93"/>
      <c r="AB60" s="93"/>
      <c r="AC60" s="93"/>
      <c r="AD60" s="93"/>
      <c r="AE60" s="93"/>
      <c r="AF60" s="93"/>
      <c r="AG60" s="93"/>
      <c r="AH60" s="93"/>
      <c r="AI60" s="93"/>
      <c r="AJ60" s="93"/>
      <c r="AK60" s="93"/>
      <c r="AL60" s="93"/>
      <c r="AM60" s="93"/>
      <c r="AN60" s="93"/>
      <c r="AO60" s="93"/>
      <c r="AP60" s="93"/>
      <c r="AQ60" s="93"/>
      <c r="AR60" s="93"/>
      <c r="AS60" s="93"/>
      <c r="AT60" s="93"/>
      <c r="AU60" s="93"/>
      <c r="AV60" s="93"/>
      <c r="AW60" s="93"/>
      <c r="AX60" s="93"/>
      <c r="AY60" s="93"/>
      <c r="AZ60" s="93"/>
      <c r="BA60" s="93"/>
      <c r="BB60" s="93"/>
      <c r="BC60" s="93"/>
      <c r="BD60" s="93"/>
      <c r="BE60" s="93"/>
      <c r="BF60" s="93"/>
      <c r="BG60" s="93"/>
      <c r="BH60" s="93"/>
      <c r="BI60" s="93"/>
      <c r="BJ60" s="93"/>
      <c r="BK60" s="93"/>
      <c r="BL60" s="93"/>
      <c r="BM60" s="93"/>
    </row>
    <row r="61" spans="1:65" ht="19.5" customHeight="1">
      <c r="A61" s="98"/>
      <c r="B61" s="99"/>
      <c r="C61" s="98"/>
      <c r="D61" s="100" t="s">
        <v>96</v>
      </c>
      <c r="E61" s="101"/>
      <c r="F61" s="101"/>
      <c r="G61" s="101"/>
      <c r="H61" s="101"/>
      <c r="I61" s="101"/>
      <c r="J61" s="102">
        <f t="shared" si="1"/>
        <v>36322</v>
      </c>
      <c r="K61" s="98"/>
      <c r="L61" s="99"/>
      <c r="M61" s="98"/>
      <c r="N61" s="98"/>
      <c r="O61" s="98"/>
      <c r="P61" s="98"/>
      <c r="Q61" s="98"/>
      <c r="R61" s="98"/>
      <c r="S61" s="98"/>
      <c r="T61" s="98"/>
      <c r="U61" s="98"/>
      <c r="V61" s="98"/>
      <c r="W61" s="98"/>
      <c r="X61" s="98"/>
      <c r="Y61" s="98"/>
      <c r="Z61" s="98"/>
      <c r="AA61" s="98"/>
      <c r="AB61" s="98"/>
      <c r="AC61" s="98"/>
      <c r="AD61" s="98"/>
      <c r="AE61" s="98"/>
      <c r="AF61" s="98"/>
      <c r="AG61" s="98"/>
      <c r="AH61" s="98"/>
      <c r="AI61" s="98"/>
      <c r="AJ61" s="98"/>
      <c r="AK61" s="98"/>
      <c r="AL61" s="98"/>
      <c r="AM61" s="98"/>
      <c r="AN61" s="98"/>
      <c r="AO61" s="98"/>
      <c r="AP61" s="98"/>
      <c r="AQ61" s="98"/>
      <c r="AR61" s="98"/>
      <c r="AS61" s="98"/>
      <c r="AT61" s="98"/>
      <c r="AU61" s="98"/>
      <c r="AV61" s="98"/>
      <c r="AW61" s="98"/>
      <c r="AX61" s="98"/>
      <c r="AY61" s="98"/>
      <c r="AZ61" s="98"/>
      <c r="BA61" s="98"/>
      <c r="BB61" s="98"/>
      <c r="BC61" s="98"/>
      <c r="BD61" s="98"/>
      <c r="BE61" s="98"/>
      <c r="BF61" s="98"/>
      <c r="BG61" s="98"/>
      <c r="BH61" s="98"/>
      <c r="BI61" s="98"/>
      <c r="BJ61" s="98"/>
      <c r="BK61" s="98"/>
      <c r="BL61" s="98"/>
      <c r="BM61" s="98"/>
    </row>
    <row r="62" spans="1:65" ht="19.5" customHeight="1">
      <c r="A62" s="98"/>
      <c r="B62" s="99"/>
      <c r="C62" s="98"/>
      <c r="D62" s="100" t="s">
        <v>97</v>
      </c>
      <c r="E62" s="101"/>
      <c r="F62" s="101"/>
      <c r="G62" s="101"/>
      <c r="H62" s="101"/>
      <c r="I62" s="101"/>
      <c r="J62" s="102">
        <f>J104</f>
        <v>20664.54</v>
      </c>
      <c r="K62" s="98"/>
      <c r="L62" s="99"/>
      <c r="M62" s="98"/>
      <c r="N62" s="98"/>
      <c r="O62" s="98"/>
      <c r="P62" s="98"/>
      <c r="Q62" s="98"/>
      <c r="R62" s="98"/>
      <c r="S62" s="98"/>
      <c r="T62" s="98"/>
      <c r="U62" s="98"/>
      <c r="V62" s="98"/>
      <c r="W62" s="98"/>
      <c r="X62" s="98"/>
      <c r="Y62" s="98"/>
      <c r="Z62" s="98"/>
      <c r="AA62" s="98"/>
      <c r="AB62" s="98"/>
      <c r="AC62" s="98"/>
      <c r="AD62" s="98"/>
      <c r="AE62" s="98"/>
      <c r="AF62" s="98"/>
      <c r="AG62" s="98"/>
      <c r="AH62" s="98"/>
      <c r="AI62" s="98"/>
      <c r="AJ62" s="98"/>
      <c r="AK62" s="98"/>
      <c r="AL62" s="98"/>
      <c r="AM62" s="98"/>
      <c r="AN62" s="98"/>
      <c r="AO62" s="98"/>
      <c r="AP62" s="98"/>
      <c r="AQ62" s="98"/>
      <c r="AR62" s="98"/>
      <c r="AS62" s="98"/>
      <c r="AT62" s="98"/>
      <c r="AU62" s="98"/>
      <c r="AV62" s="98"/>
      <c r="AW62" s="98"/>
      <c r="AX62" s="98"/>
      <c r="AY62" s="98"/>
      <c r="AZ62" s="98"/>
      <c r="BA62" s="98"/>
      <c r="BB62" s="98"/>
      <c r="BC62" s="98"/>
      <c r="BD62" s="98"/>
      <c r="BE62" s="98"/>
      <c r="BF62" s="98"/>
      <c r="BG62" s="98"/>
      <c r="BH62" s="98"/>
      <c r="BI62" s="98"/>
      <c r="BJ62" s="98"/>
      <c r="BK62" s="98"/>
      <c r="BL62" s="98"/>
      <c r="BM62" s="98"/>
    </row>
    <row r="63" spans="1:65" ht="19.5" customHeight="1">
      <c r="A63" s="98"/>
      <c r="B63" s="99"/>
      <c r="C63" s="98"/>
      <c r="D63" s="100" t="s">
        <v>98</v>
      </c>
      <c r="E63" s="101"/>
      <c r="F63" s="101"/>
      <c r="G63" s="101"/>
      <c r="H63" s="101"/>
      <c r="I63" s="101"/>
      <c r="J63" s="102">
        <f>J119</f>
        <v>314.27</v>
      </c>
      <c r="K63" s="98"/>
      <c r="L63" s="99"/>
      <c r="M63" s="98"/>
      <c r="N63" s="98"/>
      <c r="O63" s="98"/>
      <c r="P63" s="98"/>
      <c r="Q63" s="98"/>
      <c r="R63" s="98"/>
      <c r="S63" s="98"/>
      <c r="T63" s="98"/>
      <c r="U63" s="98"/>
      <c r="V63" s="98"/>
      <c r="W63" s="98"/>
      <c r="X63" s="98"/>
      <c r="Y63" s="98"/>
      <c r="Z63" s="98"/>
      <c r="AA63" s="98"/>
      <c r="AB63" s="98"/>
      <c r="AC63" s="98"/>
      <c r="AD63" s="98"/>
      <c r="AE63" s="98"/>
      <c r="AF63" s="98"/>
      <c r="AG63" s="98"/>
      <c r="AH63" s="98"/>
      <c r="AI63" s="98"/>
      <c r="AJ63" s="98"/>
      <c r="AK63" s="98"/>
      <c r="AL63" s="98"/>
      <c r="AM63" s="98"/>
      <c r="AN63" s="98"/>
      <c r="AO63" s="98"/>
      <c r="AP63" s="98"/>
      <c r="AQ63" s="98"/>
      <c r="AR63" s="98"/>
      <c r="AS63" s="98"/>
      <c r="AT63" s="98"/>
      <c r="AU63" s="98"/>
      <c r="AV63" s="98"/>
      <c r="AW63" s="98"/>
      <c r="AX63" s="98"/>
      <c r="AY63" s="98"/>
      <c r="AZ63" s="98"/>
      <c r="BA63" s="98"/>
      <c r="BB63" s="98"/>
      <c r="BC63" s="98"/>
      <c r="BD63" s="98"/>
      <c r="BE63" s="98"/>
      <c r="BF63" s="98"/>
      <c r="BG63" s="98"/>
      <c r="BH63" s="98"/>
      <c r="BI63" s="98"/>
      <c r="BJ63" s="98"/>
      <c r="BK63" s="98"/>
      <c r="BL63" s="98"/>
      <c r="BM63" s="98"/>
    </row>
    <row r="64" spans="1:65" ht="19.5" customHeight="1">
      <c r="A64" s="98"/>
      <c r="B64" s="99"/>
      <c r="C64" s="98"/>
      <c r="D64" s="100" t="s">
        <v>99</v>
      </c>
      <c r="E64" s="101"/>
      <c r="F64" s="101"/>
      <c r="G64" s="101"/>
      <c r="H64" s="101"/>
      <c r="I64" s="101"/>
      <c r="J64" s="102">
        <f>J133</f>
        <v>1908.06</v>
      </c>
      <c r="K64" s="98"/>
      <c r="L64" s="99"/>
      <c r="M64" s="98"/>
      <c r="N64" s="98"/>
      <c r="O64" s="98"/>
      <c r="P64" s="98"/>
      <c r="Q64" s="98"/>
      <c r="R64" s="98"/>
      <c r="S64" s="98"/>
      <c r="T64" s="98"/>
      <c r="U64" s="98"/>
      <c r="V64" s="98"/>
      <c r="W64" s="98"/>
      <c r="X64" s="98"/>
      <c r="Y64" s="98"/>
      <c r="Z64" s="98"/>
      <c r="AA64" s="98"/>
      <c r="AB64" s="98"/>
      <c r="AC64" s="98"/>
      <c r="AD64" s="98"/>
      <c r="AE64" s="98"/>
      <c r="AF64" s="98"/>
      <c r="AG64" s="98"/>
      <c r="AH64" s="98"/>
      <c r="AI64" s="98"/>
      <c r="AJ64" s="98"/>
      <c r="AK64" s="98"/>
      <c r="AL64" s="98"/>
      <c r="AM64" s="98"/>
      <c r="AN64" s="98"/>
      <c r="AO64" s="98"/>
      <c r="AP64" s="98"/>
      <c r="AQ64" s="98"/>
      <c r="AR64" s="98"/>
      <c r="AS64" s="98"/>
      <c r="AT64" s="98"/>
      <c r="AU64" s="98"/>
      <c r="AV64" s="98"/>
      <c r="AW64" s="98"/>
      <c r="AX64" s="98"/>
      <c r="AY64" s="98"/>
      <c r="AZ64" s="98"/>
      <c r="BA64" s="98"/>
      <c r="BB64" s="98"/>
      <c r="BC64" s="98"/>
      <c r="BD64" s="98"/>
      <c r="BE64" s="98"/>
      <c r="BF64" s="98"/>
      <c r="BG64" s="98"/>
      <c r="BH64" s="98"/>
      <c r="BI64" s="98"/>
      <c r="BJ64" s="98"/>
      <c r="BK64" s="98"/>
      <c r="BL64" s="98"/>
      <c r="BM64" s="98"/>
    </row>
    <row r="65" spans="1:65" ht="24.75" customHeight="1">
      <c r="A65" s="93"/>
      <c r="B65" s="94"/>
      <c r="C65" s="93"/>
      <c r="D65" s="95" t="s">
        <v>100</v>
      </c>
      <c r="E65" s="96"/>
      <c r="F65" s="96"/>
      <c r="G65" s="96"/>
      <c r="H65" s="96"/>
      <c r="I65" s="96"/>
      <c r="J65" s="97">
        <f t="shared" ref="J65:J66" si="2">J137</f>
        <v>42360.210000000006</v>
      </c>
      <c r="K65" s="93"/>
      <c r="L65" s="94"/>
      <c r="M65" s="93"/>
      <c r="N65" s="93"/>
      <c r="O65" s="93"/>
      <c r="P65" s="93"/>
      <c r="Q65" s="93"/>
      <c r="R65" s="93"/>
      <c r="S65" s="93"/>
      <c r="T65" s="93"/>
      <c r="U65" s="93"/>
      <c r="V65" s="93"/>
      <c r="W65" s="93"/>
      <c r="X65" s="93"/>
      <c r="Y65" s="93"/>
      <c r="Z65" s="93"/>
      <c r="AA65" s="93"/>
      <c r="AB65" s="93"/>
      <c r="AC65" s="93"/>
      <c r="AD65" s="93"/>
      <c r="AE65" s="93"/>
      <c r="AF65" s="93"/>
      <c r="AG65" s="93"/>
      <c r="AH65" s="93"/>
      <c r="AI65" s="93"/>
      <c r="AJ65" s="93"/>
      <c r="AK65" s="93"/>
      <c r="AL65" s="93"/>
      <c r="AM65" s="93"/>
      <c r="AN65" s="93"/>
      <c r="AO65" s="93"/>
      <c r="AP65" s="93"/>
      <c r="AQ65" s="93"/>
      <c r="AR65" s="93"/>
      <c r="AS65" s="93"/>
      <c r="AT65" s="93"/>
      <c r="AU65" s="93"/>
      <c r="AV65" s="93"/>
      <c r="AW65" s="93"/>
      <c r="AX65" s="93"/>
      <c r="AY65" s="93"/>
      <c r="AZ65" s="93"/>
      <c r="BA65" s="93"/>
      <c r="BB65" s="93"/>
      <c r="BC65" s="93"/>
      <c r="BD65" s="93"/>
      <c r="BE65" s="93"/>
      <c r="BF65" s="93"/>
      <c r="BG65" s="93"/>
      <c r="BH65" s="93"/>
      <c r="BI65" s="93"/>
      <c r="BJ65" s="93"/>
      <c r="BK65" s="93"/>
      <c r="BL65" s="93"/>
      <c r="BM65" s="93"/>
    </row>
    <row r="66" spans="1:65" ht="19.5" customHeight="1">
      <c r="A66" s="98"/>
      <c r="B66" s="99"/>
      <c r="C66" s="98"/>
      <c r="D66" s="100" t="s">
        <v>101</v>
      </c>
      <c r="E66" s="101"/>
      <c r="F66" s="101"/>
      <c r="G66" s="101"/>
      <c r="H66" s="101"/>
      <c r="I66" s="101"/>
      <c r="J66" s="102">
        <f t="shared" si="2"/>
        <v>17662.310000000001</v>
      </c>
      <c r="K66" s="98"/>
      <c r="L66" s="99"/>
      <c r="M66" s="98"/>
      <c r="N66" s="98"/>
      <c r="O66" s="98"/>
      <c r="P66" s="98"/>
      <c r="Q66" s="98"/>
      <c r="R66" s="98"/>
      <c r="S66" s="98"/>
      <c r="T66" s="98"/>
      <c r="U66" s="98"/>
      <c r="V66" s="98"/>
      <c r="W66" s="98"/>
      <c r="X66" s="98"/>
      <c r="Y66" s="98"/>
      <c r="Z66" s="98"/>
      <c r="AA66" s="98"/>
      <c r="AB66" s="98"/>
      <c r="AC66" s="98"/>
      <c r="AD66" s="98"/>
      <c r="AE66" s="98"/>
      <c r="AF66" s="98"/>
      <c r="AG66" s="98"/>
      <c r="AH66" s="98"/>
      <c r="AI66" s="98"/>
      <c r="AJ66" s="98"/>
      <c r="AK66" s="98"/>
      <c r="AL66" s="98"/>
      <c r="AM66" s="98"/>
      <c r="AN66" s="98"/>
      <c r="AO66" s="98"/>
      <c r="AP66" s="98"/>
      <c r="AQ66" s="98"/>
      <c r="AR66" s="98"/>
      <c r="AS66" s="98"/>
      <c r="AT66" s="98"/>
      <c r="AU66" s="98"/>
      <c r="AV66" s="98"/>
      <c r="AW66" s="98"/>
      <c r="AX66" s="98"/>
      <c r="AY66" s="98"/>
      <c r="AZ66" s="98"/>
      <c r="BA66" s="98"/>
      <c r="BB66" s="98"/>
      <c r="BC66" s="98"/>
      <c r="BD66" s="98"/>
      <c r="BE66" s="98"/>
      <c r="BF66" s="98"/>
      <c r="BG66" s="98"/>
      <c r="BH66" s="98"/>
      <c r="BI66" s="98"/>
      <c r="BJ66" s="98"/>
      <c r="BK66" s="98"/>
      <c r="BL66" s="98"/>
      <c r="BM66" s="98"/>
    </row>
    <row r="67" spans="1:65" ht="19.5" customHeight="1">
      <c r="A67" s="98"/>
      <c r="B67" s="99"/>
      <c r="C67" s="98"/>
      <c r="D67" s="100" t="s">
        <v>102</v>
      </c>
      <c r="E67" s="101"/>
      <c r="F67" s="101"/>
      <c r="G67" s="101"/>
      <c r="H67" s="101"/>
      <c r="I67" s="101"/>
      <c r="J67" s="102">
        <f>J153</f>
        <v>937.90000000000009</v>
      </c>
      <c r="K67" s="98"/>
      <c r="L67" s="99"/>
      <c r="M67" s="98"/>
      <c r="N67" s="98"/>
      <c r="O67" s="98"/>
      <c r="P67" s="98"/>
      <c r="Q67" s="98"/>
      <c r="R67" s="98"/>
      <c r="S67" s="98"/>
      <c r="T67" s="98"/>
      <c r="U67" s="98"/>
      <c r="V67" s="98"/>
      <c r="W67" s="98"/>
      <c r="X67" s="98"/>
      <c r="Y67" s="98"/>
      <c r="Z67" s="98"/>
      <c r="AA67" s="98"/>
      <c r="AB67" s="98"/>
      <c r="AC67" s="98"/>
      <c r="AD67" s="98"/>
      <c r="AE67" s="98"/>
      <c r="AF67" s="98"/>
      <c r="AG67" s="98"/>
      <c r="AH67" s="98"/>
      <c r="AI67" s="98"/>
      <c r="AJ67" s="98"/>
      <c r="AK67" s="98"/>
      <c r="AL67" s="98"/>
      <c r="AM67" s="98"/>
      <c r="AN67" s="98"/>
      <c r="AO67" s="98"/>
      <c r="AP67" s="98"/>
      <c r="AQ67" s="98"/>
      <c r="AR67" s="98"/>
      <c r="AS67" s="98"/>
      <c r="AT67" s="98"/>
      <c r="AU67" s="98"/>
      <c r="AV67" s="98"/>
      <c r="AW67" s="98"/>
      <c r="AX67" s="98"/>
      <c r="AY67" s="98"/>
      <c r="AZ67" s="98"/>
      <c r="BA67" s="98"/>
      <c r="BB67" s="98"/>
      <c r="BC67" s="98"/>
      <c r="BD67" s="98"/>
      <c r="BE67" s="98"/>
      <c r="BF67" s="98"/>
      <c r="BG67" s="98"/>
      <c r="BH67" s="98"/>
      <c r="BI67" s="98"/>
      <c r="BJ67" s="98"/>
      <c r="BK67" s="98"/>
      <c r="BL67" s="98"/>
      <c r="BM67" s="98"/>
    </row>
    <row r="68" spans="1:65" ht="19.5" customHeight="1">
      <c r="A68" s="98"/>
      <c r="B68" s="99"/>
      <c r="C68" s="98"/>
      <c r="D68" s="100" t="s">
        <v>103</v>
      </c>
      <c r="E68" s="101"/>
      <c r="F68" s="101"/>
      <c r="G68" s="101"/>
      <c r="H68" s="101"/>
      <c r="I68" s="101"/>
      <c r="J68" s="102">
        <f>J165</f>
        <v>23760</v>
      </c>
      <c r="K68" s="98"/>
      <c r="L68" s="99"/>
      <c r="M68" s="98"/>
      <c r="N68" s="98"/>
      <c r="O68" s="98"/>
      <c r="P68" s="98"/>
      <c r="Q68" s="98"/>
      <c r="R68" s="98"/>
      <c r="S68" s="98"/>
      <c r="T68" s="98"/>
      <c r="U68" s="98"/>
      <c r="V68" s="98"/>
      <c r="W68" s="98"/>
      <c r="X68" s="98"/>
      <c r="Y68" s="98"/>
      <c r="Z68" s="98"/>
      <c r="AA68" s="98"/>
      <c r="AB68" s="98"/>
      <c r="AC68" s="98"/>
      <c r="AD68" s="98"/>
      <c r="AE68" s="98"/>
      <c r="AF68" s="98"/>
      <c r="AG68" s="98"/>
      <c r="AH68" s="98"/>
      <c r="AI68" s="98"/>
      <c r="AJ68" s="98"/>
      <c r="AK68" s="98"/>
      <c r="AL68" s="98"/>
      <c r="AM68" s="98"/>
      <c r="AN68" s="98"/>
      <c r="AO68" s="98"/>
      <c r="AP68" s="98"/>
      <c r="AQ68" s="98"/>
      <c r="AR68" s="98"/>
      <c r="AS68" s="98"/>
      <c r="AT68" s="98"/>
      <c r="AU68" s="98"/>
      <c r="AV68" s="98"/>
      <c r="AW68" s="98"/>
      <c r="AX68" s="98"/>
      <c r="AY68" s="98"/>
      <c r="AZ68" s="98"/>
      <c r="BA68" s="98"/>
      <c r="BB68" s="98"/>
      <c r="BC68" s="98"/>
      <c r="BD68" s="98"/>
      <c r="BE68" s="98"/>
      <c r="BF68" s="98"/>
      <c r="BG68" s="98"/>
      <c r="BH68" s="98"/>
      <c r="BI68" s="98"/>
      <c r="BJ68" s="98"/>
      <c r="BK68" s="98"/>
      <c r="BL68" s="98"/>
      <c r="BM68" s="98"/>
    </row>
    <row r="69" spans="1:65" ht="21.75" customHeight="1">
      <c r="A69" s="16"/>
      <c r="B69" s="17"/>
      <c r="C69" s="16"/>
      <c r="D69" s="16"/>
      <c r="E69" s="16"/>
      <c r="F69" s="16"/>
      <c r="G69" s="16"/>
      <c r="H69" s="16"/>
      <c r="I69" s="16"/>
      <c r="J69" s="16"/>
      <c r="K69" s="16"/>
      <c r="L69" s="17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</row>
    <row r="70" spans="1:65" ht="6.75" customHeight="1">
      <c r="A70" s="16"/>
      <c r="B70" s="27"/>
      <c r="C70" s="28"/>
      <c r="D70" s="28"/>
      <c r="E70" s="28"/>
      <c r="F70" s="28"/>
      <c r="G70" s="28"/>
      <c r="H70" s="28"/>
      <c r="I70" s="28"/>
      <c r="J70" s="28"/>
      <c r="K70" s="28"/>
      <c r="L70" s="17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</row>
    <row r="71" spans="1:65" ht="15.75" customHeight="1"/>
    <row r="72" spans="1:65" ht="15.75" customHeight="1"/>
    <row r="73" spans="1:65" ht="15.75" customHeight="1"/>
    <row r="74" spans="1:65" ht="6.75" customHeight="1">
      <c r="A74" s="16"/>
      <c r="B74" s="29"/>
      <c r="C74" s="30"/>
      <c r="D74" s="30"/>
      <c r="E74" s="30"/>
      <c r="F74" s="30"/>
      <c r="G74" s="30"/>
      <c r="H74" s="30"/>
      <c r="I74" s="30"/>
      <c r="J74" s="30"/>
      <c r="K74" s="30"/>
      <c r="L74" s="17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</row>
    <row r="75" spans="1:65" ht="24.75" customHeight="1">
      <c r="A75" s="16"/>
      <c r="B75" s="17"/>
      <c r="C75" s="6" t="s">
        <v>104</v>
      </c>
      <c r="D75" s="16"/>
      <c r="E75" s="16"/>
      <c r="F75" s="16"/>
      <c r="G75" s="16"/>
      <c r="H75" s="16"/>
      <c r="I75" s="16"/>
      <c r="J75" s="16"/>
      <c r="K75" s="16"/>
      <c r="L75" s="17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</row>
    <row r="76" spans="1:65" ht="6.75" customHeight="1">
      <c r="A76" s="16"/>
      <c r="B76" s="17"/>
      <c r="C76" s="16"/>
      <c r="D76" s="16"/>
      <c r="E76" s="16"/>
      <c r="F76" s="16"/>
      <c r="G76" s="16"/>
      <c r="H76" s="16"/>
      <c r="I76" s="16"/>
      <c r="J76" s="16"/>
      <c r="K76" s="16"/>
      <c r="L76" s="17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</row>
    <row r="77" spans="1:65" ht="12" customHeight="1">
      <c r="A77" s="16"/>
      <c r="B77" s="17"/>
      <c r="C77" s="12" t="s">
        <v>16</v>
      </c>
      <c r="D77" s="16"/>
      <c r="E77" s="16"/>
      <c r="F77" s="16"/>
      <c r="G77" s="16"/>
      <c r="H77" s="16"/>
      <c r="I77" s="16"/>
      <c r="J77" s="16"/>
      <c r="K77" s="16"/>
      <c r="L77" s="17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</row>
    <row r="78" spans="1:65" ht="26.25" customHeight="1">
      <c r="A78" s="16"/>
      <c r="B78" s="17"/>
      <c r="C78" s="16"/>
      <c r="D78" s="16"/>
      <c r="E78" s="282" t="str">
        <f>E7</f>
        <v>Standardizace konektivity Prvního českého gymnázia v Karlových Varech, p.o.</v>
      </c>
      <c r="F78" s="253"/>
      <c r="G78" s="253"/>
      <c r="H78" s="253"/>
      <c r="I78" s="16"/>
      <c r="J78" s="16"/>
      <c r="K78" s="16"/>
      <c r="L78" s="17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</row>
    <row r="79" spans="1:65" ht="12" customHeight="1">
      <c r="A79" s="16"/>
      <c r="B79" s="17"/>
      <c r="C79" s="12" t="s">
        <v>89</v>
      </c>
      <c r="D79" s="16"/>
      <c r="E79" s="16"/>
      <c r="F79" s="16"/>
      <c r="G79" s="16"/>
      <c r="H79" s="16"/>
      <c r="I79" s="16"/>
      <c r="J79" s="16"/>
      <c r="K79" s="16"/>
      <c r="L79" s="17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</row>
    <row r="80" spans="1:65" ht="16.5" customHeight="1">
      <c r="A80" s="16"/>
      <c r="B80" s="17"/>
      <c r="C80" s="16"/>
      <c r="D80" s="16"/>
      <c r="E80" s="261" t="str">
        <f>E9</f>
        <v>01 - Stavební část</v>
      </c>
      <c r="F80" s="253"/>
      <c r="G80" s="253"/>
      <c r="H80" s="253"/>
      <c r="I80" s="16"/>
      <c r="J80" s="16"/>
      <c r="K80" s="16"/>
      <c r="L80" s="17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</row>
    <row r="81" spans="1:65" ht="6.75" customHeight="1">
      <c r="A81" s="16"/>
      <c r="B81" s="17"/>
      <c r="C81" s="16"/>
      <c r="D81" s="16"/>
      <c r="E81" s="16"/>
      <c r="F81" s="16"/>
      <c r="G81" s="16"/>
      <c r="H81" s="16"/>
      <c r="I81" s="16"/>
      <c r="J81" s="16"/>
      <c r="K81" s="16"/>
      <c r="L81" s="17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</row>
    <row r="82" spans="1:65" ht="12" customHeight="1">
      <c r="A82" s="16"/>
      <c r="B82" s="17"/>
      <c r="C82" s="12" t="s">
        <v>21</v>
      </c>
      <c r="D82" s="16"/>
      <c r="E82" s="16"/>
      <c r="F82" s="10" t="str">
        <f>F12</f>
        <v>Národní 445/25, 360 01 Karlovy Vary</v>
      </c>
      <c r="G82" s="16"/>
      <c r="H82" s="16"/>
      <c r="I82" s="12" t="s">
        <v>23</v>
      </c>
      <c r="J82" s="37">
        <f>IF(J12="","",J12)</f>
        <v>45460</v>
      </c>
      <c r="K82" s="16"/>
      <c r="L82" s="17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</row>
    <row r="83" spans="1:65" ht="6.75" customHeight="1">
      <c r="A83" s="16"/>
      <c r="B83" s="17"/>
      <c r="C83" s="16"/>
      <c r="D83" s="16"/>
      <c r="E83" s="16"/>
      <c r="F83" s="16"/>
      <c r="G83" s="16"/>
      <c r="H83" s="16"/>
      <c r="I83" s="16"/>
      <c r="J83" s="16"/>
      <c r="K83" s="16"/>
      <c r="L83" s="17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</row>
    <row r="84" spans="1:65" ht="15" customHeight="1">
      <c r="A84" s="16"/>
      <c r="B84" s="17"/>
      <c r="C84" s="12" t="s">
        <v>24</v>
      </c>
      <c r="D84" s="16"/>
      <c r="E84" s="16"/>
      <c r="F84" s="10" t="str">
        <f>E15</f>
        <v>První české gymnázium v Karlových Varech, p.o.</v>
      </c>
      <c r="G84" s="16"/>
      <c r="H84" s="16"/>
      <c r="I84" s="12" t="s">
        <v>31</v>
      </c>
      <c r="J84" s="14" t="str">
        <f>E21</f>
        <v xml:space="preserve"> </v>
      </c>
      <c r="K84" s="16"/>
      <c r="L84" s="17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</row>
    <row r="85" spans="1:65" ht="15" customHeight="1">
      <c r="A85" s="16"/>
      <c r="B85" s="17"/>
      <c r="C85" s="12" t="s">
        <v>28</v>
      </c>
      <c r="D85" s="16"/>
      <c r="E85" s="16"/>
      <c r="F85" s="89" t="str">
        <f>IF(E18="","",E18)</f>
        <v>Aricoma System a.s.</v>
      </c>
      <c r="G85" s="16"/>
      <c r="H85" s="16"/>
      <c r="I85" s="12" t="s">
        <v>34</v>
      </c>
      <c r="J85" s="14" t="str">
        <f>E24</f>
        <v xml:space="preserve"> </v>
      </c>
      <c r="K85" s="16"/>
      <c r="L85" s="17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</row>
    <row r="86" spans="1:65" ht="9.75" customHeight="1">
      <c r="A86" s="16"/>
      <c r="B86" s="17"/>
      <c r="C86" s="16"/>
      <c r="D86" s="16"/>
      <c r="E86" s="16"/>
      <c r="F86" s="16"/>
      <c r="G86" s="16"/>
      <c r="H86" s="16"/>
      <c r="I86" s="16"/>
      <c r="J86" s="16"/>
      <c r="K86" s="16"/>
      <c r="L86" s="17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</row>
    <row r="87" spans="1:65" ht="29.25" customHeight="1">
      <c r="A87" s="103"/>
      <c r="B87" s="104"/>
      <c r="C87" s="105" t="s">
        <v>105</v>
      </c>
      <c r="D87" s="106" t="s">
        <v>56</v>
      </c>
      <c r="E87" s="106" t="s">
        <v>52</v>
      </c>
      <c r="F87" s="106" t="s">
        <v>53</v>
      </c>
      <c r="G87" s="106" t="s">
        <v>106</v>
      </c>
      <c r="H87" s="106" t="s">
        <v>107</v>
      </c>
      <c r="I87" s="106" t="s">
        <v>108</v>
      </c>
      <c r="J87" s="106" t="s">
        <v>93</v>
      </c>
      <c r="K87" s="107" t="s">
        <v>109</v>
      </c>
      <c r="L87" s="104"/>
      <c r="M87" s="44" t="s">
        <v>19</v>
      </c>
      <c r="N87" s="45" t="s">
        <v>41</v>
      </c>
      <c r="O87" s="45" t="s">
        <v>110</v>
      </c>
      <c r="P87" s="45" t="s">
        <v>111</v>
      </c>
      <c r="Q87" s="45" t="s">
        <v>112</v>
      </c>
      <c r="R87" s="45" t="s">
        <v>113</v>
      </c>
      <c r="S87" s="45" t="s">
        <v>114</v>
      </c>
      <c r="T87" s="46" t="s">
        <v>115</v>
      </c>
      <c r="U87" s="103"/>
      <c r="V87" s="103"/>
      <c r="W87" s="103"/>
      <c r="X87" s="103"/>
      <c r="Y87" s="103"/>
      <c r="Z87" s="103"/>
      <c r="AA87" s="103"/>
      <c r="AB87" s="103"/>
      <c r="AC87" s="103"/>
      <c r="AD87" s="103"/>
      <c r="AE87" s="103"/>
      <c r="AF87" s="103"/>
      <c r="AG87" s="103"/>
      <c r="AH87" s="103"/>
      <c r="AI87" s="103"/>
      <c r="AJ87" s="103"/>
      <c r="AK87" s="103"/>
      <c r="AL87" s="103"/>
      <c r="AM87" s="103"/>
      <c r="AN87" s="103"/>
      <c r="AO87" s="103"/>
      <c r="AP87" s="103"/>
      <c r="AQ87" s="103"/>
      <c r="AR87" s="103"/>
      <c r="AS87" s="103"/>
      <c r="AT87" s="103"/>
      <c r="AU87" s="103"/>
      <c r="AV87" s="103"/>
      <c r="AW87" s="103"/>
      <c r="AX87" s="103"/>
      <c r="AY87" s="103"/>
      <c r="AZ87" s="103"/>
      <c r="BA87" s="103"/>
      <c r="BB87" s="103"/>
      <c r="BC87" s="103"/>
      <c r="BD87" s="103"/>
      <c r="BE87" s="103"/>
      <c r="BF87" s="103"/>
      <c r="BG87" s="103"/>
      <c r="BH87" s="103"/>
      <c r="BI87" s="103"/>
      <c r="BJ87" s="103"/>
      <c r="BK87" s="103"/>
      <c r="BL87" s="103"/>
      <c r="BM87" s="103"/>
    </row>
    <row r="88" spans="1:65" ht="22.5" customHeight="1">
      <c r="A88" s="16"/>
      <c r="B88" s="17"/>
      <c r="C88" s="50" t="s">
        <v>116</v>
      </c>
      <c r="D88" s="16"/>
      <c r="E88" s="16"/>
      <c r="F88" s="16"/>
      <c r="G88" s="16"/>
      <c r="H88" s="16"/>
      <c r="I88" s="16"/>
      <c r="J88" s="108">
        <f t="shared" ref="J88:J90" si="3">BK88</f>
        <v>101569.08</v>
      </c>
      <c r="K88" s="16"/>
      <c r="L88" s="17"/>
      <c r="M88" s="47"/>
      <c r="N88" s="38"/>
      <c r="O88" s="38"/>
      <c r="P88" s="109">
        <f>P89+P137</f>
        <v>0</v>
      </c>
      <c r="Q88" s="38"/>
      <c r="R88" s="109">
        <f>R89+R137</f>
        <v>0.89630600000000005</v>
      </c>
      <c r="S88" s="38"/>
      <c r="T88" s="110">
        <f>T89+T137</f>
        <v>5.1198E-2</v>
      </c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2" t="s">
        <v>70</v>
      </c>
      <c r="AU88" s="2" t="s">
        <v>94</v>
      </c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11">
        <f>BK89+BK137</f>
        <v>101569.08</v>
      </c>
      <c r="BL88" s="16"/>
      <c r="BM88" s="16"/>
    </row>
    <row r="89" spans="1:65" ht="25.5" customHeight="1">
      <c r="A89" s="112"/>
      <c r="B89" s="113"/>
      <c r="C89" s="112"/>
      <c r="D89" s="114" t="s">
        <v>70</v>
      </c>
      <c r="E89" s="115" t="s">
        <v>117</v>
      </c>
      <c r="F89" s="115" t="s">
        <v>118</v>
      </c>
      <c r="G89" s="112"/>
      <c r="H89" s="112"/>
      <c r="I89" s="112"/>
      <c r="J89" s="116">
        <f t="shared" si="3"/>
        <v>59208.869999999995</v>
      </c>
      <c r="K89" s="112"/>
      <c r="L89" s="113"/>
      <c r="M89" s="117"/>
      <c r="N89" s="112"/>
      <c r="O89" s="112"/>
      <c r="P89" s="118">
        <f>P90+P104+P119+P133</f>
        <v>0</v>
      </c>
      <c r="Q89" s="112"/>
      <c r="R89" s="118">
        <f>R90+R104+R119+R133</f>
        <v>0.78674600000000006</v>
      </c>
      <c r="S89" s="112"/>
      <c r="T89" s="119">
        <f>T90+T104+T119+T133</f>
        <v>4.2197999999999999E-2</v>
      </c>
      <c r="U89" s="112"/>
      <c r="V89" s="112"/>
      <c r="W89" s="112"/>
      <c r="X89" s="112"/>
      <c r="Y89" s="112"/>
      <c r="Z89" s="112"/>
      <c r="AA89" s="112"/>
      <c r="AB89" s="112"/>
      <c r="AC89" s="112"/>
      <c r="AD89" s="112"/>
      <c r="AE89" s="112"/>
      <c r="AF89" s="112"/>
      <c r="AG89" s="112"/>
      <c r="AH89" s="112"/>
      <c r="AI89" s="112"/>
      <c r="AJ89" s="112"/>
      <c r="AK89" s="112"/>
      <c r="AL89" s="112"/>
      <c r="AM89" s="112"/>
      <c r="AN89" s="112"/>
      <c r="AO89" s="112"/>
      <c r="AP89" s="112"/>
      <c r="AQ89" s="112"/>
      <c r="AR89" s="114" t="s">
        <v>79</v>
      </c>
      <c r="AS89" s="112"/>
      <c r="AT89" s="120" t="s">
        <v>70</v>
      </c>
      <c r="AU89" s="120" t="s">
        <v>71</v>
      </c>
      <c r="AV89" s="112"/>
      <c r="AW89" s="112"/>
      <c r="AX89" s="112"/>
      <c r="AY89" s="114" t="s">
        <v>119</v>
      </c>
      <c r="AZ89" s="112"/>
      <c r="BA89" s="112"/>
      <c r="BB89" s="112"/>
      <c r="BC89" s="112"/>
      <c r="BD89" s="112"/>
      <c r="BE89" s="112"/>
      <c r="BF89" s="112"/>
      <c r="BG89" s="112"/>
      <c r="BH89" s="112"/>
      <c r="BI89" s="112"/>
      <c r="BJ89" s="112"/>
      <c r="BK89" s="121">
        <f>BK90+BK104+BK119+BK133</f>
        <v>59208.869999999995</v>
      </c>
      <c r="BL89" s="112"/>
      <c r="BM89" s="112"/>
    </row>
    <row r="90" spans="1:65" ht="22.5" customHeight="1">
      <c r="A90" s="112"/>
      <c r="B90" s="113"/>
      <c r="C90" s="112"/>
      <c r="D90" s="114" t="s">
        <v>70</v>
      </c>
      <c r="E90" s="122" t="s">
        <v>120</v>
      </c>
      <c r="F90" s="122" t="s">
        <v>121</v>
      </c>
      <c r="G90" s="112"/>
      <c r="H90" s="112"/>
      <c r="I90" s="112"/>
      <c r="J90" s="123">
        <f t="shared" si="3"/>
        <v>36322</v>
      </c>
      <c r="K90" s="112"/>
      <c r="L90" s="113"/>
      <c r="M90" s="117"/>
      <c r="N90" s="112"/>
      <c r="O90" s="112"/>
      <c r="P90" s="118">
        <f>SUM(P91:P103)</f>
        <v>0</v>
      </c>
      <c r="Q90" s="112"/>
      <c r="R90" s="118">
        <f>SUM(R91:R103)</f>
        <v>0.75192000000000003</v>
      </c>
      <c r="S90" s="112"/>
      <c r="T90" s="119">
        <f>SUM(T91:T103)</f>
        <v>7.8000000000000005E-3</v>
      </c>
      <c r="U90" s="112"/>
      <c r="V90" s="112"/>
      <c r="W90" s="112"/>
      <c r="X90" s="112"/>
      <c r="Y90" s="112"/>
      <c r="Z90" s="112"/>
      <c r="AA90" s="112"/>
      <c r="AB90" s="112"/>
      <c r="AC90" s="112"/>
      <c r="AD90" s="112"/>
      <c r="AE90" s="112"/>
      <c r="AF90" s="112"/>
      <c r="AG90" s="112"/>
      <c r="AH90" s="112"/>
      <c r="AI90" s="112"/>
      <c r="AJ90" s="112"/>
      <c r="AK90" s="112"/>
      <c r="AL90" s="112"/>
      <c r="AM90" s="112"/>
      <c r="AN90" s="112"/>
      <c r="AO90" s="112"/>
      <c r="AP90" s="112"/>
      <c r="AQ90" s="112"/>
      <c r="AR90" s="114" t="s">
        <v>79</v>
      </c>
      <c r="AS90" s="112"/>
      <c r="AT90" s="120" t="s">
        <v>70</v>
      </c>
      <c r="AU90" s="120" t="s">
        <v>79</v>
      </c>
      <c r="AV90" s="112"/>
      <c r="AW90" s="112"/>
      <c r="AX90" s="112"/>
      <c r="AY90" s="114" t="s">
        <v>119</v>
      </c>
      <c r="AZ90" s="112"/>
      <c r="BA90" s="112"/>
      <c r="BB90" s="112"/>
      <c r="BC90" s="112"/>
      <c r="BD90" s="112"/>
      <c r="BE90" s="112"/>
      <c r="BF90" s="112"/>
      <c r="BG90" s="112"/>
      <c r="BH90" s="112"/>
      <c r="BI90" s="112"/>
      <c r="BJ90" s="112"/>
      <c r="BK90" s="121">
        <f>SUM(BK91:BK103)</f>
        <v>36322</v>
      </c>
      <c r="BL90" s="112"/>
      <c r="BM90" s="112"/>
    </row>
    <row r="91" spans="1:65" ht="24" customHeight="1">
      <c r="A91" s="16"/>
      <c r="B91" s="17"/>
      <c r="C91" s="124" t="s">
        <v>79</v>
      </c>
      <c r="D91" s="124" t="s">
        <v>122</v>
      </c>
      <c r="E91" s="125" t="s">
        <v>123</v>
      </c>
      <c r="F91" s="126" t="s">
        <v>124</v>
      </c>
      <c r="G91" s="127" t="s">
        <v>125</v>
      </c>
      <c r="H91" s="128">
        <v>6</v>
      </c>
      <c r="I91" s="129">
        <v>233</v>
      </c>
      <c r="J91" s="130">
        <f>ROUND(I91*H91,2)</f>
        <v>1398</v>
      </c>
      <c r="K91" s="126" t="s">
        <v>126</v>
      </c>
      <c r="L91" s="17"/>
      <c r="M91" s="131" t="s">
        <v>19</v>
      </c>
      <c r="N91" s="132" t="s">
        <v>42</v>
      </c>
      <c r="O91" s="16"/>
      <c r="P91" s="133">
        <f>O91*H91</f>
        <v>0</v>
      </c>
      <c r="Q91" s="133">
        <v>3.7000000000000002E-3</v>
      </c>
      <c r="R91" s="133">
        <f>Q91*H91</f>
        <v>2.2200000000000001E-2</v>
      </c>
      <c r="S91" s="133">
        <v>0</v>
      </c>
      <c r="T91" s="134">
        <f>S91*H91</f>
        <v>0</v>
      </c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35" t="s">
        <v>127</v>
      </c>
      <c r="AS91" s="16"/>
      <c r="AT91" s="135" t="s">
        <v>122</v>
      </c>
      <c r="AU91" s="135" t="s">
        <v>81</v>
      </c>
      <c r="AV91" s="16"/>
      <c r="AW91" s="16"/>
      <c r="AX91" s="16"/>
      <c r="AY91" s="2" t="s">
        <v>119</v>
      </c>
      <c r="AZ91" s="16"/>
      <c r="BA91" s="16"/>
      <c r="BB91" s="16"/>
      <c r="BC91" s="16"/>
      <c r="BD91" s="16"/>
      <c r="BE91" s="136">
        <f>IF(N91="základní",J91,0)</f>
        <v>1398</v>
      </c>
      <c r="BF91" s="136">
        <f>IF(N91="snížená",J91,0)</f>
        <v>0</v>
      </c>
      <c r="BG91" s="136">
        <f>IF(N91="zákl. přenesená",J91,0)</f>
        <v>0</v>
      </c>
      <c r="BH91" s="136">
        <f>IF(N91="sníž. přenesená",J91,0)</f>
        <v>0</v>
      </c>
      <c r="BI91" s="136">
        <f>IF(N91="nulová",J91,0)</f>
        <v>0</v>
      </c>
      <c r="BJ91" s="2" t="s">
        <v>79</v>
      </c>
      <c r="BK91" s="136">
        <f>ROUND(I91*H91,2)</f>
        <v>1398</v>
      </c>
      <c r="BL91" s="2" t="s">
        <v>127</v>
      </c>
      <c r="BM91" s="135" t="s">
        <v>128</v>
      </c>
    </row>
    <row r="92" spans="1:65" ht="15.75" customHeight="1">
      <c r="A92" s="16"/>
      <c r="B92" s="17"/>
      <c r="C92" s="16"/>
      <c r="D92" s="137" t="s">
        <v>129</v>
      </c>
      <c r="E92" s="16"/>
      <c r="F92" s="138" t="s">
        <v>130</v>
      </c>
      <c r="G92" s="16"/>
      <c r="H92" s="16"/>
      <c r="I92" s="16"/>
      <c r="J92" s="16"/>
      <c r="K92" s="16"/>
      <c r="L92" s="17"/>
      <c r="M92" s="139"/>
      <c r="N92" s="16"/>
      <c r="O92" s="16"/>
      <c r="P92" s="16"/>
      <c r="Q92" s="16"/>
      <c r="R92" s="16"/>
      <c r="S92" s="16"/>
      <c r="T92" s="41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2" t="s">
        <v>129</v>
      </c>
      <c r="AU92" s="2" t="s">
        <v>81</v>
      </c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</row>
    <row r="93" spans="1:65" ht="15.75" customHeight="1">
      <c r="A93" s="16"/>
      <c r="B93" s="17"/>
      <c r="C93" s="16"/>
      <c r="D93" s="140" t="s">
        <v>131</v>
      </c>
      <c r="E93" s="16"/>
      <c r="F93" s="141" t="s">
        <v>132</v>
      </c>
      <c r="G93" s="16"/>
      <c r="H93" s="16"/>
      <c r="I93" s="16"/>
      <c r="J93" s="16"/>
      <c r="K93" s="16"/>
      <c r="L93" s="17"/>
      <c r="M93" s="139"/>
      <c r="N93" s="16"/>
      <c r="O93" s="16"/>
      <c r="P93" s="16"/>
      <c r="Q93" s="16"/>
      <c r="R93" s="16"/>
      <c r="S93" s="16"/>
      <c r="T93" s="41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2" t="s">
        <v>131</v>
      </c>
      <c r="AU93" s="2" t="s">
        <v>81</v>
      </c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</row>
    <row r="94" spans="1:65" ht="15.75" customHeight="1">
      <c r="A94" s="142"/>
      <c r="B94" s="143"/>
      <c r="C94" s="142"/>
      <c r="D94" s="137" t="s">
        <v>133</v>
      </c>
      <c r="E94" s="144" t="s">
        <v>19</v>
      </c>
      <c r="F94" s="145" t="s">
        <v>134</v>
      </c>
      <c r="G94" s="142"/>
      <c r="H94" s="144" t="s">
        <v>19</v>
      </c>
      <c r="I94" s="142"/>
      <c r="J94" s="142"/>
      <c r="K94" s="142"/>
      <c r="L94" s="143"/>
      <c r="M94" s="146"/>
      <c r="N94" s="142"/>
      <c r="O94" s="142"/>
      <c r="P94" s="142"/>
      <c r="Q94" s="142"/>
      <c r="R94" s="142"/>
      <c r="S94" s="142"/>
      <c r="T94" s="147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4" t="s">
        <v>133</v>
      </c>
      <c r="AU94" s="144" t="s">
        <v>81</v>
      </c>
      <c r="AV94" s="142" t="s">
        <v>79</v>
      </c>
      <c r="AW94" s="142" t="s">
        <v>33</v>
      </c>
      <c r="AX94" s="142" t="s">
        <v>71</v>
      </c>
      <c r="AY94" s="144" t="s">
        <v>119</v>
      </c>
      <c r="AZ94" s="142"/>
      <c r="BA94" s="142"/>
      <c r="BB94" s="142"/>
      <c r="BC94" s="142"/>
      <c r="BD94" s="142"/>
      <c r="BE94" s="142"/>
      <c r="BF94" s="142"/>
      <c r="BG94" s="142"/>
      <c r="BH94" s="142"/>
      <c r="BI94" s="142"/>
      <c r="BJ94" s="142"/>
      <c r="BK94" s="142"/>
      <c r="BL94" s="142"/>
      <c r="BM94" s="142"/>
    </row>
    <row r="95" spans="1:65" ht="15.75" customHeight="1">
      <c r="A95" s="148"/>
      <c r="B95" s="149"/>
      <c r="C95" s="148"/>
      <c r="D95" s="137" t="s">
        <v>133</v>
      </c>
      <c r="E95" s="150" t="s">
        <v>19</v>
      </c>
      <c r="F95" s="151" t="s">
        <v>120</v>
      </c>
      <c r="G95" s="148"/>
      <c r="H95" s="152">
        <v>6</v>
      </c>
      <c r="I95" s="148"/>
      <c r="J95" s="148"/>
      <c r="K95" s="148"/>
      <c r="L95" s="149"/>
      <c r="M95" s="153"/>
      <c r="N95" s="148"/>
      <c r="O95" s="148"/>
      <c r="P95" s="148"/>
      <c r="Q95" s="148"/>
      <c r="R95" s="148"/>
      <c r="S95" s="148"/>
      <c r="T95" s="154"/>
      <c r="U95" s="148"/>
      <c r="V95" s="148"/>
      <c r="W95" s="148"/>
      <c r="X95" s="148"/>
      <c r="Y95" s="148"/>
      <c r="Z95" s="148"/>
      <c r="AA95" s="148"/>
      <c r="AB95" s="148"/>
      <c r="AC95" s="148"/>
      <c r="AD95" s="148"/>
      <c r="AE95" s="148"/>
      <c r="AF95" s="148"/>
      <c r="AG95" s="148"/>
      <c r="AH95" s="148"/>
      <c r="AI95" s="148"/>
      <c r="AJ95" s="148"/>
      <c r="AK95" s="148"/>
      <c r="AL95" s="148"/>
      <c r="AM95" s="148"/>
      <c r="AN95" s="148"/>
      <c r="AO95" s="148"/>
      <c r="AP95" s="148"/>
      <c r="AQ95" s="148"/>
      <c r="AR95" s="148"/>
      <c r="AS95" s="148"/>
      <c r="AT95" s="150" t="s">
        <v>133</v>
      </c>
      <c r="AU95" s="150" t="s">
        <v>81</v>
      </c>
      <c r="AV95" s="148" t="s">
        <v>81</v>
      </c>
      <c r="AW95" s="148" t="s">
        <v>33</v>
      </c>
      <c r="AX95" s="148" t="s">
        <v>79</v>
      </c>
      <c r="AY95" s="150" t="s">
        <v>119</v>
      </c>
      <c r="AZ95" s="148"/>
      <c r="BA95" s="148"/>
      <c r="BB95" s="148"/>
      <c r="BC95" s="148"/>
      <c r="BD95" s="148"/>
      <c r="BE95" s="148"/>
      <c r="BF95" s="148"/>
      <c r="BG95" s="148"/>
      <c r="BH95" s="148"/>
      <c r="BI95" s="148"/>
      <c r="BJ95" s="148"/>
      <c r="BK95" s="148"/>
      <c r="BL95" s="148"/>
      <c r="BM95" s="148"/>
    </row>
    <row r="96" spans="1:65" ht="24" customHeight="1">
      <c r="A96" s="16"/>
      <c r="B96" s="17"/>
      <c r="C96" s="124" t="s">
        <v>81</v>
      </c>
      <c r="D96" s="124" t="s">
        <v>122</v>
      </c>
      <c r="E96" s="125" t="s">
        <v>135</v>
      </c>
      <c r="F96" s="126" t="s">
        <v>136</v>
      </c>
      <c r="G96" s="127" t="s">
        <v>125</v>
      </c>
      <c r="H96" s="128">
        <v>192</v>
      </c>
      <c r="I96" s="129">
        <v>167</v>
      </c>
      <c r="J96" s="130">
        <f>ROUND(I96*H96,2)</f>
        <v>32064</v>
      </c>
      <c r="K96" s="126" t="s">
        <v>126</v>
      </c>
      <c r="L96" s="17"/>
      <c r="M96" s="131" t="s">
        <v>19</v>
      </c>
      <c r="N96" s="132" t="s">
        <v>42</v>
      </c>
      <c r="O96" s="16"/>
      <c r="P96" s="133">
        <f>O96*H96</f>
        <v>0</v>
      </c>
      <c r="Q96" s="133">
        <v>3.7599999999999999E-3</v>
      </c>
      <c r="R96" s="133">
        <f>Q96*H96</f>
        <v>0.72192000000000001</v>
      </c>
      <c r="S96" s="133">
        <v>0</v>
      </c>
      <c r="T96" s="134">
        <f>S96*H96</f>
        <v>0</v>
      </c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35" t="s">
        <v>127</v>
      </c>
      <c r="AS96" s="16"/>
      <c r="AT96" s="135" t="s">
        <v>122</v>
      </c>
      <c r="AU96" s="135" t="s">
        <v>81</v>
      </c>
      <c r="AV96" s="16"/>
      <c r="AW96" s="16"/>
      <c r="AX96" s="16"/>
      <c r="AY96" s="2" t="s">
        <v>119</v>
      </c>
      <c r="AZ96" s="16"/>
      <c r="BA96" s="16"/>
      <c r="BB96" s="16"/>
      <c r="BC96" s="16"/>
      <c r="BD96" s="16"/>
      <c r="BE96" s="136">
        <f>IF(N96="základní",J96,0)</f>
        <v>32064</v>
      </c>
      <c r="BF96" s="136">
        <f>IF(N96="snížená",J96,0)</f>
        <v>0</v>
      </c>
      <c r="BG96" s="136">
        <f>IF(N96="zákl. přenesená",J96,0)</f>
        <v>0</v>
      </c>
      <c r="BH96" s="136">
        <f>IF(N96="sníž. přenesená",J96,0)</f>
        <v>0</v>
      </c>
      <c r="BI96" s="136">
        <f>IF(N96="nulová",J96,0)</f>
        <v>0</v>
      </c>
      <c r="BJ96" s="2" t="s">
        <v>79</v>
      </c>
      <c r="BK96" s="136">
        <f>ROUND(I96*H96,2)</f>
        <v>32064</v>
      </c>
      <c r="BL96" s="2" t="s">
        <v>127</v>
      </c>
      <c r="BM96" s="135" t="s">
        <v>137</v>
      </c>
    </row>
    <row r="97" spans="1:65" ht="15.75" customHeight="1">
      <c r="A97" s="16"/>
      <c r="B97" s="17"/>
      <c r="C97" s="16"/>
      <c r="D97" s="137" t="s">
        <v>129</v>
      </c>
      <c r="E97" s="16"/>
      <c r="F97" s="138" t="s">
        <v>138</v>
      </c>
      <c r="G97" s="16"/>
      <c r="H97" s="16"/>
      <c r="I97" s="16"/>
      <c r="J97" s="16"/>
      <c r="K97" s="16"/>
      <c r="L97" s="17"/>
      <c r="M97" s="139"/>
      <c r="N97" s="16"/>
      <c r="O97" s="16"/>
      <c r="P97" s="16"/>
      <c r="Q97" s="16"/>
      <c r="R97" s="16"/>
      <c r="S97" s="16"/>
      <c r="T97" s="41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2" t="s">
        <v>129</v>
      </c>
      <c r="AU97" s="2" t="s">
        <v>81</v>
      </c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</row>
    <row r="98" spans="1:65" ht="15.75" customHeight="1">
      <c r="A98" s="16"/>
      <c r="B98" s="17"/>
      <c r="C98" s="16"/>
      <c r="D98" s="140" t="s">
        <v>131</v>
      </c>
      <c r="E98" s="16"/>
      <c r="F98" s="141" t="s">
        <v>139</v>
      </c>
      <c r="G98" s="16"/>
      <c r="H98" s="16"/>
      <c r="I98" s="16"/>
      <c r="J98" s="16"/>
      <c r="K98" s="16"/>
      <c r="L98" s="17"/>
      <c r="M98" s="139"/>
      <c r="N98" s="16"/>
      <c r="O98" s="16"/>
      <c r="P98" s="16"/>
      <c r="Q98" s="16"/>
      <c r="R98" s="16"/>
      <c r="S98" s="16"/>
      <c r="T98" s="41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2" t="s">
        <v>131</v>
      </c>
      <c r="AU98" s="2" t="s">
        <v>81</v>
      </c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</row>
    <row r="99" spans="1:65" ht="15.75" customHeight="1">
      <c r="A99" s="142"/>
      <c r="B99" s="143"/>
      <c r="C99" s="142"/>
      <c r="D99" s="137" t="s">
        <v>133</v>
      </c>
      <c r="E99" s="144" t="s">
        <v>19</v>
      </c>
      <c r="F99" s="145" t="s">
        <v>140</v>
      </c>
      <c r="G99" s="142"/>
      <c r="H99" s="144" t="s">
        <v>19</v>
      </c>
      <c r="I99" s="142"/>
      <c r="J99" s="142"/>
      <c r="K99" s="142"/>
      <c r="L99" s="143"/>
      <c r="M99" s="146"/>
      <c r="N99" s="142"/>
      <c r="O99" s="142"/>
      <c r="P99" s="142"/>
      <c r="Q99" s="142"/>
      <c r="R99" s="142"/>
      <c r="S99" s="142"/>
      <c r="T99" s="147"/>
      <c r="U99" s="142"/>
      <c r="V99" s="142"/>
      <c r="W99" s="142"/>
      <c r="X99" s="142"/>
      <c r="Y99" s="142"/>
      <c r="Z99" s="142"/>
      <c r="AA99" s="142"/>
      <c r="AB99" s="142"/>
      <c r="AC99" s="142"/>
      <c r="AD99" s="142"/>
      <c r="AE99" s="142"/>
      <c r="AF99" s="142"/>
      <c r="AG99" s="142"/>
      <c r="AH99" s="142"/>
      <c r="AI99" s="142"/>
      <c r="AJ99" s="142"/>
      <c r="AK99" s="142"/>
      <c r="AL99" s="142"/>
      <c r="AM99" s="142"/>
      <c r="AN99" s="142"/>
      <c r="AO99" s="142"/>
      <c r="AP99" s="142"/>
      <c r="AQ99" s="142"/>
      <c r="AR99" s="142"/>
      <c r="AS99" s="142"/>
      <c r="AT99" s="144" t="s">
        <v>133</v>
      </c>
      <c r="AU99" s="144" t="s">
        <v>81</v>
      </c>
      <c r="AV99" s="142" t="s">
        <v>79</v>
      </c>
      <c r="AW99" s="142" t="s">
        <v>33</v>
      </c>
      <c r="AX99" s="142" t="s">
        <v>71</v>
      </c>
      <c r="AY99" s="144" t="s">
        <v>119</v>
      </c>
      <c r="AZ99" s="142"/>
      <c r="BA99" s="142"/>
      <c r="BB99" s="142"/>
      <c r="BC99" s="142"/>
      <c r="BD99" s="142"/>
      <c r="BE99" s="142"/>
      <c r="BF99" s="142"/>
      <c r="BG99" s="142"/>
      <c r="BH99" s="142"/>
      <c r="BI99" s="142"/>
      <c r="BJ99" s="142"/>
      <c r="BK99" s="142"/>
      <c r="BL99" s="142"/>
      <c r="BM99" s="142"/>
    </row>
    <row r="100" spans="1:65" ht="15.75" customHeight="1">
      <c r="A100" s="148"/>
      <c r="B100" s="149"/>
      <c r="C100" s="148"/>
      <c r="D100" s="137" t="s">
        <v>133</v>
      </c>
      <c r="E100" s="150" t="s">
        <v>19</v>
      </c>
      <c r="F100" s="151" t="s">
        <v>141</v>
      </c>
      <c r="G100" s="148"/>
      <c r="H100" s="152">
        <v>192</v>
      </c>
      <c r="I100" s="148"/>
      <c r="J100" s="148"/>
      <c r="K100" s="148"/>
      <c r="L100" s="149"/>
      <c r="M100" s="153"/>
      <c r="N100" s="148"/>
      <c r="O100" s="148"/>
      <c r="P100" s="148"/>
      <c r="Q100" s="148"/>
      <c r="R100" s="148"/>
      <c r="S100" s="148"/>
      <c r="T100" s="154"/>
      <c r="U100" s="148"/>
      <c r="V100" s="148"/>
      <c r="W100" s="148"/>
      <c r="X100" s="148"/>
      <c r="Y100" s="148"/>
      <c r="Z100" s="148"/>
      <c r="AA100" s="148"/>
      <c r="AB100" s="148"/>
      <c r="AC100" s="148"/>
      <c r="AD100" s="148"/>
      <c r="AE100" s="148"/>
      <c r="AF100" s="148"/>
      <c r="AG100" s="148"/>
      <c r="AH100" s="148"/>
      <c r="AI100" s="148"/>
      <c r="AJ100" s="148"/>
      <c r="AK100" s="148"/>
      <c r="AL100" s="148"/>
      <c r="AM100" s="148"/>
      <c r="AN100" s="148"/>
      <c r="AO100" s="148"/>
      <c r="AP100" s="148"/>
      <c r="AQ100" s="148"/>
      <c r="AR100" s="148"/>
      <c r="AS100" s="148"/>
      <c r="AT100" s="150" t="s">
        <v>133</v>
      </c>
      <c r="AU100" s="150" t="s">
        <v>81</v>
      </c>
      <c r="AV100" s="148" t="s">
        <v>81</v>
      </c>
      <c r="AW100" s="148" t="s">
        <v>33</v>
      </c>
      <c r="AX100" s="148" t="s">
        <v>79</v>
      </c>
      <c r="AY100" s="150" t="s">
        <v>119</v>
      </c>
      <c r="AZ100" s="148"/>
      <c r="BA100" s="148"/>
      <c r="BB100" s="148"/>
      <c r="BC100" s="148"/>
      <c r="BD100" s="148"/>
      <c r="BE100" s="148"/>
      <c r="BF100" s="148"/>
      <c r="BG100" s="148"/>
      <c r="BH100" s="148"/>
      <c r="BI100" s="148"/>
      <c r="BJ100" s="148"/>
      <c r="BK100" s="148"/>
      <c r="BL100" s="148"/>
      <c r="BM100" s="148"/>
    </row>
    <row r="101" spans="1:65" ht="16.5" customHeight="1">
      <c r="A101" s="16"/>
      <c r="B101" s="17"/>
      <c r="C101" s="124" t="s">
        <v>142</v>
      </c>
      <c r="D101" s="124" t="s">
        <v>122</v>
      </c>
      <c r="E101" s="125" t="s">
        <v>143</v>
      </c>
      <c r="F101" s="126" t="s">
        <v>144</v>
      </c>
      <c r="G101" s="127" t="s">
        <v>145</v>
      </c>
      <c r="H101" s="128">
        <v>130</v>
      </c>
      <c r="I101" s="129">
        <v>22</v>
      </c>
      <c r="J101" s="130">
        <f>ROUND(I101*H101,2)</f>
        <v>2860</v>
      </c>
      <c r="K101" s="126" t="s">
        <v>126</v>
      </c>
      <c r="L101" s="17"/>
      <c r="M101" s="131" t="s">
        <v>19</v>
      </c>
      <c r="N101" s="132" t="s">
        <v>42</v>
      </c>
      <c r="O101" s="16"/>
      <c r="P101" s="133">
        <f>O101*H101</f>
        <v>0</v>
      </c>
      <c r="Q101" s="133">
        <v>6.0000000000000002E-5</v>
      </c>
      <c r="R101" s="133">
        <f>Q101*H101</f>
        <v>7.8000000000000005E-3</v>
      </c>
      <c r="S101" s="133">
        <v>6.0000000000000002E-5</v>
      </c>
      <c r="T101" s="134">
        <f>S101*H101</f>
        <v>7.8000000000000005E-3</v>
      </c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35" t="s">
        <v>127</v>
      </c>
      <c r="AS101" s="16"/>
      <c r="AT101" s="135" t="s">
        <v>122</v>
      </c>
      <c r="AU101" s="135" t="s">
        <v>81</v>
      </c>
      <c r="AV101" s="16"/>
      <c r="AW101" s="16"/>
      <c r="AX101" s="16"/>
      <c r="AY101" s="2" t="s">
        <v>119</v>
      </c>
      <c r="AZ101" s="16"/>
      <c r="BA101" s="16"/>
      <c r="BB101" s="16"/>
      <c r="BC101" s="16"/>
      <c r="BD101" s="16"/>
      <c r="BE101" s="136">
        <f>IF(N101="základní",J101,0)</f>
        <v>2860</v>
      </c>
      <c r="BF101" s="136">
        <f>IF(N101="snížená",J101,0)</f>
        <v>0</v>
      </c>
      <c r="BG101" s="136">
        <f>IF(N101="zákl. přenesená",J101,0)</f>
        <v>0</v>
      </c>
      <c r="BH101" s="136">
        <f>IF(N101="sníž. přenesená",J101,0)</f>
        <v>0</v>
      </c>
      <c r="BI101" s="136">
        <f>IF(N101="nulová",J101,0)</f>
        <v>0</v>
      </c>
      <c r="BJ101" s="2" t="s">
        <v>79</v>
      </c>
      <c r="BK101" s="136">
        <f>ROUND(I101*H101,2)</f>
        <v>2860</v>
      </c>
      <c r="BL101" s="2" t="s">
        <v>127</v>
      </c>
      <c r="BM101" s="135" t="s">
        <v>146</v>
      </c>
    </row>
    <row r="102" spans="1:65" ht="15.75" customHeight="1">
      <c r="A102" s="16"/>
      <c r="B102" s="17"/>
      <c r="C102" s="16"/>
      <c r="D102" s="137" t="s">
        <v>129</v>
      </c>
      <c r="E102" s="16"/>
      <c r="F102" s="138" t="s">
        <v>147</v>
      </c>
      <c r="G102" s="16"/>
      <c r="H102" s="16"/>
      <c r="I102" s="16"/>
      <c r="J102" s="16"/>
      <c r="K102" s="16"/>
      <c r="L102" s="17"/>
      <c r="M102" s="139"/>
      <c r="N102" s="16"/>
      <c r="O102" s="16"/>
      <c r="P102" s="16"/>
      <c r="Q102" s="16"/>
      <c r="R102" s="16"/>
      <c r="S102" s="16"/>
      <c r="T102" s="41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2" t="s">
        <v>129</v>
      </c>
      <c r="AU102" s="2" t="s">
        <v>81</v>
      </c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</row>
    <row r="103" spans="1:65" ht="15.75" customHeight="1">
      <c r="A103" s="16"/>
      <c r="B103" s="17"/>
      <c r="C103" s="16"/>
      <c r="D103" s="140" t="s">
        <v>131</v>
      </c>
      <c r="E103" s="16"/>
      <c r="F103" s="141" t="s">
        <v>148</v>
      </c>
      <c r="G103" s="16"/>
      <c r="H103" s="16"/>
      <c r="I103" s="16"/>
      <c r="J103" s="16"/>
      <c r="K103" s="16"/>
      <c r="L103" s="17"/>
      <c r="M103" s="139"/>
      <c r="N103" s="16"/>
      <c r="O103" s="16"/>
      <c r="P103" s="16"/>
      <c r="Q103" s="16"/>
      <c r="R103" s="16"/>
      <c r="S103" s="16"/>
      <c r="T103" s="41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2" t="s">
        <v>131</v>
      </c>
      <c r="AU103" s="2" t="s">
        <v>81</v>
      </c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</row>
    <row r="104" spans="1:65" ht="22.5" customHeight="1">
      <c r="A104" s="112"/>
      <c r="B104" s="113"/>
      <c r="C104" s="112"/>
      <c r="D104" s="114" t="s">
        <v>70</v>
      </c>
      <c r="E104" s="122" t="s">
        <v>149</v>
      </c>
      <c r="F104" s="122" t="s">
        <v>150</v>
      </c>
      <c r="G104" s="112"/>
      <c r="H104" s="112"/>
      <c r="I104" s="112"/>
      <c r="J104" s="123">
        <f>BK104</f>
        <v>20664.54</v>
      </c>
      <c r="K104" s="112"/>
      <c r="L104" s="113"/>
      <c r="M104" s="117"/>
      <c r="N104" s="112"/>
      <c r="O104" s="112"/>
      <c r="P104" s="118">
        <f>SUM(P105:P118)</f>
        <v>0</v>
      </c>
      <c r="Q104" s="112"/>
      <c r="R104" s="118">
        <f>SUM(R105:R118)</f>
        <v>3.4825999999999996E-2</v>
      </c>
      <c r="S104" s="112"/>
      <c r="T104" s="119">
        <f>SUM(T105:T118)</f>
        <v>3.4397999999999998E-2</v>
      </c>
      <c r="U104" s="112"/>
      <c r="V104" s="112"/>
      <c r="W104" s="112"/>
      <c r="X104" s="112"/>
      <c r="Y104" s="112"/>
      <c r="Z104" s="112"/>
      <c r="AA104" s="112"/>
      <c r="AB104" s="112"/>
      <c r="AC104" s="112"/>
      <c r="AD104" s="112"/>
      <c r="AE104" s="112"/>
      <c r="AF104" s="112"/>
      <c r="AG104" s="112"/>
      <c r="AH104" s="112"/>
      <c r="AI104" s="112"/>
      <c r="AJ104" s="112"/>
      <c r="AK104" s="112"/>
      <c r="AL104" s="112"/>
      <c r="AM104" s="112"/>
      <c r="AN104" s="112"/>
      <c r="AO104" s="112"/>
      <c r="AP104" s="112"/>
      <c r="AQ104" s="112"/>
      <c r="AR104" s="114" t="s">
        <v>79</v>
      </c>
      <c r="AS104" s="112"/>
      <c r="AT104" s="120" t="s">
        <v>70</v>
      </c>
      <c r="AU104" s="120" t="s">
        <v>79</v>
      </c>
      <c r="AV104" s="112"/>
      <c r="AW104" s="112"/>
      <c r="AX104" s="112"/>
      <c r="AY104" s="114" t="s">
        <v>119</v>
      </c>
      <c r="AZ104" s="112"/>
      <c r="BA104" s="112"/>
      <c r="BB104" s="112"/>
      <c r="BC104" s="112"/>
      <c r="BD104" s="112"/>
      <c r="BE104" s="112"/>
      <c r="BF104" s="112"/>
      <c r="BG104" s="112"/>
      <c r="BH104" s="112"/>
      <c r="BI104" s="112"/>
      <c r="BJ104" s="112"/>
      <c r="BK104" s="121">
        <f>SUM(BK105:BK118)</f>
        <v>20664.54</v>
      </c>
      <c r="BL104" s="112"/>
      <c r="BM104" s="112"/>
    </row>
    <row r="105" spans="1:65" ht="33" customHeight="1">
      <c r="A105" s="16"/>
      <c r="B105" s="17"/>
      <c r="C105" s="124" t="s">
        <v>127</v>
      </c>
      <c r="D105" s="124" t="s">
        <v>122</v>
      </c>
      <c r="E105" s="125" t="s">
        <v>151</v>
      </c>
      <c r="F105" s="126" t="s">
        <v>152</v>
      </c>
      <c r="G105" s="127" t="s">
        <v>145</v>
      </c>
      <c r="H105" s="128">
        <v>130</v>
      </c>
      <c r="I105" s="129">
        <v>56</v>
      </c>
      <c r="J105" s="130">
        <f>ROUND(I105*H105,2)</f>
        <v>7280</v>
      </c>
      <c r="K105" s="126" t="s">
        <v>126</v>
      </c>
      <c r="L105" s="17"/>
      <c r="M105" s="131" t="s">
        <v>19</v>
      </c>
      <c r="N105" s="132" t="s">
        <v>42</v>
      </c>
      <c r="O105" s="16"/>
      <c r="P105" s="133">
        <f>O105*H105</f>
        <v>0</v>
      </c>
      <c r="Q105" s="133">
        <v>1.2999999999999999E-4</v>
      </c>
      <c r="R105" s="133">
        <f>Q105*H105</f>
        <v>1.6899999999999998E-2</v>
      </c>
      <c r="S105" s="133">
        <v>0</v>
      </c>
      <c r="T105" s="134">
        <f>S105*H105</f>
        <v>0</v>
      </c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35" t="s">
        <v>153</v>
      </c>
      <c r="AS105" s="16"/>
      <c r="AT105" s="135" t="s">
        <v>122</v>
      </c>
      <c r="AU105" s="135" t="s">
        <v>81</v>
      </c>
      <c r="AV105" s="16"/>
      <c r="AW105" s="16"/>
      <c r="AX105" s="16"/>
      <c r="AY105" s="2" t="s">
        <v>119</v>
      </c>
      <c r="AZ105" s="16"/>
      <c r="BA105" s="16"/>
      <c r="BB105" s="16"/>
      <c r="BC105" s="16"/>
      <c r="BD105" s="16"/>
      <c r="BE105" s="136">
        <f>IF(N105="základní",J105,0)</f>
        <v>7280</v>
      </c>
      <c r="BF105" s="136">
        <f>IF(N105="snížená",J105,0)</f>
        <v>0</v>
      </c>
      <c r="BG105" s="136">
        <f>IF(N105="zákl. přenesená",J105,0)</f>
        <v>0</v>
      </c>
      <c r="BH105" s="136">
        <f>IF(N105="sníž. přenesená",J105,0)</f>
        <v>0</v>
      </c>
      <c r="BI105" s="136">
        <f>IF(N105="nulová",J105,0)</f>
        <v>0</v>
      </c>
      <c r="BJ105" s="2" t="s">
        <v>79</v>
      </c>
      <c r="BK105" s="136">
        <f>ROUND(I105*H105,2)</f>
        <v>7280</v>
      </c>
      <c r="BL105" s="2" t="s">
        <v>153</v>
      </c>
      <c r="BM105" s="135" t="s">
        <v>154</v>
      </c>
    </row>
    <row r="106" spans="1:65" ht="15.75" customHeight="1">
      <c r="A106" s="16"/>
      <c r="B106" s="17"/>
      <c r="C106" s="16"/>
      <c r="D106" s="137" t="s">
        <v>129</v>
      </c>
      <c r="E106" s="16"/>
      <c r="F106" s="138" t="s">
        <v>155</v>
      </c>
      <c r="G106" s="16"/>
      <c r="H106" s="16"/>
      <c r="I106" s="16"/>
      <c r="J106" s="16"/>
      <c r="K106" s="16"/>
      <c r="L106" s="17"/>
      <c r="M106" s="139"/>
      <c r="N106" s="16"/>
      <c r="O106" s="16"/>
      <c r="P106" s="16"/>
      <c r="Q106" s="16"/>
      <c r="R106" s="16"/>
      <c r="S106" s="16"/>
      <c r="T106" s="41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2" t="s">
        <v>129</v>
      </c>
      <c r="AU106" s="2" t="s">
        <v>81</v>
      </c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</row>
    <row r="107" spans="1:65" ht="15.75" customHeight="1">
      <c r="A107" s="16"/>
      <c r="B107" s="17"/>
      <c r="C107" s="16"/>
      <c r="D107" s="140" t="s">
        <v>131</v>
      </c>
      <c r="E107" s="16"/>
      <c r="F107" s="141" t="s">
        <v>156</v>
      </c>
      <c r="G107" s="16"/>
      <c r="H107" s="16"/>
      <c r="I107" s="16"/>
      <c r="J107" s="16"/>
      <c r="K107" s="16"/>
      <c r="L107" s="17"/>
      <c r="M107" s="139"/>
      <c r="N107" s="16"/>
      <c r="O107" s="16"/>
      <c r="P107" s="16"/>
      <c r="Q107" s="16"/>
      <c r="R107" s="16"/>
      <c r="S107" s="16"/>
      <c r="T107" s="41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2" t="s">
        <v>131</v>
      </c>
      <c r="AU107" s="2" t="s">
        <v>81</v>
      </c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</row>
    <row r="108" spans="1:65" ht="24" customHeight="1">
      <c r="A108" s="16"/>
      <c r="B108" s="17"/>
      <c r="C108" s="124" t="s">
        <v>157</v>
      </c>
      <c r="D108" s="124" t="s">
        <v>122</v>
      </c>
      <c r="E108" s="125" t="s">
        <v>158</v>
      </c>
      <c r="F108" s="126" t="s">
        <v>159</v>
      </c>
      <c r="G108" s="127" t="s">
        <v>145</v>
      </c>
      <c r="H108" s="128">
        <v>130</v>
      </c>
      <c r="I108" s="129">
        <v>61</v>
      </c>
      <c r="J108" s="130">
        <f>ROUND(I108*H108,2)</f>
        <v>7930</v>
      </c>
      <c r="K108" s="126" t="s">
        <v>126</v>
      </c>
      <c r="L108" s="17"/>
      <c r="M108" s="131" t="s">
        <v>19</v>
      </c>
      <c r="N108" s="132" t="s">
        <v>42</v>
      </c>
      <c r="O108" s="16"/>
      <c r="P108" s="133">
        <f>O108*H108</f>
        <v>0</v>
      </c>
      <c r="Q108" s="133">
        <v>4.0000000000000003E-5</v>
      </c>
      <c r="R108" s="133">
        <f>Q108*H108</f>
        <v>5.2000000000000006E-3</v>
      </c>
      <c r="S108" s="133">
        <v>0</v>
      </c>
      <c r="T108" s="134">
        <f>S108*H108</f>
        <v>0</v>
      </c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35" t="s">
        <v>127</v>
      </c>
      <c r="AS108" s="16"/>
      <c r="AT108" s="135" t="s">
        <v>122</v>
      </c>
      <c r="AU108" s="135" t="s">
        <v>81</v>
      </c>
      <c r="AV108" s="16"/>
      <c r="AW108" s="16"/>
      <c r="AX108" s="16"/>
      <c r="AY108" s="2" t="s">
        <v>119</v>
      </c>
      <c r="AZ108" s="16"/>
      <c r="BA108" s="16"/>
      <c r="BB108" s="16"/>
      <c r="BC108" s="16"/>
      <c r="BD108" s="16"/>
      <c r="BE108" s="136">
        <f>IF(N108="základní",J108,0)</f>
        <v>7930</v>
      </c>
      <c r="BF108" s="136">
        <f>IF(N108="snížená",J108,0)</f>
        <v>0</v>
      </c>
      <c r="BG108" s="136">
        <f>IF(N108="zákl. přenesená",J108,0)</f>
        <v>0</v>
      </c>
      <c r="BH108" s="136">
        <f>IF(N108="sníž. přenesená",J108,0)</f>
        <v>0</v>
      </c>
      <c r="BI108" s="136">
        <f>IF(N108="nulová",J108,0)</f>
        <v>0</v>
      </c>
      <c r="BJ108" s="2" t="s">
        <v>79</v>
      </c>
      <c r="BK108" s="136">
        <f>ROUND(I108*H108,2)</f>
        <v>7930</v>
      </c>
      <c r="BL108" s="2" t="s">
        <v>127</v>
      </c>
      <c r="BM108" s="135" t="s">
        <v>160</v>
      </c>
    </row>
    <row r="109" spans="1:65" ht="15.75" customHeight="1">
      <c r="A109" s="16"/>
      <c r="B109" s="17"/>
      <c r="C109" s="16"/>
      <c r="D109" s="137" t="s">
        <v>129</v>
      </c>
      <c r="E109" s="16"/>
      <c r="F109" s="138" t="s">
        <v>161</v>
      </c>
      <c r="G109" s="16"/>
      <c r="H109" s="16"/>
      <c r="I109" s="16"/>
      <c r="J109" s="16"/>
      <c r="K109" s="16"/>
      <c r="L109" s="17"/>
      <c r="M109" s="139"/>
      <c r="N109" s="16"/>
      <c r="O109" s="16"/>
      <c r="P109" s="16"/>
      <c r="Q109" s="16"/>
      <c r="R109" s="16"/>
      <c r="S109" s="16"/>
      <c r="T109" s="41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2" t="s">
        <v>129</v>
      </c>
      <c r="AU109" s="2" t="s">
        <v>81</v>
      </c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</row>
    <row r="110" spans="1:65" ht="15.75" customHeight="1">
      <c r="A110" s="16"/>
      <c r="B110" s="17"/>
      <c r="C110" s="16"/>
      <c r="D110" s="140" t="s">
        <v>131</v>
      </c>
      <c r="E110" s="16"/>
      <c r="F110" s="141" t="s">
        <v>162</v>
      </c>
      <c r="G110" s="16"/>
      <c r="H110" s="16"/>
      <c r="I110" s="16"/>
      <c r="J110" s="16"/>
      <c r="K110" s="16"/>
      <c r="L110" s="17"/>
      <c r="M110" s="139"/>
      <c r="N110" s="16"/>
      <c r="O110" s="16"/>
      <c r="P110" s="16"/>
      <c r="Q110" s="16"/>
      <c r="R110" s="16"/>
      <c r="S110" s="16"/>
      <c r="T110" s="41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2" t="s">
        <v>131</v>
      </c>
      <c r="AU110" s="2" t="s">
        <v>81</v>
      </c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</row>
    <row r="111" spans="1:65" ht="24" customHeight="1">
      <c r="A111" s="16"/>
      <c r="B111" s="17"/>
      <c r="C111" s="124" t="s">
        <v>120</v>
      </c>
      <c r="D111" s="124" t="s">
        <v>122</v>
      </c>
      <c r="E111" s="125" t="s">
        <v>163</v>
      </c>
      <c r="F111" s="126" t="s">
        <v>164</v>
      </c>
      <c r="G111" s="127" t="s">
        <v>165</v>
      </c>
      <c r="H111" s="128">
        <v>14.4</v>
      </c>
      <c r="I111" s="129">
        <v>333</v>
      </c>
      <c r="J111" s="130">
        <f>ROUND(I111*H111,2)</f>
        <v>4795.2</v>
      </c>
      <c r="K111" s="126" t="s">
        <v>126</v>
      </c>
      <c r="L111" s="17"/>
      <c r="M111" s="131" t="s">
        <v>19</v>
      </c>
      <c r="N111" s="132" t="s">
        <v>42</v>
      </c>
      <c r="O111" s="16"/>
      <c r="P111" s="133">
        <f>O111*H111</f>
        <v>0</v>
      </c>
      <c r="Q111" s="133">
        <v>7.6000000000000004E-4</v>
      </c>
      <c r="R111" s="133">
        <f>Q111*H111</f>
        <v>1.0944000000000001E-2</v>
      </c>
      <c r="S111" s="133">
        <v>2.0999999999999999E-3</v>
      </c>
      <c r="T111" s="134">
        <f>S111*H111</f>
        <v>3.024E-2</v>
      </c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35" t="s">
        <v>127</v>
      </c>
      <c r="AS111" s="16"/>
      <c r="AT111" s="135" t="s">
        <v>122</v>
      </c>
      <c r="AU111" s="135" t="s">
        <v>81</v>
      </c>
      <c r="AV111" s="16"/>
      <c r="AW111" s="16"/>
      <c r="AX111" s="16"/>
      <c r="AY111" s="2" t="s">
        <v>119</v>
      </c>
      <c r="AZ111" s="16"/>
      <c r="BA111" s="16"/>
      <c r="BB111" s="16"/>
      <c r="BC111" s="16"/>
      <c r="BD111" s="16"/>
      <c r="BE111" s="136">
        <f>IF(N111="základní",J111,0)</f>
        <v>4795.2</v>
      </c>
      <c r="BF111" s="136">
        <f>IF(N111="snížená",J111,0)</f>
        <v>0</v>
      </c>
      <c r="BG111" s="136">
        <f>IF(N111="zákl. přenesená",J111,0)</f>
        <v>0</v>
      </c>
      <c r="BH111" s="136">
        <f>IF(N111="sníž. přenesená",J111,0)</f>
        <v>0</v>
      </c>
      <c r="BI111" s="136">
        <f>IF(N111="nulová",J111,0)</f>
        <v>0</v>
      </c>
      <c r="BJ111" s="2" t="s">
        <v>79</v>
      </c>
      <c r="BK111" s="136">
        <f>ROUND(I111*H111,2)</f>
        <v>4795.2</v>
      </c>
      <c r="BL111" s="2" t="s">
        <v>127</v>
      </c>
      <c r="BM111" s="135" t="s">
        <v>166</v>
      </c>
    </row>
    <row r="112" spans="1:65" ht="15.75" customHeight="1">
      <c r="A112" s="16"/>
      <c r="B112" s="17"/>
      <c r="C112" s="16"/>
      <c r="D112" s="137" t="s">
        <v>129</v>
      </c>
      <c r="E112" s="16"/>
      <c r="F112" s="138" t="s">
        <v>167</v>
      </c>
      <c r="G112" s="16"/>
      <c r="H112" s="16"/>
      <c r="I112" s="16"/>
      <c r="J112" s="16"/>
      <c r="K112" s="16"/>
      <c r="L112" s="17"/>
      <c r="M112" s="139"/>
      <c r="N112" s="16"/>
      <c r="O112" s="16"/>
      <c r="P112" s="16"/>
      <c r="Q112" s="16"/>
      <c r="R112" s="16"/>
      <c r="S112" s="16"/>
      <c r="T112" s="41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2" t="s">
        <v>129</v>
      </c>
      <c r="AU112" s="2" t="s">
        <v>81</v>
      </c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</row>
    <row r="113" spans="1:65" ht="15.75" customHeight="1">
      <c r="A113" s="16"/>
      <c r="B113" s="17"/>
      <c r="C113" s="16"/>
      <c r="D113" s="140" t="s">
        <v>131</v>
      </c>
      <c r="E113" s="16"/>
      <c r="F113" s="141" t="s">
        <v>168</v>
      </c>
      <c r="G113" s="16"/>
      <c r="H113" s="16"/>
      <c r="I113" s="16"/>
      <c r="J113" s="16"/>
      <c r="K113" s="16"/>
      <c r="L113" s="17"/>
      <c r="M113" s="139"/>
      <c r="N113" s="16"/>
      <c r="O113" s="16"/>
      <c r="P113" s="16"/>
      <c r="Q113" s="16"/>
      <c r="R113" s="16"/>
      <c r="S113" s="16"/>
      <c r="T113" s="41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2" t="s">
        <v>131</v>
      </c>
      <c r="AU113" s="2" t="s">
        <v>81</v>
      </c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</row>
    <row r="114" spans="1:65" ht="15.75" customHeight="1">
      <c r="A114" s="148"/>
      <c r="B114" s="149"/>
      <c r="C114" s="148"/>
      <c r="D114" s="137" t="s">
        <v>133</v>
      </c>
      <c r="E114" s="150" t="s">
        <v>19</v>
      </c>
      <c r="F114" s="151" t="s">
        <v>169</v>
      </c>
      <c r="G114" s="148"/>
      <c r="H114" s="152">
        <v>14.4</v>
      </c>
      <c r="I114" s="148"/>
      <c r="J114" s="148"/>
      <c r="K114" s="148"/>
      <c r="L114" s="149"/>
      <c r="M114" s="153"/>
      <c r="N114" s="148"/>
      <c r="O114" s="148"/>
      <c r="P114" s="148"/>
      <c r="Q114" s="148"/>
      <c r="R114" s="148"/>
      <c r="S114" s="148"/>
      <c r="T114" s="154"/>
      <c r="U114" s="148"/>
      <c r="V114" s="148"/>
      <c r="W114" s="148"/>
      <c r="X114" s="148"/>
      <c r="Y114" s="148"/>
      <c r="Z114" s="148"/>
      <c r="AA114" s="148"/>
      <c r="AB114" s="148"/>
      <c r="AC114" s="148"/>
      <c r="AD114" s="148"/>
      <c r="AE114" s="148"/>
      <c r="AF114" s="148"/>
      <c r="AG114" s="148"/>
      <c r="AH114" s="148"/>
      <c r="AI114" s="148"/>
      <c r="AJ114" s="148"/>
      <c r="AK114" s="148"/>
      <c r="AL114" s="148"/>
      <c r="AM114" s="148"/>
      <c r="AN114" s="148"/>
      <c r="AO114" s="148"/>
      <c r="AP114" s="148"/>
      <c r="AQ114" s="148"/>
      <c r="AR114" s="148"/>
      <c r="AS114" s="148"/>
      <c r="AT114" s="150" t="s">
        <v>133</v>
      </c>
      <c r="AU114" s="150" t="s">
        <v>81</v>
      </c>
      <c r="AV114" s="148" t="s">
        <v>81</v>
      </c>
      <c r="AW114" s="148" t="s">
        <v>33</v>
      </c>
      <c r="AX114" s="148" t="s">
        <v>79</v>
      </c>
      <c r="AY114" s="150" t="s">
        <v>119</v>
      </c>
      <c r="AZ114" s="148"/>
      <c r="BA114" s="148"/>
      <c r="BB114" s="148"/>
      <c r="BC114" s="148"/>
      <c r="BD114" s="148"/>
      <c r="BE114" s="148"/>
      <c r="BF114" s="148"/>
      <c r="BG114" s="148"/>
      <c r="BH114" s="148"/>
      <c r="BI114" s="148"/>
      <c r="BJ114" s="148"/>
      <c r="BK114" s="148"/>
      <c r="BL114" s="148"/>
      <c r="BM114" s="148"/>
    </row>
    <row r="115" spans="1:65" ht="24" customHeight="1">
      <c r="A115" s="16"/>
      <c r="B115" s="17"/>
      <c r="C115" s="124" t="s">
        <v>170</v>
      </c>
      <c r="D115" s="124" t="s">
        <v>122</v>
      </c>
      <c r="E115" s="125" t="s">
        <v>171</v>
      </c>
      <c r="F115" s="126" t="s">
        <v>172</v>
      </c>
      <c r="G115" s="127" t="s">
        <v>165</v>
      </c>
      <c r="H115" s="128">
        <v>1.98</v>
      </c>
      <c r="I115" s="129">
        <v>333</v>
      </c>
      <c r="J115" s="130">
        <f>ROUND(I115*H115,2)</f>
        <v>659.34</v>
      </c>
      <c r="K115" s="126" t="s">
        <v>126</v>
      </c>
      <c r="L115" s="17"/>
      <c r="M115" s="131" t="s">
        <v>19</v>
      </c>
      <c r="N115" s="132" t="s">
        <v>42</v>
      </c>
      <c r="O115" s="16"/>
      <c r="P115" s="133">
        <f>O115*H115</f>
        <v>0</v>
      </c>
      <c r="Q115" s="133">
        <v>8.9999999999999998E-4</v>
      </c>
      <c r="R115" s="133">
        <f>Q115*H115</f>
        <v>1.7819999999999999E-3</v>
      </c>
      <c r="S115" s="133">
        <v>2.0999999999999999E-3</v>
      </c>
      <c r="T115" s="134">
        <f>S115*H115</f>
        <v>4.1579999999999994E-3</v>
      </c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35" t="s">
        <v>127</v>
      </c>
      <c r="AS115" s="16"/>
      <c r="AT115" s="135" t="s">
        <v>122</v>
      </c>
      <c r="AU115" s="135" t="s">
        <v>81</v>
      </c>
      <c r="AV115" s="16"/>
      <c r="AW115" s="16"/>
      <c r="AX115" s="16"/>
      <c r="AY115" s="2" t="s">
        <v>119</v>
      </c>
      <c r="AZ115" s="16"/>
      <c r="BA115" s="16"/>
      <c r="BB115" s="16"/>
      <c r="BC115" s="16"/>
      <c r="BD115" s="16"/>
      <c r="BE115" s="136">
        <f>IF(N115="základní",J115,0)</f>
        <v>659.34</v>
      </c>
      <c r="BF115" s="136">
        <f>IF(N115="snížená",J115,0)</f>
        <v>0</v>
      </c>
      <c r="BG115" s="136">
        <f>IF(N115="zákl. přenesená",J115,0)</f>
        <v>0</v>
      </c>
      <c r="BH115" s="136">
        <f>IF(N115="sníž. přenesená",J115,0)</f>
        <v>0</v>
      </c>
      <c r="BI115" s="136">
        <f>IF(N115="nulová",J115,0)</f>
        <v>0</v>
      </c>
      <c r="BJ115" s="2" t="s">
        <v>79</v>
      </c>
      <c r="BK115" s="136">
        <f>ROUND(I115*H115,2)</f>
        <v>659.34</v>
      </c>
      <c r="BL115" s="2" t="s">
        <v>127</v>
      </c>
      <c r="BM115" s="135" t="s">
        <v>173</v>
      </c>
    </row>
    <row r="116" spans="1:65" ht="15.75" customHeight="1">
      <c r="A116" s="16"/>
      <c r="B116" s="17"/>
      <c r="C116" s="16"/>
      <c r="D116" s="137" t="s">
        <v>129</v>
      </c>
      <c r="E116" s="16"/>
      <c r="F116" s="138" t="s">
        <v>174</v>
      </c>
      <c r="G116" s="16"/>
      <c r="H116" s="16"/>
      <c r="I116" s="16"/>
      <c r="J116" s="16"/>
      <c r="K116" s="16"/>
      <c r="L116" s="17"/>
      <c r="M116" s="139"/>
      <c r="N116" s="16"/>
      <c r="O116" s="16"/>
      <c r="P116" s="16"/>
      <c r="Q116" s="16"/>
      <c r="R116" s="16"/>
      <c r="S116" s="16"/>
      <c r="T116" s="41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2" t="s">
        <v>129</v>
      </c>
      <c r="AU116" s="2" t="s">
        <v>81</v>
      </c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</row>
    <row r="117" spans="1:65" ht="15.75" customHeight="1">
      <c r="A117" s="16"/>
      <c r="B117" s="17"/>
      <c r="C117" s="16"/>
      <c r="D117" s="140" t="s">
        <v>131</v>
      </c>
      <c r="E117" s="16"/>
      <c r="F117" s="141" t="s">
        <v>175</v>
      </c>
      <c r="G117" s="16"/>
      <c r="H117" s="16"/>
      <c r="I117" s="16"/>
      <c r="J117" s="16"/>
      <c r="K117" s="16"/>
      <c r="L117" s="17"/>
      <c r="M117" s="139"/>
      <c r="N117" s="16"/>
      <c r="O117" s="16"/>
      <c r="P117" s="16"/>
      <c r="Q117" s="16"/>
      <c r="R117" s="16"/>
      <c r="S117" s="16"/>
      <c r="T117" s="41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2" t="s">
        <v>131</v>
      </c>
      <c r="AU117" s="2" t="s">
        <v>81</v>
      </c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</row>
    <row r="118" spans="1:65" ht="15.75" customHeight="1">
      <c r="A118" s="148"/>
      <c r="B118" s="149"/>
      <c r="C118" s="148"/>
      <c r="D118" s="137" t="s">
        <v>133</v>
      </c>
      <c r="E118" s="150" t="s">
        <v>19</v>
      </c>
      <c r="F118" s="151" t="s">
        <v>176</v>
      </c>
      <c r="G118" s="148"/>
      <c r="H118" s="152">
        <v>1.98</v>
      </c>
      <c r="I118" s="148"/>
      <c r="J118" s="148"/>
      <c r="K118" s="148"/>
      <c r="L118" s="149"/>
      <c r="M118" s="153"/>
      <c r="N118" s="148"/>
      <c r="O118" s="148"/>
      <c r="P118" s="148"/>
      <c r="Q118" s="148"/>
      <c r="R118" s="148"/>
      <c r="S118" s="148"/>
      <c r="T118" s="154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8"/>
      <c r="AI118" s="148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50" t="s">
        <v>133</v>
      </c>
      <c r="AU118" s="150" t="s">
        <v>81</v>
      </c>
      <c r="AV118" s="148" t="s">
        <v>81</v>
      </c>
      <c r="AW118" s="148" t="s">
        <v>33</v>
      </c>
      <c r="AX118" s="148" t="s">
        <v>79</v>
      </c>
      <c r="AY118" s="150" t="s">
        <v>119</v>
      </c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8"/>
      <c r="BK118" s="148"/>
      <c r="BL118" s="148"/>
      <c r="BM118" s="148"/>
    </row>
    <row r="119" spans="1:65" ht="22.5" customHeight="1">
      <c r="A119" s="112"/>
      <c r="B119" s="113"/>
      <c r="C119" s="112"/>
      <c r="D119" s="114" t="s">
        <v>70</v>
      </c>
      <c r="E119" s="122" t="s">
        <v>177</v>
      </c>
      <c r="F119" s="122" t="s">
        <v>178</v>
      </c>
      <c r="G119" s="112"/>
      <c r="H119" s="112"/>
      <c r="I119" s="112"/>
      <c r="J119" s="123">
        <f>BK119</f>
        <v>314.27</v>
      </c>
      <c r="K119" s="112"/>
      <c r="L119" s="113"/>
      <c r="M119" s="117"/>
      <c r="N119" s="112"/>
      <c r="O119" s="112"/>
      <c r="P119" s="118">
        <f>SUM(P120:P132)</f>
        <v>0</v>
      </c>
      <c r="Q119" s="112"/>
      <c r="R119" s="118">
        <f>SUM(R120:R132)</f>
        <v>0</v>
      </c>
      <c r="S119" s="112"/>
      <c r="T119" s="119">
        <f>SUM(T120:T132)</f>
        <v>0</v>
      </c>
      <c r="U119" s="112"/>
      <c r="V119" s="112"/>
      <c r="W119" s="112"/>
      <c r="X119" s="112"/>
      <c r="Y119" s="112"/>
      <c r="Z119" s="112"/>
      <c r="AA119" s="112"/>
      <c r="AB119" s="112"/>
      <c r="AC119" s="112"/>
      <c r="AD119" s="112"/>
      <c r="AE119" s="112"/>
      <c r="AF119" s="112"/>
      <c r="AG119" s="112"/>
      <c r="AH119" s="112"/>
      <c r="AI119" s="112"/>
      <c r="AJ119" s="112"/>
      <c r="AK119" s="112"/>
      <c r="AL119" s="112"/>
      <c r="AM119" s="112"/>
      <c r="AN119" s="112"/>
      <c r="AO119" s="112"/>
      <c r="AP119" s="112"/>
      <c r="AQ119" s="112"/>
      <c r="AR119" s="114" t="s">
        <v>79</v>
      </c>
      <c r="AS119" s="112"/>
      <c r="AT119" s="120" t="s">
        <v>70</v>
      </c>
      <c r="AU119" s="120" t="s">
        <v>79</v>
      </c>
      <c r="AV119" s="112"/>
      <c r="AW119" s="112"/>
      <c r="AX119" s="112"/>
      <c r="AY119" s="114" t="s">
        <v>119</v>
      </c>
      <c r="AZ119" s="112"/>
      <c r="BA119" s="112"/>
      <c r="BB119" s="112"/>
      <c r="BC119" s="112"/>
      <c r="BD119" s="112"/>
      <c r="BE119" s="112"/>
      <c r="BF119" s="112"/>
      <c r="BG119" s="112"/>
      <c r="BH119" s="112"/>
      <c r="BI119" s="112"/>
      <c r="BJ119" s="112"/>
      <c r="BK119" s="121">
        <f>SUM(BK120:BK132)</f>
        <v>314.27</v>
      </c>
      <c r="BL119" s="112"/>
      <c r="BM119" s="112"/>
    </row>
    <row r="120" spans="1:65" ht="24" customHeight="1">
      <c r="A120" s="16"/>
      <c r="B120" s="17"/>
      <c r="C120" s="124" t="s">
        <v>179</v>
      </c>
      <c r="D120" s="124" t="s">
        <v>122</v>
      </c>
      <c r="E120" s="125" t="s">
        <v>180</v>
      </c>
      <c r="F120" s="126" t="s">
        <v>181</v>
      </c>
      <c r="G120" s="127" t="s">
        <v>182</v>
      </c>
      <c r="H120" s="128">
        <v>5.0999999999999997E-2</v>
      </c>
      <c r="I120" s="129">
        <v>3067</v>
      </c>
      <c r="J120" s="130">
        <f>ROUND(I120*H120,2)</f>
        <v>156.41999999999999</v>
      </c>
      <c r="K120" s="126" t="s">
        <v>126</v>
      </c>
      <c r="L120" s="17"/>
      <c r="M120" s="131" t="s">
        <v>19</v>
      </c>
      <c r="N120" s="132" t="s">
        <v>42</v>
      </c>
      <c r="O120" s="16"/>
      <c r="P120" s="133">
        <f>O120*H120</f>
        <v>0</v>
      </c>
      <c r="Q120" s="133">
        <v>0</v>
      </c>
      <c r="R120" s="133">
        <f>Q120*H120</f>
        <v>0</v>
      </c>
      <c r="S120" s="133">
        <v>0</v>
      </c>
      <c r="T120" s="134">
        <f>S120*H120</f>
        <v>0</v>
      </c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35" t="s">
        <v>127</v>
      </c>
      <c r="AS120" s="16"/>
      <c r="AT120" s="135" t="s">
        <v>122</v>
      </c>
      <c r="AU120" s="135" t="s">
        <v>81</v>
      </c>
      <c r="AV120" s="16"/>
      <c r="AW120" s="16"/>
      <c r="AX120" s="16"/>
      <c r="AY120" s="2" t="s">
        <v>119</v>
      </c>
      <c r="AZ120" s="16"/>
      <c r="BA120" s="16"/>
      <c r="BB120" s="16"/>
      <c r="BC120" s="16"/>
      <c r="BD120" s="16"/>
      <c r="BE120" s="136">
        <f>IF(N120="základní",J120,0)</f>
        <v>156.41999999999999</v>
      </c>
      <c r="BF120" s="136">
        <f>IF(N120="snížená",J120,0)</f>
        <v>0</v>
      </c>
      <c r="BG120" s="136">
        <f>IF(N120="zákl. přenesená",J120,0)</f>
        <v>0</v>
      </c>
      <c r="BH120" s="136">
        <f>IF(N120="sníž. přenesená",J120,0)</f>
        <v>0</v>
      </c>
      <c r="BI120" s="136">
        <f>IF(N120="nulová",J120,0)</f>
        <v>0</v>
      </c>
      <c r="BJ120" s="2" t="s">
        <v>79</v>
      </c>
      <c r="BK120" s="136">
        <f>ROUND(I120*H120,2)</f>
        <v>156.41999999999999</v>
      </c>
      <c r="BL120" s="2" t="s">
        <v>127</v>
      </c>
      <c r="BM120" s="135" t="s">
        <v>183</v>
      </c>
    </row>
    <row r="121" spans="1:65" ht="15.75" customHeight="1">
      <c r="A121" s="16"/>
      <c r="B121" s="17"/>
      <c r="C121" s="16"/>
      <c r="D121" s="137" t="s">
        <v>129</v>
      </c>
      <c r="E121" s="16"/>
      <c r="F121" s="138" t="s">
        <v>184</v>
      </c>
      <c r="G121" s="16"/>
      <c r="H121" s="16"/>
      <c r="I121" s="16"/>
      <c r="J121" s="16"/>
      <c r="K121" s="16"/>
      <c r="L121" s="17"/>
      <c r="M121" s="139"/>
      <c r="N121" s="16"/>
      <c r="O121" s="16"/>
      <c r="P121" s="16"/>
      <c r="Q121" s="16"/>
      <c r="R121" s="16"/>
      <c r="S121" s="16"/>
      <c r="T121" s="41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2" t="s">
        <v>129</v>
      </c>
      <c r="AU121" s="2" t="s">
        <v>81</v>
      </c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</row>
    <row r="122" spans="1:65" ht="15.75" customHeight="1">
      <c r="A122" s="16"/>
      <c r="B122" s="17"/>
      <c r="C122" s="16"/>
      <c r="D122" s="140" t="s">
        <v>131</v>
      </c>
      <c r="E122" s="16"/>
      <c r="F122" s="141" t="s">
        <v>185</v>
      </c>
      <c r="G122" s="16"/>
      <c r="H122" s="16"/>
      <c r="I122" s="16"/>
      <c r="J122" s="16"/>
      <c r="K122" s="16"/>
      <c r="L122" s="17"/>
      <c r="M122" s="139"/>
      <c r="N122" s="16"/>
      <c r="O122" s="16"/>
      <c r="P122" s="16"/>
      <c r="Q122" s="16"/>
      <c r="R122" s="16"/>
      <c r="S122" s="16"/>
      <c r="T122" s="41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2" t="s">
        <v>131</v>
      </c>
      <c r="AU122" s="2" t="s">
        <v>81</v>
      </c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</row>
    <row r="123" spans="1:65" ht="24" customHeight="1">
      <c r="A123" s="16"/>
      <c r="B123" s="17"/>
      <c r="C123" s="124" t="s">
        <v>149</v>
      </c>
      <c r="D123" s="124" t="s">
        <v>122</v>
      </c>
      <c r="E123" s="125" t="s">
        <v>186</v>
      </c>
      <c r="F123" s="126" t="s">
        <v>187</v>
      </c>
      <c r="G123" s="127" t="s">
        <v>182</v>
      </c>
      <c r="H123" s="128">
        <v>5.0999999999999997E-2</v>
      </c>
      <c r="I123" s="129">
        <v>338</v>
      </c>
      <c r="J123" s="130">
        <f>ROUND(I123*H123,2)</f>
        <v>17.239999999999998</v>
      </c>
      <c r="K123" s="126" t="s">
        <v>126</v>
      </c>
      <c r="L123" s="17"/>
      <c r="M123" s="131" t="s">
        <v>19</v>
      </c>
      <c r="N123" s="132" t="s">
        <v>42</v>
      </c>
      <c r="O123" s="16"/>
      <c r="P123" s="133">
        <f>O123*H123</f>
        <v>0</v>
      </c>
      <c r="Q123" s="133">
        <v>0</v>
      </c>
      <c r="R123" s="133">
        <f>Q123*H123</f>
        <v>0</v>
      </c>
      <c r="S123" s="133">
        <v>0</v>
      </c>
      <c r="T123" s="134">
        <f>S123*H123</f>
        <v>0</v>
      </c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35" t="s">
        <v>127</v>
      </c>
      <c r="AS123" s="16"/>
      <c r="AT123" s="135" t="s">
        <v>122</v>
      </c>
      <c r="AU123" s="135" t="s">
        <v>81</v>
      </c>
      <c r="AV123" s="16"/>
      <c r="AW123" s="16"/>
      <c r="AX123" s="16"/>
      <c r="AY123" s="2" t="s">
        <v>119</v>
      </c>
      <c r="AZ123" s="16"/>
      <c r="BA123" s="16"/>
      <c r="BB123" s="16"/>
      <c r="BC123" s="16"/>
      <c r="BD123" s="16"/>
      <c r="BE123" s="136">
        <f>IF(N123="základní",J123,0)</f>
        <v>17.239999999999998</v>
      </c>
      <c r="BF123" s="136">
        <f>IF(N123="snížená",J123,0)</f>
        <v>0</v>
      </c>
      <c r="BG123" s="136">
        <f>IF(N123="zákl. přenesená",J123,0)</f>
        <v>0</v>
      </c>
      <c r="BH123" s="136">
        <f>IF(N123="sníž. přenesená",J123,0)</f>
        <v>0</v>
      </c>
      <c r="BI123" s="136">
        <f>IF(N123="nulová",J123,0)</f>
        <v>0</v>
      </c>
      <c r="BJ123" s="2" t="s">
        <v>79</v>
      </c>
      <c r="BK123" s="136">
        <f>ROUND(I123*H123,2)</f>
        <v>17.239999999999998</v>
      </c>
      <c r="BL123" s="2" t="s">
        <v>127</v>
      </c>
      <c r="BM123" s="135" t="s">
        <v>188</v>
      </c>
    </row>
    <row r="124" spans="1:65" ht="15.75" customHeight="1">
      <c r="A124" s="16"/>
      <c r="B124" s="17"/>
      <c r="C124" s="16"/>
      <c r="D124" s="137" t="s">
        <v>129</v>
      </c>
      <c r="E124" s="16"/>
      <c r="F124" s="138" t="s">
        <v>189</v>
      </c>
      <c r="G124" s="16"/>
      <c r="H124" s="16"/>
      <c r="I124" s="16"/>
      <c r="J124" s="16"/>
      <c r="K124" s="16"/>
      <c r="L124" s="17"/>
      <c r="M124" s="139"/>
      <c r="N124" s="16"/>
      <c r="O124" s="16"/>
      <c r="P124" s="16"/>
      <c r="Q124" s="16"/>
      <c r="R124" s="16"/>
      <c r="S124" s="16"/>
      <c r="T124" s="41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2" t="s">
        <v>129</v>
      </c>
      <c r="AU124" s="2" t="s">
        <v>81</v>
      </c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</row>
    <row r="125" spans="1:65" ht="15.75" customHeight="1">
      <c r="A125" s="16"/>
      <c r="B125" s="17"/>
      <c r="C125" s="16"/>
      <c r="D125" s="140" t="s">
        <v>131</v>
      </c>
      <c r="E125" s="16"/>
      <c r="F125" s="141" t="s">
        <v>190</v>
      </c>
      <c r="G125" s="16"/>
      <c r="H125" s="16"/>
      <c r="I125" s="16"/>
      <c r="J125" s="16"/>
      <c r="K125" s="16"/>
      <c r="L125" s="17"/>
      <c r="M125" s="139"/>
      <c r="N125" s="16"/>
      <c r="O125" s="16"/>
      <c r="P125" s="16"/>
      <c r="Q125" s="16"/>
      <c r="R125" s="16"/>
      <c r="S125" s="16"/>
      <c r="T125" s="41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2" t="s">
        <v>131</v>
      </c>
      <c r="AU125" s="2" t="s">
        <v>81</v>
      </c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</row>
    <row r="126" spans="1:65" ht="24" customHeight="1">
      <c r="A126" s="16"/>
      <c r="B126" s="17"/>
      <c r="C126" s="124" t="s">
        <v>191</v>
      </c>
      <c r="D126" s="124" t="s">
        <v>122</v>
      </c>
      <c r="E126" s="125" t="s">
        <v>192</v>
      </c>
      <c r="F126" s="126" t="s">
        <v>193</v>
      </c>
      <c r="G126" s="127" t="s">
        <v>182</v>
      </c>
      <c r="H126" s="128">
        <v>1.4790000000000001</v>
      </c>
      <c r="I126" s="129">
        <v>15</v>
      </c>
      <c r="J126" s="130">
        <f>ROUND(I126*H126,2)</f>
        <v>22.19</v>
      </c>
      <c r="K126" s="126" t="s">
        <v>126</v>
      </c>
      <c r="L126" s="17"/>
      <c r="M126" s="131" t="s">
        <v>19</v>
      </c>
      <c r="N126" s="132" t="s">
        <v>42</v>
      </c>
      <c r="O126" s="16"/>
      <c r="P126" s="133">
        <f>O126*H126</f>
        <v>0</v>
      </c>
      <c r="Q126" s="133">
        <v>0</v>
      </c>
      <c r="R126" s="133">
        <f>Q126*H126</f>
        <v>0</v>
      </c>
      <c r="S126" s="133">
        <v>0</v>
      </c>
      <c r="T126" s="134">
        <f>S126*H126</f>
        <v>0</v>
      </c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35" t="s">
        <v>127</v>
      </c>
      <c r="AS126" s="16"/>
      <c r="AT126" s="135" t="s">
        <v>122</v>
      </c>
      <c r="AU126" s="135" t="s">
        <v>81</v>
      </c>
      <c r="AV126" s="16"/>
      <c r="AW126" s="16"/>
      <c r="AX126" s="16"/>
      <c r="AY126" s="2" t="s">
        <v>119</v>
      </c>
      <c r="AZ126" s="16"/>
      <c r="BA126" s="16"/>
      <c r="BB126" s="16"/>
      <c r="BC126" s="16"/>
      <c r="BD126" s="16"/>
      <c r="BE126" s="136">
        <f>IF(N126="základní",J126,0)</f>
        <v>22.19</v>
      </c>
      <c r="BF126" s="136">
        <f>IF(N126="snížená",J126,0)</f>
        <v>0</v>
      </c>
      <c r="BG126" s="136">
        <f>IF(N126="zákl. přenesená",J126,0)</f>
        <v>0</v>
      </c>
      <c r="BH126" s="136">
        <f>IF(N126="sníž. přenesená",J126,0)</f>
        <v>0</v>
      </c>
      <c r="BI126" s="136">
        <f>IF(N126="nulová",J126,0)</f>
        <v>0</v>
      </c>
      <c r="BJ126" s="2" t="s">
        <v>79</v>
      </c>
      <c r="BK126" s="136">
        <f>ROUND(I126*H126,2)</f>
        <v>22.19</v>
      </c>
      <c r="BL126" s="2" t="s">
        <v>127</v>
      </c>
      <c r="BM126" s="135" t="s">
        <v>194</v>
      </c>
    </row>
    <row r="127" spans="1:65" ht="15.75" customHeight="1">
      <c r="A127" s="16"/>
      <c r="B127" s="17"/>
      <c r="C127" s="16"/>
      <c r="D127" s="137" t="s">
        <v>129</v>
      </c>
      <c r="E127" s="16"/>
      <c r="F127" s="138" t="s">
        <v>195</v>
      </c>
      <c r="G127" s="16"/>
      <c r="H127" s="16"/>
      <c r="I127" s="16"/>
      <c r="J127" s="16"/>
      <c r="K127" s="16"/>
      <c r="L127" s="17"/>
      <c r="M127" s="139"/>
      <c r="N127" s="16"/>
      <c r="O127" s="16"/>
      <c r="P127" s="16"/>
      <c r="Q127" s="16"/>
      <c r="R127" s="16"/>
      <c r="S127" s="16"/>
      <c r="T127" s="41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2" t="s">
        <v>129</v>
      </c>
      <c r="AU127" s="2" t="s">
        <v>81</v>
      </c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</row>
    <row r="128" spans="1:65" ht="15.75" customHeight="1">
      <c r="A128" s="16"/>
      <c r="B128" s="17"/>
      <c r="C128" s="16"/>
      <c r="D128" s="140" t="s">
        <v>131</v>
      </c>
      <c r="E128" s="16"/>
      <c r="F128" s="141" t="s">
        <v>196</v>
      </c>
      <c r="G128" s="16"/>
      <c r="H128" s="16"/>
      <c r="I128" s="16"/>
      <c r="J128" s="16"/>
      <c r="K128" s="16"/>
      <c r="L128" s="17"/>
      <c r="M128" s="139"/>
      <c r="N128" s="16"/>
      <c r="O128" s="16"/>
      <c r="P128" s="16"/>
      <c r="Q128" s="16"/>
      <c r="R128" s="16"/>
      <c r="S128" s="16"/>
      <c r="T128" s="41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2" t="s">
        <v>131</v>
      </c>
      <c r="AU128" s="2" t="s">
        <v>81</v>
      </c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</row>
    <row r="129" spans="1:65" ht="15.75" customHeight="1">
      <c r="A129" s="148"/>
      <c r="B129" s="149"/>
      <c r="C129" s="148"/>
      <c r="D129" s="137" t="s">
        <v>133</v>
      </c>
      <c r="E129" s="150" t="s">
        <v>19</v>
      </c>
      <c r="F129" s="151" t="s">
        <v>197</v>
      </c>
      <c r="G129" s="148"/>
      <c r="H129" s="152">
        <v>1.4790000000000001</v>
      </c>
      <c r="I129" s="148"/>
      <c r="J129" s="148"/>
      <c r="K129" s="148"/>
      <c r="L129" s="149"/>
      <c r="M129" s="153"/>
      <c r="N129" s="148"/>
      <c r="O129" s="148"/>
      <c r="P129" s="148"/>
      <c r="Q129" s="148"/>
      <c r="R129" s="148"/>
      <c r="S129" s="148"/>
      <c r="T129" s="154"/>
      <c r="U129" s="148"/>
      <c r="V129" s="148"/>
      <c r="W129" s="148"/>
      <c r="X129" s="148"/>
      <c r="Y129" s="148"/>
      <c r="Z129" s="148"/>
      <c r="AA129" s="148"/>
      <c r="AB129" s="148"/>
      <c r="AC129" s="148"/>
      <c r="AD129" s="148"/>
      <c r="AE129" s="148"/>
      <c r="AF129" s="148"/>
      <c r="AG129" s="148"/>
      <c r="AH129" s="148"/>
      <c r="AI129" s="148"/>
      <c r="AJ129" s="148"/>
      <c r="AK129" s="148"/>
      <c r="AL129" s="148"/>
      <c r="AM129" s="148"/>
      <c r="AN129" s="148"/>
      <c r="AO129" s="148"/>
      <c r="AP129" s="148"/>
      <c r="AQ129" s="148"/>
      <c r="AR129" s="148"/>
      <c r="AS129" s="148"/>
      <c r="AT129" s="150" t="s">
        <v>133</v>
      </c>
      <c r="AU129" s="150" t="s">
        <v>81</v>
      </c>
      <c r="AV129" s="148" t="s">
        <v>81</v>
      </c>
      <c r="AW129" s="148" t="s">
        <v>33</v>
      </c>
      <c r="AX129" s="148" t="s">
        <v>79</v>
      </c>
      <c r="AY129" s="150" t="s">
        <v>119</v>
      </c>
      <c r="AZ129" s="148"/>
      <c r="BA129" s="148"/>
      <c r="BB129" s="148"/>
      <c r="BC129" s="148"/>
      <c r="BD129" s="148"/>
      <c r="BE129" s="148"/>
      <c r="BF129" s="148"/>
      <c r="BG129" s="148"/>
      <c r="BH129" s="148"/>
      <c r="BI129" s="148"/>
      <c r="BJ129" s="148"/>
      <c r="BK129" s="148"/>
      <c r="BL129" s="148"/>
      <c r="BM129" s="148"/>
    </row>
    <row r="130" spans="1:65" ht="33" customHeight="1">
      <c r="A130" s="16"/>
      <c r="B130" s="17"/>
      <c r="C130" s="124" t="s">
        <v>198</v>
      </c>
      <c r="D130" s="124" t="s">
        <v>122</v>
      </c>
      <c r="E130" s="125" t="s">
        <v>199</v>
      </c>
      <c r="F130" s="126" t="s">
        <v>200</v>
      </c>
      <c r="G130" s="127" t="s">
        <v>182</v>
      </c>
      <c r="H130" s="128">
        <v>5.0999999999999997E-2</v>
      </c>
      <c r="I130" s="129">
        <v>2322</v>
      </c>
      <c r="J130" s="130">
        <f>ROUND(I130*H130,2)</f>
        <v>118.42</v>
      </c>
      <c r="K130" s="126" t="s">
        <v>126</v>
      </c>
      <c r="L130" s="17"/>
      <c r="M130" s="131" t="s">
        <v>19</v>
      </c>
      <c r="N130" s="132" t="s">
        <v>42</v>
      </c>
      <c r="O130" s="16"/>
      <c r="P130" s="133">
        <f>O130*H130</f>
        <v>0</v>
      </c>
      <c r="Q130" s="133">
        <v>0</v>
      </c>
      <c r="R130" s="133">
        <f>Q130*H130</f>
        <v>0</v>
      </c>
      <c r="S130" s="133">
        <v>0</v>
      </c>
      <c r="T130" s="134">
        <f>S130*H130</f>
        <v>0</v>
      </c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35" t="s">
        <v>127</v>
      </c>
      <c r="AS130" s="16"/>
      <c r="AT130" s="135" t="s">
        <v>122</v>
      </c>
      <c r="AU130" s="135" t="s">
        <v>81</v>
      </c>
      <c r="AV130" s="16"/>
      <c r="AW130" s="16"/>
      <c r="AX130" s="16"/>
      <c r="AY130" s="2" t="s">
        <v>119</v>
      </c>
      <c r="AZ130" s="16"/>
      <c r="BA130" s="16"/>
      <c r="BB130" s="16"/>
      <c r="BC130" s="16"/>
      <c r="BD130" s="16"/>
      <c r="BE130" s="136">
        <f>IF(N130="základní",J130,0)</f>
        <v>118.42</v>
      </c>
      <c r="BF130" s="136">
        <f>IF(N130="snížená",J130,0)</f>
        <v>0</v>
      </c>
      <c r="BG130" s="136">
        <f>IF(N130="zákl. přenesená",J130,0)</f>
        <v>0</v>
      </c>
      <c r="BH130" s="136">
        <f>IF(N130="sníž. přenesená",J130,0)</f>
        <v>0</v>
      </c>
      <c r="BI130" s="136">
        <f>IF(N130="nulová",J130,0)</f>
        <v>0</v>
      </c>
      <c r="BJ130" s="2" t="s">
        <v>79</v>
      </c>
      <c r="BK130" s="136">
        <f>ROUND(I130*H130,2)</f>
        <v>118.42</v>
      </c>
      <c r="BL130" s="2" t="s">
        <v>127</v>
      </c>
      <c r="BM130" s="135" t="s">
        <v>201</v>
      </c>
    </row>
    <row r="131" spans="1:65" ht="15.75" customHeight="1">
      <c r="A131" s="16"/>
      <c r="B131" s="17"/>
      <c r="C131" s="16"/>
      <c r="D131" s="137" t="s">
        <v>129</v>
      </c>
      <c r="E131" s="16"/>
      <c r="F131" s="138" t="s">
        <v>202</v>
      </c>
      <c r="G131" s="16"/>
      <c r="H131" s="16"/>
      <c r="I131" s="16"/>
      <c r="J131" s="16"/>
      <c r="K131" s="16"/>
      <c r="L131" s="17"/>
      <c r="M131" s="139"/>
      <c r="N131" s="16"/>
      <c r="O131" s="16"/>
      <c r="P131" s="16"/>
      <c r="Q131" s="16"/>
      <c r="R131" s="16"/>
      <c r="S131" s="16"/>
      <c r="T131" s="41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2" t="s">
        <v>129</v>
      </c>
      <c r="AU131" s="2" t="s">
        <v>81</v>
      </c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</row>
    <row r="132" spans="1:65" ht="15.75" customHeight="1">
      <c r="A132" s="16"/>
      <c r="B132" s="17"/>
      <c r="C132" s="16"/>
      <c r="D132" s="140" t="s">
        <v>131</v>
      </c>
      <c r="E132" s="16"/>
      <c r="F132" s="141" t="s">
        <v>203</v>
      </c>
      <c r="G132" s="16"/>
      <c r="H132" s="16"/>
      <c r="I132" s="16"/>
      <c r="J132" s="16"/>
      <c r="K132" s="16"/>
      <c r="L132" s="17"/>
      <c r="M132" s="139"/>
      <c r="N132" s="16"/>
      <c r="O132" s="16"/>
      <c r="P132" s="16"/>
      <c r="Q132" s="16"/>
      <c r="R132" s="16"/>
      <c r="S132" s="16"/>
      <c r="T132" s="41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2" t="s">
        <v>131</v>
      </c>
      <c r="AU132" s="2" t="s">
        <v>81</v>
      </c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</row>
    <row r="133" spans="1:65" ht="22.5" customHeight="1">
      <c r="A133" s="112"/>
      <c r="B133" s="113"/>
      <c r="C133" s="112"/>
      <c r="D133" s="114" t="s">
        <v>70</v>
      </c>
      <c r="E133" s="122" t="s">
        <v>204</v>
      </c>
      <c r="F133" s="122" t="s">
        <v>205</v>
      </c>
      <c r="G133" s="112"/>
      <c r="H133" s="112"/>
      <c r="I133" s="112"/>
      <c r="J133" s="123">
        <f>BK133</f>
        <v>1908.06</v>
      </c>
      <c r="K133" s="112"/>
      <c r="L133" s="113"/>
      <c r="M133" s="117"/>
      <c r="N133" s="112"/>
      <c r="O133" s="112"/>
      <c r="P133" s="118">
        <f>SUM(P134:P136)</f>
        <v>0</v>
      </c>
      <c r="Q133" s="112"/>
      <c r="R133" s="118">
        <f>SUM(R134:R136)</f>
        <v>0</v>
      </c>
      <c r="S133" s="112"/>
      <c r="T133" s="119">
        <f>SUM(T134:T136)</f>
        <v>0</v>
      </c>
      <c r="U133" s="112"/>
      <c r="V133" s="112"/>
      <c r="W133" s="112"/>
      <c r="X133" s="112"/>
      <c r="Y133" s="112"/>
      <c r="Z133" s="112"/>
      <c r="AA133" s="112"/>
      <c r="AB133" s="112"/>
      <c r="AC133" s="112"/>
      <c r="AD133" s="112"/>
      <c r="AE133" s="112"/>
      <c r="AF133" s="112"/>
      <c r="AG133" s="112"/>
      <c r="AH133" s="112"/>
      <c r="AI133" s="112"/>
      <c r="AJ133" s="112"/>
      <c r="AK133" s="112"/>
      <c r="AL133" s="112"/>
      <c r="AM133" s="112"/>
      <c r="AN133" s="112"/>
      <c r="AO133" s="112"/>
      <c r="AP133" s="112"/>
      <c r="AQ133" s="112"/>
      <c r="AR133" s="114" t="s">
        <v>79</v>
      </c>
      <c r="AS133" s="112"/>
      <c r="AT133" s="120" t="s">
        <v>70</v>
      </c>
      <c r="AU133" s="120" t="s">
        <v>79</v>
      </c>
      <c r="AV133" s="112"/>
      <c r="AW133" s="112"/>
      <c r="AX133" s="112"/>
      <c r="AY133" s="114" t="s">
        <v>119</v>
      </c>
      <c r="AZ133" s="112"/>
      <c r="BA133" s="112"/>
      <c r="BB133" s="112"/>
      <c r="BC133" s="112"/>
      <c r="BD133" s="112"/>
      <c r="BE133" s="112"/>
      <c r="BF133" s="112"/>
      <c r="BG133" s="112"/>
      <c r="BH133" s="112"/>
      <c r="BI133" s="112"/>
      <c r="BJ133" s="112"/>
      <c r="BK133" s="121">
        <f>SUM(BK134:BK136)</f>
        <v>1908.06</v>
      </c>
      <c r="BL133" s="112"/>
      <c r="BM133" s="112"/>
    </row>
    <row r="134" spans="1:65" ht="24" customHeight="1">
      <c r="A134" s="16"/>
      <c r="B134" s="17"/>
      <c r="C134" s="124" t="s">
        <v>8</v>
      </c>
      <c r="D134" s="124" t="s">
        <v>122</v>
      </c>
      <c r="E134" s="125" t="s">
        <v>206</v>
      </c>
      <c r="F134" s="126" t="s">
        <v>207</v>
      </c>
      <c r="G134" s="127" t="s">
        <v>182</v>
      </c>
      <c r="H134" s="128">
        <v>0.77</v>
      </c>
      <c r="I134" s="129">
        <v>2478</v>
      </c>
      <c r="J134" s="130">
        <f>ROUND(I134*H134,2)</f>
        <v>1908.06</v>
      </c>
      <c r="K134" s="126" t="s">
        <v>126</v>
      </c>
      <c r="L134" s="17"/>
      <c r="M134" s="131" t="s">
        <v>19</v>
      </c>
      <c r="N134" s="132" t="s">
        <v>42</v>
      </c>
      <c r="O134" s="16"/>
      <c r="P134" s="133">
        <f>O134*H134</f>
        <v>0</v>
      </c>
      <c r="Q134" s="133">
        <v>0</v>
      </c>
      <c r="R134" s="133">
        <f>Q134*H134</f>
        <v>0</v>
      </c>
      <c r="S134" s="133">
        <v>0</v>
      </c>
      <c r="T134" s="134">
        <f>S134*H134</f>
        <v>0</v>
      </c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35" t="s">
        <v>127</v>
      </c>
      <c r="AS134" s="16"/>
      <c r="AT134" s="135" t="s">
        <v>122</v>
      </c>
      <c r="AU134" s="135" t="s">
        <v>81</v>
      </c>
      <c r="AV134" s="16"/>
      <c r="AW134" s="16"/>
      <c r="AX134" s="16"/>
      <c r="AY134" s="2" t="s">
        <v>119</v>
      </c>
      <c r="AZ134" s="16"/>
      <c r="BA134" s="16"/>
      <c r="BB134" s="16"/>
      <c r="BC134" s="16"/>
      <c r="BD134" s="16"/>
      <c r="BE134" s="136">
        <f>IF(N134="základní",J134,0)</f>
        <v>1908.06</v>
      </c>
      <c r="BF134" s="136">
        <f>IF(N134="snížená",J134,0)</f>
        <v>0</v>
      </c>
      <c r="BG134" s="136">
        <f>IF(N134="zákl. přenesená",J134,0)</f>
        <v>0</v>
      </c>
      <c r="BH134" s="136">
        <f>IF(N134="sníž. přenesená",J134,0)</f>
        <v>0</v>
      </c>
      <c r="BI134" s="136">
        <f>IF(N134="nulová",J134,0)</f>
        <v>0</v>
      </c>
      <c r="BJ134" s="2" t="s">
        <v>79</v>
      </c>
      <c r="BK134" s="136">
        <f>ROUND(I134*H134,2)</f>
        <v>1908.06</v>
      </c>
      <c r="BL134" s="2" t="s">
        <v>127</v>
      </c>
      <c r="BM134" s="135" t="s">
        <v>208</v>
      </c>
    </row>
    <row r="135" spans="1:65" ht="15.75" customHeight="1">
      <c r="A135" s="16"/>
      <c r="B135" s="17"/>
      <c r="C135" s="16"/>
      <c r="D135" s="137" t="s">
        <v>129</v>
      </c>
      <c r="E135" s="16"/>
      <c r="F135" s="138" t="s">
        <v>209</v>
      </c>
      <c r="G135" s="16"/>
      <c r="H135" s="16"/>
      <c r="I135" s="16"/>
      <c r="J135" s="16"/>
      <c r="K135" s="16"/>
      <c r="L135" s="17"/>
      <c r="M135" s="139"/>
      <c r="N135" s="16"/>
      <c r="O135" s="16"/>
      <c r="P135" s="16"/>
      <c r="Q135" s="16"/>
      <c r="R135" s="16"/>
      <c r="S135" s="16"/>
      <c r="T135" s="41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2" t="s">
        <v>129</v>
      </c>
      <c r="AU135" s="2" t="s">
        <v>81</v>
      </c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</row>
    <row r="136" spans="1:65" ht="15.75" customHeight="1">
      <c r="A136" s="16"/>
      <c r="B136" s="17"/>
      <c r="C136" s="16"/>
      <c r="D136" s="140" t="s">
        <v>131</v>
      </c>
      <c r="E136" s="16"/>
      <c r="F136" s="141" t="s">
        <v>210</v>
      </c>
      <c r="G136" s="16"/>
      <c r="H136" s="16"/>
      <c r="I136" s="16"/>
      <c r="J136" s="16"/>
      <c r="K136" s="16"/>
      <c r="L136" s="17"/>
      <c r="M136" s="139"/>
      <c r="N136" s="16"/>
      <c r="O136" s="16"/>
      <c r="P136" s="16"/>
      <c r="Q136" s="16"/>
      <c r="R136" s="16"/>
      <c r="S136" s="16"/>
      <c r="T136" s="41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2" t="s">
        <v>131</v>
      </c>
      <c r="AU136" s="2" t="s">
        <v>81</v>
      </c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</row>
    <row r="137" spans="1:65" ht="25.5" customHeight="1">
      <c r="A137" s="112"/>
      <c r="B137" s="113"/>
      <c r="C137" s="112"/>
      <c r="D137" s="114" t="s">
        <v>70</v>
      </c>
      <c r="E137" s="115" t="s">
        <v>211</v>
      </c>
      <c r="F137" s="115" t="s">
        <v>212</v>
      </c>
      <c r="G137" s="112"/>
      <c r="H137" s="112"/>
      <c r="I137" s="112"/>
      <c r="J137" s="116">
        <f t="shared" ref="J137:J138" si="4">BK137</f>
        <v>42360.210000000006</v>
      </c>
      <c r="K137" s="112"/>
      <c r="L137" s="113"/>
      <c r="M137" s="117"/>
      <c r="N137" s="112"/>
      <c r="O137" s="112"/>
      <c r="P137" s="118">
        <f>P138+P153+P165</f>
        <v>0</v>
      </c>
      <c r="Q137" s="112"/>
      <c r="R137" s="118">
        <f>R138+R153+R165</f>
        <v>0.10955999999999999</v>
      </c>
      <c r="S137" s="112"/>
      <c r="T137" s="119">
        <f>T138+T153+T165</f>
        <v>9.0000000000000011E-3</v>
      </c>
      <c r="U137" s="112"/>
      <c r="V137" s="112"/>
      <c r="W137" s="112"/>
      <c r="X137" s="112"/>
      <c r="Y137" s="112"/>
      <c r="Z137" s="112"/>
      <c r="AA137" s="112"/>
      <c r="AB137" s="112"/>
      <c r="AC137" s="112"/>
      <c r="AD137" s="112"/>
      <c r="AE137" s="112"/>
      <c r="AF137" s="112"/>
      <c r="AG137" s="112"/>
      <c r="AH137" s="112"/>
      <c r="AI137" s="112"/>
      <c r="AJ137" s="112"/>
      <c r="AK137" s="112"/>
      <c r="AL137" s="112"/>
      <c r="AM137" s="112"/>
      <c r="AN137" s="112"/>
      <c r="AO137" s="112"/>
      <c r="AP137" s="112"/>
      <c r="AQ137" s="112"/>
      <c r="AR137" s="114" t="s">
        <v>81</v>
      </c>
      <c r="AS137" s="112"/>
      <c r="AT137" s="120" t="s">
        <v>70</v>
      </c>
      <c r="AU137" s="120" t="s">
        <v>71</v>
      </c>
      <c r="AV137" s="112"/>
      <c r="AW137" s="112"/>
      <c r="AX137" s="112"/>
      <c r="AY137" s="114" t="s">
        <v>119</v>
      </c>
      <c r="AZ137" s="112"/>
      <c r="BA137" s="112"/>
      <c r="BB137" s="112"/>
      <c r="BC137" s="112"/>
      <c r="BD137" s="112"/>
      <c r="BE137" s="112"/>
      <c r="BF137" s="112"/>
      <c r="BG137" s="112"/>
      <c r="BH137" s="112"/>
      <c r="BI137" s="112"/>
      <c r="BJ137" s="112"/>
      <c r="BK137" s="121">
        <f>BK138+BK153+BK165</f>
        <v>42360.210000000006</v>
      </c>
      <c r="BL137" s="112"/>
      <c r="BM137" s="112"/>
    </row>
    <row r="138" spans="1:65" ht="22.5" customHeight="1">
      <c r="A138" s="112"/>
      <c r="B138" s="113"/>
      <c r="C138" s="112"/>
      <c r="D138" s="114" t="s">
        <v>70</v>
      </c>
      <c r="E138" s="122" t="s">
        <v>213</v>
      </c>
      <c r="F138" s="122" t="s">
        <v>214</v>
      </c>
      <c r="G138" s="112"/>
      <c r="H138" s="112"/>
      <c r="I138" s="112"/>
      <c r="J138" s="123">
        <f t="shared" si="4"/>
        <v>17662.310000000001</v>
      </c>
      <c r="K138" s="112"/>
      <c r="L138" s="113"/>
      <c r="M138" s="117"/>
      <c r="N138" s="112"/>
      <c r="O138" s="112"/>
      <c r="P138" s="118">
        <f>SUM(P139:P152)</f>
        <v>0</v>
      </c>
      <c r="Q138" s="112"/>
      <c r="R138" s="118">
        <f>SUM(R139:R152)</f>
        <v>5.706E-2</v>
      </c>
      <c r="S138" s="112"/>
      <c r="T138" s="119">
        <f>SUM(T139:T152)</f>
        <v>0</v>
      </c>
      <c r="U138" s="112"/>
      <c r="V138" s="112"/>
      <c r="W138" s="112"/>
      <c r="X138" s="112"/>
      <c r="Y138" s="112"/>
      <c r="Z138" s="112"/>
      <c r="AA138" s="112"/>
      <c r="AB138" s="112"/>
      <c r="AC138" s="112"/>
      <c r="AD138" s="112"/>
      <c r="AE138" s="112"/>
      <c r="AF138" s="112"/>
      <c r="AG138" s="112"/>
      <c r="AH138" s="112"/>
      <c r="AI138" s="112"/>
      <c r="AJ138" s="112"/>
      <c r="AK138" s="112"/>
      <c r="AL138" s="112"/>
      <c r="AM138" s="112"/>
      <c r="AN138" s="112"/>
      <c r="AO138" s="112"/>
      <c r="AP138" s="112"/>
      <c r="AQ138" s="112"/>
      <c r="AR138" s="114" t="s">
        <v>81</v>
      </c>
      <c r="AS138" s="112"/>
      <c r="AT138" s="120" t="s">
        <v>70</v>
      </c>
      <c r="AU138" s="120" t="s">
        <v>79</v>
      </c>
      <c r="AV138" s="112"/>
      <c r="AW138" s="112"/>
      <c r="AX138" s="112"/>
      <c r="AY138" s="114" t="s">
        <v>119</v>
      </c>
      <c r="AZ138" s="112"/>
      <c r="BA138" s="112"/>
      <c r="BB138" s="112"/>
      <c r="BC138" s="112"/>
      <c r="BD138" s="112"/>
      <c r="BE138" s="112"/>
      <c r="BF138" s="112"/>
      <c r="BG138" s="112"/>
      <c r="BH138" s="112"/>
      <c r="BI138" s="112"/>
      <c r="BJ138" s="112"/>
      <c r="BK138" s="121">
        <f>SUM(BK139:BK152)</f>
        <v>17662.310000000001</v>
      </c>
      <c r="BL138" s="112"/>
      <c r="BM138" s="112"/>
    </row>
    <row r="139" spans="1:65" ht="33" customHeight="1">
      <c r="A139" s="16"/>
      <c r="B139" s="17"/>
      <c r="C139" s="124" t="s">
        <v>215</v>
      </c>
      <c r="D139" s="124" t="s">
        <v>122</v>
      </c>
      <c r="E139" s="125" t="s">
        <v>216</v>
      </c>
      <c r="F139" s="126" t="s">
        <v>217</v>
      </c>
      <c r="G139" s="127" t="s">
        <v>125</v>
      </c>
      <c r="H139" s="128">
        <v>96</v>
      </c>
      <c r="I139" s="129">
        <v>167</v>
      </c>
      <c r="J139" s="130">
        <f>ROUND(I139*H139,2)</f>
        <v>16032</v>
      </c>
      <c r="K139" s="126" t="s">
        <v>218</v>
      </c>
      <c r="L139" s="17"/>
      <c r="M139" s="131" t="s">
        <v>19</v>
      </c>
      <c r="N139" s="132" t="s">
        <v>42</v>
      </c>
      <c r="O139" s="16"/>
      <c r="P139" s="133">
        <f>O139*H139</f>
        <v>0</v>
      </c>
      <c r="Q139" s="133">
        <v>5.4000000000000001E-4</v>
      </c>
      <c r="R139" s="133">
        <f>Q139*H139</f>
        <v>5.1839999999999997E-2</v>
      </c>
      <c r="S139" s="133">
        <v>0</v>
      </c>
      <c r="T139" s="134">
        <f>S139*H139</f>
        <v>0</v>
      </c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35" t="s">
        <v>153</v>
      </c>
      <c r="AS139" s="16"/>
      <c r="AT139" s="135" t="s">
        <v>122</v>
      </c>
      <c r="AU139" s="135" t="s">
        <v>81</v>
      </c>
      <c r="AV139" s="16"/>
      <c r="AW139" s="16"/>
      <c r="AX139" s="16"/>
      <c r="AY139" s="2" t="s">
        <v>119</v>
      </c>
      <c r="AZ139" s="16"/>
      <c r="BA139" s="16"/>
      <c r="BB139" s="16"/>
      <c r="BC139" s="16"/>
      <c r="BD139" s="16"/>
      <c r="BE139" s="136">
        <f>IF(N139="základní",J139,0)</f>
        <v>16032</v>
      </c>
      <c r="BF139" s="136">
        <f>IF(N139="snížená",J139,0)</f>
        <v>0</v>
      </c>
      <c r="BG139" s="136">
        <f>IF(N139="zákl. přenesená",J139,0)</f>
        <v>0</v>
      </c>
      <c r="BH139" s="136">
        <f>IF(N139="sníž. přenesená",J139,0)</f>
        <v>0</v>
      </c>
      <c r="BI139" s="136">
        <f>IF(N139="nulová",J139,0)</f>
        <v>0</v>
      </c>
      <c r="BJ139" s="2" t="s">
        <v>79</v>
      </c>
      <c r="BK139" s="136">
        <f>ROUND(I139*H139,2)</f>
        <v>16032</v>
      </c>
      <c r="BL139" s="2" t="s">
        <v>153</v>
      </c>
      <c r="BM139" s="135" t="s">
        <v>219</v>
      </c>
    </row>
    <row r="140" spans="1:65" ht="15.75" customHeight="1">
      <c r="A140" s="16"/>
      <c r="B140" s="17"/>
      <c r="C140" s="16"/>
      <c r="D140" s="137" t="s">
        <v>129</v>
      </c>
      <c r="E140" s="16"/>
      <c r="F140" s="138" t="s">
        <v>217</v>
      </c>
      <c r="G140" s="16"/>
      <c r="H140" s="16"/>
      <c r="I140" s="16"/>
      <c r="J140" s="16"/>
      <c r="K140" s="16"/>
      <c r="L140" s="17"/>
      <c r="M140" s="139"/>
      <c r="N140" s="16"/>
      <c r="O140" s="16"/>
      <c r="P140" s="16"/>
      <c r="Q140" s="16"/>
      <c r="R140" s="16"/>
      <c r="S140" s="16"/>
      <c r="T140" s="41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2" t="s">
        <v>129</v>
      </c>
      <c r="AU140" s="2" t="s">
        <v>81</v>
      </c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</row>
    <row r="141" spans="1:65" ht="15.75" customHeight="1">
      <c r="A141" s="142"/>
      <c r="B141" s="143"/>
      <c r="C141" s="142"/>
      <c r="D141" s="137" t="s">
        <v>133</v>
      </c>
      <c r="E141" s="144" t="s">
        <v>19</v>
      </c>
      <c r="F141" s="145" t="s">
        <v>220</v>
      </c>
      <c r="G141" s="142"/>
      <c r="H141" s="144" t="s">
        <v>19</v>
      </c>
      <c r="I141" s="142"/>
      <c r="J141" s="142"/>
      <c r="K141" s="142"/>
      <c r="L141" s="143"/>
      <c r="M141" s="146"/>
      <c r="N141" s="142"/>
      <c r="O141" s="142"/>
      <c r="P141" s="142"/>
      <c r="Q141" s="142"/>
      <c r="R141" s="142"/>
      <c r="S141" s="142"/>
      <c r="T141" s="147"/>
      <c r="U141" s="142"/>
      <c r="V141" s="142"/>
      <c r="W141" s="142"/>
      <c r="X141" s="142"/>
      <c r="Y141" s="142"/>
      <c r="Z141" s="142"/>
      <c r="AA141" s="142"/>
      <c r="AB141" s="142"/>
      <c r="AC141" s="142"/>
      <c r="AD141" s="142"/>
      <c r="AE141" s="142"/>
      <c r="AF141" s="142"/>
      <c r="AG141" s="142"/>
      <c r="AH141" s="142"/>
      <c r="AI141" s="142"/>
      <c r="AJ141" s="142"/>
      <c r="AK141" s="142"/>
      <c r="AL141" s="142"/>
      <c r="AM141" s="142"/>
      <c r="AN141" s="142"/>
      <c r="AO141" s="142"/>
      <c r="AP141" s="142"/>
      <c r="AQ141" s="142"/>
      <c r="AR141" s="142"/>
      <c r="AS141" s="142"/>
      <c r="AT141" s="144" t="s">
        <v>133</v>
      </c>
      <c r="AU141" s="144" t="s">
        <v>81</v>
      </c>
      <c r="AV141" s="142" t="s">
        <v>79</v>
      </c>
      <c r="AW141" s="142" t="s">
        <v>33</v>
      </c>
      <c r="AX141" s="142" t="s">
        <v>71</v>
      </c>
      <c r="AY141" s="144" t="s">
        <v>119</v>
      </c>
      <c r="AZ141" s="142"/>
      <c r="BA141" s="142"/>
      <c r="BB141" s="142"/>
      <c r="BC141" s="142"/>
      <c r="BD141" s="142"/>
      <c r="BE141" s="142"/>
      <c r="BF141" s="142"/>
      <c r="BG141" s="142"/>
      <c r="BH141" s="142"/>
      <c r="BI141" s="142"/>
      <c r="BJ141" s="142"/>
      <c r="BK141" s="142"/>
      <c r="BL141" s="142"/>
      <c r="BM141" s="142"/>
    </row>
    <row r="142" spans="1:65" ht="15.75" customHeight="1">
      <c r="A142" s="148"/>
      <c r="B142" s="149"/>
      <c r="C142" s="148"/>
      <c r="D142" s="137" t="s">
        <v>133</v>
      </c>
      <c r="E142" s="150" t="s">
        <v>19</v>
      </c>
      <c r="F142" s="151" t="s">
        <v>221</v>
      </c>
      <c r="G142" s="148"/>
      <c r="H142" s="152">
        <v>96</v>
      </c>
      <c r="I142" s="148"/>
      <c r="J142" s="148"/>
      <c r="K142" s="148"/>
      <c r="L142" s="149"/>
      <c r="M142" s="153"/>
      <c r="N142" s="148"/>
      <c r="O142" s="148"/>
      <c r="P142" s="148"/>
      <c r="Q142" s="148"/>
      <c r="R142" s="148"/>
      <c r="S142" s="148"/>
      <c r="T142" s="154"/>
      <c r="U142" s="148"/>
      <c r="V142" s="148"/>
      <c r="W142" s="148"/>
      <c r="X142" s="148"/>
      <c r="Y142" s="148"/>
      <c r="Z142" s="148"/>
      <c r="AA142" s="148"/>
      <c r="AB142" s="148"/>
      <c r="AC142" s="148"/>
      <c r="AD142" s="148"/>
      <c r="AE142" s="148"/>
      <c r="AF142" s="148"/>
      <c r="AG142" s="148"/>
      <c r="AH142" s="148"/>
      <c r="AI142" s="148"/>
      <c r="AJ142" s="148"/>
      <c r="AK142" s="148"/>
      <c r="AL142" s="148"/>
      <c r="AM142" s="148"/>
      <c r="AN142" s="148"/>
      <c r="AO142" s="148"/>
      <c r="AP142" s="148"/>
      <c r="AQ142" s="148"/>
      <c r="AR142" s="148"/>
      <c r="AS142" s="148"/>
      <c r="AT142" s="150" t="s">
        <v>133</v>
      </c>
      <c r="AU142" s="150" t="s">
        <v>81</v>
      </c>
      <c r="AV142" s="148" t="s">
        <v>81</v>
      </c>
      <c r="AW142" s="148" t="s">
        <v>33</v>
      </c>
      <c r="AX142" s="148" t="s">
        <v>79</v>
      </c>
      <c r="AY142" s="150" t="s">
        <v>119</v>
      </c>
      <c r="AZ142" s="148"/>
      <c r="BA142" s="148"/>
      <c r="BB142" s="148"/>
      <c r="BC142" s="148"/>
      <c r="BD142" s="148"/>
      <c r="BE142" s="148"/>
      <c r="BF142" s="148"/>
      <c r="BG142" s="148"/>
      <c r="BH142" s="148"/>
      <c r="BI142" s="148"/>
      <c r="BJ142" s="148"/>
      <c r="BK142" s="148"/>
      <c r="BL142" s="148"/>
      <c r="BM142" s="148"/>
    </row>
    <row r="143" spans="1:65" ht="24" customHeight="1">
      <c r="A143" s="16"/>
      <c r="B143" s="17"/>
      <c r="C143" s="124" t="s">
        <v>222</v>
      </c>
      <c r="D143" s="124" t="s">
        <v>122</v>
      </c>
      <c r="E143" s="125" t="s">
        <v>223</v>
      </c>
      <c r="F143" s="126" t="s">
        <v>224</v>
      </c>
      <c r="G143" s="127" t="s">
        <v>125</v>
      </c>
      <c r="H143" s="128">
        <v>6</v>
      </c>
      <c r="I143" s="129">
        <v>167</v>
      </c>
      <c r="J143" s="130">
        <f>ROUND(I143*H143,2)</f>
        <v>1002</v>
      </c>
      <c r="K143" s="126" t="s">
        <v>218</v>
      </c>
      <c r="L143" s="17"/>
      <c r="M143" s="131" t="s">
        <v>19</v>
      </c>
      <c r="N143" s="132" t="s">
        <v>42</v>
      </c>
      <c r="O143" s="16"/>
      <c r="P143" s="133">
        <f>O143*H143</f>
        <v>0</v>
      </c>
      <c r="Q143" s="133">
        <v>8.7000000000000001E-4</v>
      </c>
      <c r="R143" s="133">
        <f>Q143*H143</f>
        <v>5.2199999999999998E-3</v>
      </c>
      <c r="S143" s="133">
        <v>0</v>
      </c>
      <c r="T143" s="134">
        <f>S143*H143</f>
        <v>0</v>
      </c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35" t="s">
        <v>153</v>
      </c>
      <c r="AS143" s="16"/>
      <c r="AT143" s="135" t="s">
        <v>122</v>
      </c>
      <c r="AU143" s="135" t="s">
        <v>81</v>
      </c>
      <c r="AV143" s="16"/>
      <c r="AW143" s="16"/>
      <c r="AX143" s="16"/>
      <c r="AY143" s="2" t="s">
        <v>119</v>
      </c>
      <c r="AZ143" s="16"/>
      <c r="BA143" s="16"/>
      <c r="BB143" s="16"/>
      <c r="BC143" s="16"/>
      <c r="BD143" s="16"/>
      <c r="BE143" s="136">
        <f>IF(N143="základní",J143,0)</f>
        <v>1002</v>
      </c>
      <c r="BF143" s="136">
        <f>IF(N143="snížená",J143,0)</f>
        <v>0</v>
      </c>
      <c r="BG143" s="136">
        <f>IF(N143="zákl. přenesená",J143,0)</f>
        <v>0</v>
      </c>
      <c r="BH143" s="136">
        <f>IF(N143="sníž. přenesená",J143,0)</f>
        <v>0</v>
      </c>
      <c r="BI143" s="136">
        <f>IF(N143="nulová",J143,0)</f>
        <v>0</v>
      </c>
      <c r="BJ143" s="2" t="s">
        <v>79</v>
      </c>
      <c r="BK143" s="136">
        <f>ROUND(I143*H143,2)</f>
        <v>1002</v>
      </c>
      <c r="BL143" s="2" t="s">
        <v>153</v>
      </c>
      <c r="BM143" s="135" t="s">
        <v>225</v>
      </c>
    </row>
    <row r="144" spans="1:65" ht="15.75" customHeight="1">
      <c r="A144" s="16"/>
      <c r="B144" s="17"/>
      <c r="C144" s="16"/>
      <c r="D144" s="137" t="s">
        <v>129</v>
      </c>
      <c r="E144" s="16"/>
      <c r="F144" s="138" t="s">
        <v>224</v>
      </c>
      <c r="G144" s="16"/>
      <c r="H144" s="16"/>
      <c r="I144" s="16"/>
      <c r="J144" s="16"/>
      <c r="K144" s="16"/>
      <c r="L144" s="17"/>
      <c r="M144" s="139"/>
      <c r="N144" s="16"/>
      <c r="O144" s="16"/>
      <c r="P144" s="16"/>
      <c r="Q144" s="16"/>
      <c r="R144" s="16"/>
      <c r="S144" s="16"/>
      <c r="T144" s="41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2" t="s">
        <v>129</v>
      </c>
      <c r="AU144" s="2" t="s">
        <v>81</v>
      </c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</row>
    <row r="145" spans="1:65" ht="15.75" customHeight="1">
      <c r="A145" s="142"/>
      <c r="B145" s="143"/>
      <c r="C145" s="142"/>
      <c r="D145" s="137" t="s">
        <v>133</v>
      </c>
      <c r="E145" s="144" t="s">
        <v>19</v>
      </c>
      <c r="F145" s="145" t="s">
        <v>226</v>
      </c>
      <c r="G145" s="142"/>
      <c r="H145" s="144" t="s">
        <v>19</v>
      </c>
      <c r="I145" s="142"/>
      <c r="J145" s="142"/>
      <c r="K145" s="142"/>
      <c r="L145" s="143"/>
      <c r="M145" s="146"/>
      <c r="N145" s="142"/>
      <c r="O145" s="142"/>
      <c r="P145" s="142"/>
      <c r="Q145" s="142"/>
      <c r="R145" s="142"/>
      <c r="S145" s="142"/>
      <c r="T145" s="147"/>
      <c r="U145" s="142"/>
      <c r="V145" s="142"/>
      <c r="W145" s="142"/>
      <c r="X145" s="142"/>
      <c r="Y145" s="142"/>
      <c r="Z145" s="142"/>
      <c r="AA145" s="142"/>
      <c r="AB145" s="142"/>
      <c r="AC145" s="142"/>
      <c r="AD145" s="142"/>
      <c r="AE145" s="142"/>
      <c r="AF145" s="142"/>
      <c r="AG145" s="142"/>
      <c r="AH145" s="142"/>
      <c r="AI145" s="142"/>
      <c r="AJ145" s="142"/>
      <c r="AK145" s="142"/>
      <c r="AL145" s="142"/>
      <c r="AM145" s="142"/>
      <c r="AN145" s="142"/>
      <c r="AO145" s="142"/>
      <c r="AP145" s="142"/>
      <c r="AQ145" s="142"/>
      <c r="AR145" s="142"/>
      <c r="AS145" s="142"/>
      <c r="AT145" s="144" t="s">
        <v>133</v>
      </c>
      <c r="AU145" s="144" t="s">
        <v>81</v>
      </c>
      <c r="AV145" s="142" t="s">
        <v>79</v>
      </c>
      <c r="AW145" s="142" t="s">
        <v>33</v>
      </c>
      <c r="AX145" s="142" t="s">
        <v>71</v>
      </c>
      <c r="AY145" s="144" t="s">
        <v>119</v>
      </c>
      <c r="AZ145" s="142"/>
      <c r="BA145" s="142"/>
      <c r="BB145" s="142"/>
      <c r="BC145" s="142"/>
      <c r="BD145" s="142"/>
      <c r="BE145" s="142"/>
      <c r="BF145" s="142"/>
      <c r="BG145" s="142"/>
      <c r="BH145" s="142"/>
      <c r="BI145" s="142"/>
      <c r="BJ145" s="142"/>
      <c r="BK145" s="142"/>
      <c r="BL145" s="142"/>
      <c r="BM145" s="142"/>
    </row>
    <row r="146" spans="1:65" ht="15.75" customHeight="1">
      <c r="A146" s="148"/>
      <c r="B146" s="149"/>
      <c r="C146" s="148"/>
      <c r="D146" s="137" t="s">
        <v>133</v>
      </c>
      <c r="E146" s="150" t="s">
        <v>19</v>
      </c>
      <c r="F146" s="151" t="s">
        <v>120</v>
      </c>
      <c r="G146" s="148"/>
      <c r="H146" s="152">
        <v>6</v>
      </c>
      <c r="I146" s="148"/>
      <c r="J146" s="148"/>
      <c r="K146" s="148"/>
      <c r="L146" s="149"/>
      <c r="M146" s="153"/>
      <c r="N146" s="148"/>
      <c r="O146" s="148"/>
      <c r="P146" s="148"/>
      <c r="Q146" s="148"/>
      <c r="R146" s="148"/>
      <c r="S146" s="148"/>
      <c r="T146" s="154"/>
      <c r="U146" s="148"/>
      <c r="V146" s="148"/>
      <c r="W146" s="148"/>
      <c r="X146" s="148"/>
      <c r="Y146" s="148"/>
      <c r="Z146" s="148"/>
      <c r="AA146" s="148"/>
      <c r="AB146" s="148"/>
      <c r="AC146" s="148"/>
      <c r="AD146" s="148"/>
      <c r="AE146" s="148"/>
      <c r="AF146" s="148"/>
      <c r="AG146" s="148"/>
      <c r="AH146" s="148"/>
      <c r="AI146" s="148"/>
      <c r="AJ146" s="148"/>
      <c r="AK146" s="148"/>
      <c r="AL146" s="148"/>
      <c r="AM146" s="148"/>
      <c r="AN146" s="148"/>
      <c r="AO146" s="148"/>
      <c r="AP146" s="148"/>
      <c r="AQ146" s="148"/>
      <c r="AR146" s="148"/>
      <c r="AS146" s="148"/>
      <c r="AT146" s="150" t="s">
        <v>133</v>
      </c>
      <c r="AU146" s="150" t="s">
        <v>81</v>
      </c>
      <c r="AV146" s="148" t="s">
        <v>81</v>
      </c>
      <c r="AW146" s="148" t="s">
        <v>33</v>
      </c>
      <c r="AX146" s="148" t="s">
        <v>79</v>
      </c>
      <c r="AY146" s="150" t="s">
        <v>119</v>
      </c>
      <c r="AZ146" s="148"/>
      <c r="BA146" s="148"/>
      <c r="BB146" s="148"/>
      <c r="BC146" s="148"/>
      <c r="BD146" s="148"/>
      <c r="BE146" s="148"/>
      <c r="BF146" s="148"/>
      <c r="BG146" s="148"/>
      <c r="BH146" s="148"/>
      <c r="BI146" s="148"/>
      <c r="BJ146" s="148"/>
      <c r="BK146" s="148"/>
      <c r="BL146" s="148"/>
      <c r="BM146" s="148"/>
    </row>
    <row r="147" spans="1:65" ht="24" customHeight="1">
      <c r="A147" s="16"/>
      <c r="B147" s="17"/>
      <c r="C147" s="124" t="s">
        <v>227</v>
      </c>
      <c r="D147" s="124" t="s">
        <v>122</v>
      </c>
      <c r="E147" s="125" t="s">
        <v>228</v>
      </c>
      <c r="F147" s="126" t="s">
        <v>229</v>
      </c>
      <c r="G147" s="127" t="s">
        <v>182</v>
      </c>
      <c r="H147" s="128">
        <v>5.7000000000000002E-2</v>
      </c>
      <c r="I147" s="129">
        <v>9956</v>
      </c>
      <c r="J147" s="130">
        <f>ROUND(I147*H147,2)</f>
        <v>567.49</v>
      </c>
      <c r="K147" s="126" t="s">
        <v>126</v>
      </c>
      <c r="L147" s="17"/>
      <c r="M147" s="131" t="s">
        <v>19</v>
      </c>
      <c r="N147" s="132" t="s">
        <v>42</v>
      </c>
      <c r="O147" s="16"/>
      <c r="P147" s="133">
        <f>O147*H147</f>
        <v>0</v>
      </c>
      <c r="Q147" s="133">
        <v>0</v>
      </c>
      <c r="R147" s="133">
        <f>Q147*H147</f>
        <v>0</v>
      </c>
      <c r="S147" s="133">
        <v>0</v>
      </c>
      <c r="T147" s="134">
        <f>S147*H147</f>
        <v>0</v>
      </c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35" t="s">
        <v>153</v>
      </c>
      <c r="AS147" s="16"/>
      <c r="AT147" s="135" t="s">
        <v>122</v>
      </c>
      <c r="AU147" s="135" t="s">
        <v>81</v>
      </c>
      <c r="AV147" s="16"/>
      <c r="AW147" s="16"/>
      <c r="AX147" s="16"/>
      <c r="AY147" s="2" t="s">
        <v>119</v>
      </c>
      <c r="AZ147" s="16"/>
      <c r="BA147" s="16"/>
      <c r="BB147" s="16"/>
      <c r="BC147" s="16"/>
      <c r="BD147" s="16"/>
      <c r="BE147" s="136">
        <f>IF(N147="základní",J147,0)</f>
        <v>567.49</v>
      </c>
      <c r="BF147" s="136">
        <f>IF(N147="snížená",J147,0)</f>
        <v>0</v>
      </c>
      <c r="BG147" s="136">
        <f>IF(N147="zákl. přenesená",J147,0)</f>
        <v>0</v>
      </c>
      <c r="BH147" s="136">
        <f>IF(N147="sníž. přenesená",J147,0)</f>
        <v>0</v>
      </c>
      <c r="BI147" s="136">
        <f>IF(N147="nulová",J147,0)</f>
        <v>0</v>
      </c>
      <c r="BJ147" s="2" t="s">
        <v>79</v>
      </c>
      <c r="BK147" s="136">
        <f>ROUND(I147*H147,2)</f>
        <v>567.49</v>
      </c>
      <c r="BL147" s="2" t="s">
        <v>153</v>
      </c>
      <c r="BM147" s="135" t="s">
        <v>230</v>
      </c>
    </row>
    <row r="148" spans="1:65" ht="15.75" customHeight="1">
      <c r="A148" s="16"/>
      <c r="B148" s="17"/>
      <c r="C148" s="16"/>
      <c r="D148" s="137" t="s">
        <v>129</v>
      </c>
      <c r="E148" s="16"/>
      <c r="F148" s="138" t="s">
        <v>231</v>
      </c>
      <c r="G148" s="16"/>
      <c r="H148" s="16"/>
      <c r="I148" s="16"/>
      <c r="J148" s="16"/>
      <c r="K148" s="16"/>
      <c r="L148" s="17"/>
      <c r="M148" s="139"/>
      <c r="N148" s="16"/>
      <c r="O148" s="16"/>
      <c r="P148" s="16"/>
      <c r="Q148" s="16"/>
      <c r="R148" s="16"/>
      <c r="S148" s="16"/>
      <c r="T148" s="41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2" t="s">
        <v>129</v>
      </c>
      <c r="AU148" s="2" t="s">
        <v>81</v>
      </c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6"/>
    </row>
    <row r="149" spans="1:65" ht="15.75" customHeight="1">
      <c r="A149" s="16"/>
      <c r="B149" s="17"/>
      <c r="C149" s="16"/>
      <c r="D149" s="140" t="s">
        <v>131</v>
      </c>
      <c r="E149" s="16"/>
      <c r="F149" s="141" t="s">
        <v>232</v>
      </c>
      <c r="G149" s="16"/>
      <c r="H149" s="16"/>
      <c r="I149" s="16"/>
      <c r="J149" s="16"/>
      <c r="K149" s="16"/>
      <c r="L149" s="17"/>
      <c r="M149" s="139"/>
      <c r="N149" s="16"/>
      <c r="O149" s="16"/>
      <c r="P149" s="16"/>
      <c r="Q149" s="16"/>
      <c r="R149" s="16"/>
      <c r="S149" s="16"/>
      <c r="T149" s="41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2" t="s">
        <v>131</v>
      </c>
      <c r="AU149" s="2" t="s">
        <v>81</v>
      </c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</row>
    <row r="150" spans="1:65" ht="24" customHeight="1">
      <c r="A150" s="16"/>
      <c r="B150" s="17"/>
      <c r="C150" s="124" t="s">
        <v>153</v>
      </c>
      <c r="D150" s="124" t="s">
        <v>122</v>
      </c>
      <c r="E150" s="125" t="s">
        <v>233</v>
      </c>
      <c r="F150" s="126" t="s">
        <v>234</v>
      </c>
      <c r="G150" s="127" t="s">
        <v>182</v>
      </c>
      <c r="H150" s="128">
        <v>5.7000000000000002E-2</v>
      </c>
      <c r="I150" s="129">
        <v>1067</v>
      </c>
      <c r="J150" s="130">
        <f>ROUND(I150*H150,2)</f>
        <v>60.82</v>
      </c>
      <c r="K150" s="126" t="s">
        <v>126</v>
      </c>
      <c r="L150" s="17"/>
      <c r="M150" s="131" t="s">
        <v>19</v>
      </c>
      <c r="N150" s="132" t="s">
        <v>42</v>
      </c>
      <c r="O150" s="16"/>
      <c r="P150" s="133">
        <f>O150*H150</f>
        <v>0</v>
      </c>
      <c r="Q150" s="133">
        <v>0</v>
      </c>
      <c r="R150" s="133">
        <f>Q150*H150</f>
        <v>0</v>
      </c>
      <c r="S150" s="133">
        <v>0</v>
      </c>
      <c r="T150" s="134">
        <f>S150*H150</f>
        <v>0</v>
      </c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35" t="s">
        <v>153</v>
      </c>
      <c r="AS150" s="16"/>
      <c r="AT150" s="135" t="s">
        <v>122</v>
      </c>
      <c r="AU150" s="135" t="s">
        <v>81</v>
      </c>
      <c r="AV150" s="16"/>
      <c r="AW150" s="16"/>
      <c r="AX150" s="16"/>
      <c r="AY150" s="2" t="s">
        <v>119</v>
      </c>
      <c r="AZ150" s="16"/>
      <c r="BA150" s="16"/>
      <c r="BB150" s="16"/>
      <c r="BC150" s="16"/>
      <c r="BD150" s="16"/>
      <c r="BE150" s="136">
        <f>IF(N150="základní",J150,0)</f>
        <v>60.82</v>
      </c>
      <c r="BF150" s="136">
        <f>IF(N150="snížená",J150,0)</f>
        <v>0</v>
      </c>
      <c r="BG150" s="136">
        <f>IF(N150="zákl. přenesená",J150,0)</f>
        <v>0</v>
      </c>
      <c r="BH150" s="136">
        <f>IF(N150="sníž. přenesená",J150,0)</f>
        <v>0</v>
      </c>
      <c r="BI150" s="136">
        <f>IF(N150="nulová",J150,0)</f>
        <v>0</v>
      </c>
      <c r="BJ150" s="2" t="s">
        <v>79</v>
      </c>
      <c r="BK150" s="136">
        <f>ROUND(I150*H150,2)</f>
        <v>60.82</v>
      </c>
      <c r="BL150" s="2" t="s">
        <v>153</v>
      </c>
      <c r="BM150" s="135" t="s">
        <v>235</v>
      </c>
    </row>
    <row r="151" spans="1:65" ht="15.75" customHeight="1">
      <c r="A151" s="16"/>
      <c r="B151" s="17"/>
      <c r="C151" s="16"/>
      <c r="D151" s="137" t="s">
        <v>129</v>
      </c>
      <c r="E151" s="16"/>
      <c r="F151" s="138" t="s">
        <v>236</v>
      </c>
      <c r="G151" s="16"/>
      <c r="H151" s="16"/>
      <c r="I151" s="16"/>
      <c r="J151" s="16"/>
      <c r="K151" s="16"/>
      <c r="L151" s="17"/>
      <c r="M151" s="139"/>
      <c r="N151" s="16"/>
      <c r="O151" s="16"/>
      <c r="P151" s="16"/>
      <c r="Q151" s="16"/>
      <c r="R151" s="16"/>
      <c r="S151" s="16"/>
      <c r="T151" s="41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2" t="s">
        <v>129</v>
      </c>
      <c r="AU151" s="2" t="s">
        <v>81</v>
      </c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</row>
    <row r="152" spans="1:65" ht="15.75" customHeight="1">
      <c r="A152" s="16"/>
      <c r="B152" s="17"/>
      <c r="C152" s="16"/>
      <c r="D152" s="140" t="s">
        <v>131</v>
      </c>
      <c r="E152" s="16"/>
      <c r="F152" s="141" t="s">
        <v>237</v>
      </c>
      <c r="G152" s="16"/>
      <c r="H152" s="16"/>
      <c r="I152" s="16"/>
      <c r="J152" s="16"/>
      <c r="K152" s="16"/>
      <c r="L152" s="17"/>
      <c r="M152" s="139"/>
      <c r="N152" s="16"/>
      <c r="O152" s="16"/>
      <c r="P152" s="16"/>
      <c r="Q152" s="16"/>
      <c r="R152" s="16"/>
      <c r="S152" s="16"/>
      <c r="T152" s="41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2" t="s">
        <v>131</v>
      </c>
      <c r="AU152" s="2" t="s">
        <v>81</v>
      </c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</row>
    <row r="153" spans="1:65" ht="22.5" customHeight="1">
      <c r="A153" s="112"/>
      <c r="B153" s="113"/>
      <c r="C153" s="112"/>
      <c r="D153" s="114" t="s">
        <v>70</v>
      </c>
      <c r="E153" s="122" t="s">
        <v>238</v>
      </c>
      <c r="F153" s="122" t="s">
        <v>239</v>
      </c>
      <c r="G153" s="112"/>
      <c r="H153" s="112"/>
      <c r="I153" s="112"/>
      <c r="J153" s="123">
        <f>BK153</f>
        <v>937.90000000000009</v>
      </c>
      <c r="K153" s="112"/>
      <c r="L153" s="113"/>
      <c r="M153" s="117"/>
      <c r="N153" s="112"/>
      <c r="O153" s="112"/>
      <c r="P153" s="118">
        <f>SUM(P154:P164)</f>
        <v>0</v>
      </c>
      <c r="Q153" s="112"/>
      <c r="R153" s="118">
        <f>SUM(R154:R164)</f>
        <v>1.0200000000000001E-3</v>
      </c>
      <c r="S153" s="112"/>
      <c r="T153" s="119">
        <f>SUM(T154:T164)</f>
        <v>9.0000000000000011E-3</v>
      </c>
      <c r="U153" s="112"/>
      <c r="V153" s="112"/>
      <c r="W153" s="112"/>
      <c r="X153" s="112"/>
      <c r="Y153" s="112"/>
      <c r="Z153" s="112"/>
      <c r="AA153" s="112"/>
      <c r="AB153" s="112"/>
      <c r="AC153" s="112"/>
      <c r="AD153" s="112"/>
      <c r="AE153" s="112"/>
      <c r="AF153" s="112"/>
      <c r="AG153" s="112"/>
      <c r="AH153" s="112"/>
      <c r="AI153" s="112"/>
      <c r="AJ153" s="112"/>
      <c r="AK153" s="112"/>
      <c r="AL153" s="112"/>
      <c r="AM153" s="112"/>
      <c r="AN153" s="112"/>
      <c r="AO153" s="112"/>
      <c r="AP153" s="112"/>
      <c r="AQ153" s="112"/>
      <c r="AR153" s="114" t="s">
        <v>81</v>
      </c>
      <c r="AS153" s="112"/>
      <c r="AT153" s="120" t="s">
        <v>70</v>
      </c>
      <c r="AU153" s="120" t="s">
        <v>79</v>
      </c>
      <c r="AV153" s="112"/>
      <c r="AW153" s="112"/>
      <c r="AX153" s="112"/>
      <c r="AY153" s="114" t="s">
        <v>119</v>
      </c>
      <c r="AZ153" s="112"/>
      <c r="BA153" s="112"/>
      <c r="BB153" s="112"/>
      <c r="BC153" s="112"/>
      <c r="BD153" s="112"/>
      <c r="BE153" s="112"/>
      <c r="BF153" s="112"/>
      <c r="BG153" s="112"/>
      <c r="BH153" s="112"/>
      <c r="BI153" s="112"/>
      <c r="BJ153" s="112"/>
      <c r="BK153" s="121">
        <f>SUM(BK154:BK164)</f>
        <v>937.90000000000009</v>
      </c>
      <c r="BL153" s="112"/>
      <c r="BM153" s="112"/>
    </row>
    <row r="154" spans="1:65" ht="24" customHeight="1">
      <c r="A154" s="16"/>
      <c r="B154" s="17"/>
      <c r="C154" s="124" t="s">
        <v>240</v>
      </c>
      <c r="D154" s="124" t="s">
        <v>122</v>
      </c>
      <c r="E154" s="125" t="s">
        <v>241</v>
      </c>
      <c r="F154" s="126" t="s">
        <v>242</v>
      </c>
      <c r="G154" s="127" t="s">
        <v>125</v>
      </c>
      <c r="H154" s="128">
        <v>6</v>
      </c>
      <c r="I154" s="129">
        <v>156</v>
      </c>
      <c r="J154" s="130">
        <f>ROUND(I154*H154,2)</f>
        <v>936</v>
      </c>
      <c r="K154" s="126" t="s">
        <v>126</v>
      </c>
      <c r="L154" s="17"/>
      <c r="M154" s="131" t="s">
        <v>19</v>
      </c>
      <c r="N154" s="132" t="s">
        <v>42</v>
      </c>
      <c r="O154" s="16"/>
      <c r="P154" s="133">
        <f>O154*H154</f>
        <v>0</v>
      </c>
      <c r="Q154" s="133">
        <v>1.7000000000000001E-4</v>
      </c>
      <c r="R154" s="133">
        <f>Q154*H154</f>
        <v>1.0200000000000001E-3</v>
      </c>
      <c r="S154" s="133">
        <v>1.5E-3</v>
      </c>
      <c r="T154" s="134">
        <f>S154*H154</f>
        <v>9.0000000000000011E-3</v>
      </c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35" t="s">
        <v>153</v>
      </c>
      <c r="AS154" s="16"/>
      <c r="AT154" s="135" t="s">
        <v>122</v>
      </c>
      <c r="AU154" s="135" t="s">
        <v>81</v>
      </c>
      <c r="AV154" s="16"/>
      <c r="AW154" s="16"/>
      <c r="AX154" s="16"/>
      <c r="AY154" s="2" t="s">
        <v>119</v>
      </c>
      <c r="AZ154" s="16"/>
      <c r="BA154" s="16"/>
      <c r="BB154" s="16"/>
      <c r="BC154" s="16"/>
      <c r="BD154" s="16"/>
      <c r="BE154" s="136">
        <f>IF(N154="základní",J154,0)</f>
        <v>936</v>
      </c>
      <c r="BF154" s="136">
        <f>IF(N154="snížená",J154,0)</f>
        <v>0</v>
      </c>
      <c r="BG154" s="136">
        <f>IF(N154="zákl. přenesená",J154,0)</f>
        <v>0</v>
      </c>
      <c r="BH154" s="136">
        <f>IF(N154="sníž. přenesená",J154,0)</f>
        <v>0</v>
      </c>
      <c r="BI154" s="136">
        <f>IF(N154="nulová",J154,0)</f>
        <v>0</v>
      </c>
      <c r="BJ154" s="2" t="s">
        <v>79</v>
      </c>
      <c r="BK154" s="136">
        <f>ROUND(I154*H154,2)</f>
        <v>936</v>
      </c>
      <c r="BL154" s="2" t="s">
        <v>153</v>
      </c>
      <c r="BM154" s="135" t="s">
        <v>243</v>
      </c>
    </row>
    <row r="155" spans="1:65" ht="15.75" customHeight="1">
      <c r="A155" s="16"/>
      <c r="B155" s="17"/>
      <c r="C155" s="16"/>
      <c r="D155" s="137" t="s">
        <v>129</v>
      </c>
      <c r="E155" s="16"/>
      <c r="F155" s="138" t="s">
        <v>244</v>
      </c>
      <c r="G155" s="16"/>
      <c r="H155" s="16"/>
      <c r="I155" s="16"/>
      <c r="J155" s="16"/>
      <c r="K155" s="16"/>
      <c r="L155" s="17"/>
      <c r="M155" s="139"/>
      <c r="N155" s="16"/>
      <c r="O155" s="16"/>
      <c r="P155" s="16"/>
      <c r="Q155" s="16"/>
      <c r="R155" s="16"/>
      <c r="S155" s="16"/>
      <c r="T155" s="41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2" t="s">
        <v>129</v>
      </c>
      <c r="AU155" s="2" t="s">
        <v>81</v>
      </c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</row>
    <row r="156" spans="1:65" ht="15.75" customHeight="1">
      <c r="A156" s="16"/>
      <c r="B156" s="17"/>
      <c r="C156" s="16"/>
      <c r="D156" s="140" t="s">
        <v>131</v>
      </c>
      <c r="E156" s="16"/>
      <c r="F156" s="141" t="s">
        <v>245</v>
      </c>
      <c r="G156" s="16"/>
      <c r="H156" s="16"/>
      <c r="I156" s="16"/>
      <c r="J156" s="16"/>
      <c r="K156" s="16"/>
      <c r="L156" s="17"/>
      <c r="M156" s="139"/>
      <c r="N156" s="16"/>
      <c r="O156" s="16"/>
      <c r="P156" s="16"/>
      <c r="Q156" s="16"/>
      <c r="R156" s="16"/>
      <c r="S156" s="16"/>
      <c r="T156" s="41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2" t="s">
        <v>131</v>
      </c>
      <c r="AU156" s="2" t="s">
        <v>81</v>
      </c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</row>
    <row r="157" spans="1:65" ht="15.75" customHeight="1">
      <c r="A157" s="142"/>
      <c r="B157" s="143"/>
      <c r="C157" s="142"/>
      <c r="D157" s="137" t="s">
        <v>133</v>
      </c>
      <c r="E157" s="144" t="s">
        <v>19</v>
      </c>
      <c r="F157" s="145" t="s">
        <v>246</v>
      </c>
      <c r="G157" s="142"/>
      <c r="H157" s="144" t="s">
        <v>19</v>
      </c>
      <c r="I157" s="142"/>
      <c r="J157" s="142"/>
      <c r="K157" s="142"/>
      <c r="L157" s="143"/>
      <c r="M157" s="146"/>
      <c r="N157" s="142"/>
      <c r="O157" s="142"/>
      <c r="P157" s="142"/>
      <c r="Q157" s="142"/>
      <c r="R157" s="142"/>
      <c r="S157" s="142"/>
      <c r="T157" s="147"/>
      <c r="U157" s="142"/>
      <c r="V157" s="142"/>
      <c r="W157" s="142"/>
      <c r="X157" s="142"/>
      <c r="Y157" s="142"/>
      <c r="Z157" s="142"/>
      <c r="AA157" s="142"/>
      <c r="AB157" s="142"/>
      <c r="AC157" s="142"/>
      <c r="AD157" s="142"/>
      <c r="AE157" s="142"/>
      <c r="AF157" s="142"/>
      <c r="AG157" s="142"/>
      <c r="AH157" s="142"/>
      <c r="AI157" s="142"/>
      <c r="AJ157" s="142"/>
      <c r="AK157" s="142"/>
      <c r="AL157" s="142"/>
      <c r="AM157" s="142"/>
      <c r="AN157" s="142"/>
      <c r="AO157" s="142"/>
      <c r="AP157" s="142"/>
      <c r="AQ157" s="142"/>
      <c r="AR157" s="142"/>
      <c r="AS157" s="142"/>
      <c r="AT157" s="144" t="s">
        <v>133</v>
      </c>
      <c r="AU157" s="144" t="s">
        <v>81</v>
      </c>
      <c r="AV157" s="142" t="s">
        <v>79</v>
      </c>
      <c r="AW157" s="142" t="s">
        <v>33</v>
      </c>
      <c r="AX157" s="142" t="s">
        <v>71</v>
      </c>
      <c r="AY157" s="144" t="s">
        <v>119</v>
      </c>
      <c r="AZ157" s="142"/>
      <c r="BA157" s="142"/>
      <c r="BB157" s="142"/>
      <c r="BC157" s="142"/>
      <c r="BD157" s="142"/>
      <c r="BE157" s="142"/>
      <c r="BF157" s="142"/>
      <c r="BG157" s="142"/>
      <c r="BH157" s="142"/>
      <c r="BI157" s="142"/>
      <c r="BJ157" s="142"/>
      <c r="BK157" s="142"/>
      <c r="BL157" s="142"/>
      <c r="BM157" s="142"/>
    </row>
    <row r="158" spans="1:65" ht="15.75" customHeight="1">
      <c r="A158" s="148"/>
      <c r="B158" s="149"/>
      <c r="C158" s="148"/>
      <c r="D158" s="137" t="s">
        <v>133</v>
      </c>
      <c r="E158" s="150" t="s">
        <v>19</v>
      </c>
      <c r="F158" s="151" t="s">
        <v>120</v>
      </c>
      <c r="G158" s="148"/>
      <c r="H158" s="152">
        <v>6</v>
      </c>
      <c r="I158" s="148"/>
      <c r="J158" s="148"/>
      <c r="K158" s="148"/>
      <c r="L158" s="149"/>
      <c r="M158" s="153"/>
      <c r="N158" s="148"/>
      <c r="O158" s="148"/>
      <c r="P158" s="148"/>
      <c r="Q158" s="148"/>
      <c r="R158" s="148"/>
      <c r="S158" s="148"/>
      <c r="T158" s="154"/>
      <c r="U158" s="148"/>
      <c r="V158" s="148"/>
      <c r="W158" s="148"/>
      <c r="X158" s="148"/>
      <c r="Y158" s="148"/>
      <c r="Z158" s="148"/>
      <c r="AA158" s="148"/>
      <c r="AB158" s="148"/>
      <c r="AC158" s="148"/>
      <c r="AD158" s="148"/>
      <c r="AE158" s="148"/>
      <c r="AF158" s="148"/>
      <c r="AG158" s="148"/>
      <c r="AH158" s="148"/>
      <c r="AI158" s="148"/>
      <c r="AJ158" s="148"/>
      <c r="AK158" s="148"/>
      <c r="AL158" s="148"/>
      <c r="AM158" s="148"/>
      <c r="AN158" s="148"/>
      <c r="AO158" s="148"/>
      <c r="AP158" s="148"/>
      <c r="AQ158" s="148"/>
      <c r="AR158" s="148"/>
      <c r="AS158" s="148"/>
      <c r="AT158" s="150" t="s">
        <v>133</v>
      </c>
      <c r="AU158" s="150" t="s">
        <v>81</v>
      </c>
      <c r="AV158" s="148" t="s">
        <v>81</v>
      </c>
      <c r="AW158" s="148" t="s">
        <v>33</v>
      </c>
      <c r="AX158" s="148" t="s">
        <v>79</v>
      </c>
      <c r="AY158" s="150" t="s">
        <v>119</v>
      </c>
      <c r="AZ158" s="148"/>
      <c r="BA158" s="148"/>
      <c r="BB158" s="148"/>
      <c r="BC158" s="148"/>
      <c r="BD158" s="148"/>
      <c r="BE158" s="148"/>
      <c r="BF158" s="148"/>
      <c r="BG158" s="148"/>
      <c r="BH158" s="148"/>
      <c r="BI158" s="148"/>
      <c r="BJ158" s="148"/>
      <c r="BK158" s="148"/>
      <c r="BL158" s="148"/>
      <c r="BM158" s="148"/>
    </row>
    <row r="159" spans="1:65" ht="24" customHeight="1">
      <c r="A159" s="16"/>
      <c r="B159" s="17"/>
      <c r="C159" s="124" t="s">
        <v>247</v>
      </c>
      <c r="D159" s="124" t="s">
        <v>122</v>
      </c>
      <c r="E159" s="125" t="s">
        <v>248</v>
      </c>
      <c r="F159" s="126" t="s">
        <v>249</v>
      </c>
      <c r="G159" s="127" t="s">
        <v>182</v>
      </c>
      <c r="H159" s="128">
        <v>1E-3</v>
      </c>
      <c r="I159" s="129">
        <v>1711</v>
      </c>
      <c r="J159" s="130">
        <f>ROUND(I159*H159,2)</f>
        <v>1.71</v>
      </c>
      <c r="K159" s="126" t="s">
        <v>126</v>
      </c>
      <c r="L159" s="17"/>
      <c r="M159" s="131" t="s">
        <v>19</v>
      </c>
      <c r="N159" s="132" t="s">
        <v>42</v>
      </c>
      <c r="O159" s="16"/>
      <c r="P159" s="133">
        <f>O159*H159</f>
        <v>0</v>
      </c>
      <c r="Q159" s="133">
        <v>0</v>
      </c>
      <c r="R159" s="133">
        <f>Q159*H159</f>
        <v>0</v>
      </c>
      <c r="S159" s="133">
        <v>0</v>
      </c>
      <c r="T159" s="134">
        <f>S159*H159</f>
        <v>0</v>
      </c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35" t="s">
        <v>153</v>
      </c>
      <c r="AS159" s="16"/>
      <c r="AT159" s="135" t="s">
        <v>122</v>
      </c>
      <c r="AU159" s="135" t="s">
        <v>81</v>
      </c>
      <c r="AV159" s="16"/>
      <c r="AW159" s="16"/>
      <c r="AX159" s="16"/>
      <c r="AY159" s="2" t="s">
        <v>119</v>
      </c>
      <c r="AZ159" s="16"/>
      <c r="BA159" s="16"/>
      <c r="BB159" s="16"/>
      <c r="BC159" s="16"/>
      <c r="BD159" s="16"/>
      <c r="BE159" s="136">
        <f>IF(N159="základní",J159,0)</f>
        <v>1.71</v>
      </c>
      <c r="BF159" s="136">
        <f>IF(N159="snížená",J159,0)</f>
        <v>0</v>
      </c>
      <c r="BG159" s="136">
        <f>IF(N159="zákl. přenesená",J159,0)</f>
        <v>0</v>
      </c>
      <c r="BH159" s="136">
        <f>IF(N159="sníž. přenesená",J159,0)</f>
        <v>0</v>
      </c>
      <c r="BI159" s="136">
        <f>IF(N159="nulová",J159,0)</f>
        <v>0</v>
      </c>
      <c r="BJ159" s="2" t="s">
        <v>79</v>
      </c>
      <c r="BK159" s="136">
        <f>ROUND(I159*H159,2)</f>
        <v>1.71</v>
      </c>
      <c r="BL159" s="2" t="s">
        <v>153</v>
      </c>
      <c r="BM159" s="135" t="s">
        <v>250</v>
      </c>
    </row>
    <row r="160" spans="1:65" ht="15.75" customHeight="1">
      <c r="A160" s="16"/>
      <c r="B160" s="17"/>
      <c r="C160" s="16"/>
      <c r="D160" s="137" t="s">
        <v>129</v>
      </c>
      <c r="E160" s="16"/>
      <c r="F160" s="138" t="s">
        <v>251</v>
      </c>
      <c r="G160" s="16"/>
      <c r="H160" s="16"/>
      <c r="I160" s="16"/>
      <c r="J160" s="16"/>
      <c r="K160" s="16"/>
      <c r="L160" s="17"/>
      <c r="M160" s="139"/>
      <c r="N160" s="16"/>
      <c r="O160" s="16"/>
      <c r="P160" s="16"/>
      <c r="Q160" s="16"/>
      <c r="R160" s="16"/>
      <c r="S160" s="16"/>
      <c r="T160" s="41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2" t="s">
        <v>129</v>
      </c>
      <c r="AU160" s="2" t="s">
        <v>81</v>
      </c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</row>
    <row r="161" spans="1:65" ht="15.75" customHeight="1">
      <c r="A161" s="16"/>
      <c r="B161" s="17"/>
      <c r="C161" s="16"/>
      <c r="D161" s="140" t="s">
        <v>131</v>
      </c>
      <c r="E161" s="16"/>
      <c r="F161" s="141" t="s">
        <v>252</v>
      </c>
      <c r="G161" s="16"/>
      <c r="H161" s="16"/>
      <c r="I161" s="16"/>
      <c r="J161" s="16"/>
      <c r="K161" s="16"/>
      <c r="L161" s="17"/>
      <c r="M161" s="139"/>
      <c r="N161" s="16"/>
      <c r="O161" s="16"/>
      <c r="P161" s="16"/>
      <c r="Q161" s="16"/>
      <c r="R161" s="16"/>
      <c r="S161" s="16"/>
      <c r="T161" s="41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2" t="s">
        <v>131</v>
      </c>
      <c r="AU161" s="2" t="s">
        <v>81</v>
      </c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</row>
    <row r="162" spans="1:65" ht="33" customHeight="1">
      <c r="A162" s="16"/>
      <c r="B162" s="17"/>
      <c r="C162" s="124" t="s">
        <v>253</v>
      </c>
      <c r="D162" s="124" t="s">
        <v>122</v>
      </c>
      <c r="E162" s="125" t="s">
        <v>254</v>
      </c>
      <c r="F162" s="126" t="s">
        <v>255</v>
      </c>
      <c r="G162" s="127" t="s">
        <v>182</v>
      </c>
      <c r="H162" s="128">
        <v>1E-3</v>
      </c>
      <c r="I162" s="129">
        <v>186</v>
      </c>
      <c r="J162" s="130">
        <f>ROUND(I162*H162,2)</f>
        <v>0.19</v>
      </c>
      <c r="K162" s="126" t="s">
        <v>126</v>
      </c>
      <c r="L162" s="17"/>
      <c r="M162" s="131" t="s">
        <v>19</v>
      </c>
      <c r="N162" s="132" t="s">
        <v>42</v>
      </c>
      <c r="O162" s="16"/>
      <c r="P162" s="133">
        <f>O162*H162</f>
        <v>0</v>
      </c>
      <c r="Q162" s="133">
        <v>0</v>
      </c>
      <c r="R162" s="133">
        <f>Q162*H162</f>
        <v>0</v>
      </c>
      <c r="S162" s="133">
        <v>0</v>
      </c>
      <c r="T162" s="134">
        <f>S162*H162</f>
        <v>0</v>
      </c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35" t="s">
        <v>153</v>
      </c>
      <c r="AS162" s="16"/>
      <c r="AT162" s="135" t="s">
        <v>122</v>
      </c>
      <c r="AU162" s="135" t="s">
        <v>81</v>
      </c>
      <c r="AV162" s="16"/>
      <c r="AW162" s="16"/>
      <c r="AX162" s="16"/>
      <c r="AY162" s="2" t="s">
        <v>119</v>
      </c>
      <c r="AZ162" s="16"/>
      <c r="BA162" s="16"/>
      <c r="BB162" s="16"/>
      <c r="BC162" s="16"/>
      <c r="BD162" s="16"/>
      <c r="BE162" s="136">
        <f>IF(N162="základní",J162,0)</f>
        <v>0.19</v>
      </c>
      <c r="BF162" s="136">
        <f>IF(N162="snížená",J162,0)</f>
        <v>0</v>
      </c>
      <c r="BG162" s="136">
        <f>IF(N162="zákl. přenesená",J162,0)</f>
        <v>0</v>
      </c>
      <c r="BH162" s="136">
        <f>IF(N162="sníž. přenesená",J162,0)</f>
        <v>0</v>
      </c>
      <c r="BI162" s="136">
        <f>IF(N162="nulová",J162,0)</f>
        <v>0</v>
      </c>
      <c r="BJ162" s="2" t="s">
        <v>79</v>
      </c>
      <c r="BK162" s="136">
        <f>ROUND(I162*H162,2)</f>
        <v>0.19</v>
      </c>
      <c r="BL162" s="2" t="s">
        <v>153</v>
      </c>
      <c r="BM162" s="135" t="s">
        <v>256</v>
      </c>
    </row>
    <row r="163" spans="1:65" ht="15.75" customHeight="1">
      <c r="A163" s="16"/>
      <c r="B163" s="17"/>
      <c r="C163" s="16"/>
      <c r="D163" s="137" t="s">
        <v>129</v>
      </c>
      <c r="E163" s="16"/>
      <c r="F163" s="138" t="s">
        <v>257</v>
      </c>
      <c r="G163" s="16"/>
      <c r="H163" s="16"/>
      <c r="I163" s="16"/>
      <c r="J163" s="16"/>
      <c r="K163" s="16"/>
      <c r="L163" s="17"/>
      <c r="M163" s="139"/>
      <c r="N163" s="16"/>
      <c r="O163" s="16"/>
      <c r="P163" s="16"/>
      <c r="Q163" s="16"/>
      <c r="R163" s="16"/>
      <c r="S163" s="16"/>
      <c r="T163" s="41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2" t="s">
        <v>129</v>
      </c>
      <c r="AU163" s="2" t="s">
        <v>81</v>
      </c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</row>
    <row r="164" spans="1:65" ht="15.75" customHeight="1">
      <c r="A164" s="16"/>
      <c r="B164" s="17"/>
      <c r="C164" s="16"/>
      <c r="D164" s="140" t="s">
        <v>131</v>
      </c>
      <c r="E164" s="16"/>
      <c r="F164" s="141" t="s">
        <v>258</v>
      </c>
      <c r="G164" s="16"/>
      <c r="H164" s="16"/>
      <c r="I164" s="16"/>
      <c r="J164" s="16"/>
      <c r="K164" s="16"/>
      <c r="L164" s="17"/>
      <c r="M164" s="139"/>
      <c r="N164" s="16"/>
      <c r="O164" s="16"/>
      <c r="P164" s="16"/>
      <c r="Q164" s="16"/>
      <c r="R164" s="16"/>
      <c r="S164" s="16"/>
      <c r="T164" s="41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2" t="s">
        <v>131</v>
      </c>
      <c r="AU164" s="2" t="s">
        <v>81</v>
      </c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</row>
    <row r="165" spans="1:65" ht="22.5" customHeight="1">
      <c r="A165" s="112"/>
      <c r="B165" s="113"/>
      <c r="C165" s="112"/>
      <c r="D165" s="114" t="s">
        <v>70</v>
      </c>
      <c r="E165" s="122" t="s">
        <v>259</v>
      </c>
      <c r="F165" s="122" t="s">
        <v>260</v>
      </c>
      <c r="G165" s="112"/>
      <c r="H165" s="112"/>
      <c r="I165" s="112"/>
      <c r="J165" s="123">
        <f>BK165</f>
        <v>23760</v>
      </c>
      <c r="K165" s="112"/>
      <c r="L165" s="113"/>
      <c r="M165" s="117"/>
      <c r="N165" s="112"/>
      <c r="O165" s="112"/>
      <c r="P165" s="118">
        <f>SUM(P166:P173)</f>
        <v>0</v>
      </c>
      <c r="Q165" s="112"/>
      <c r="R165" s="118">
        <f>SUM(R166:R173)</f>
        <v>5.1479999999999991E-2</v>
      </c>
      <c r="S165" s="112"/>
      <c r="T165" s="119">
        <f>SUM(T166:T173)</f>
        <v>0</v>
      </c>
      <c r="U165" s="112"/>
      <c r="V165" s="112"/>
      <c r="W165" s="112"/>
      <c r="X165" s="112"/>
      <c r="Y165" s="112"/>
      <c r="Z165" s="112"/>
      <c r="AA165" s="112"/>
      <c r="AB165" s="112"/>
      <c r="AC165" s="112"/>
      <c r="AD165" s="112"/>
      <c r="AE165" s="112"/>
      <c r="AF165" s="112"/>
      <c r="AG165" s="112"/>
      <c r="AH165" s="112"/>
      <c r="AI165" s="112"/>
      <c r="AJ165" s="112"/>
      <c r="AK165" s="112"/>
      <c r="AL165" s="112"/>
      <c r="AM165" s="112"/>
      <c r="AN165" s="112"/>
      <c r="AO165" s="112"/>
      <c r="AP165" s="112"/>
      <c r="AQ165" s="112"/>
      <c r="AR165" s="114" t="s">
        <v>81</v>
      </c>
      <c r="AS165" s="112"/>
      <c r="AT165" s="120" t="s">
        <v>70</v>
      </c>
      <c r="AU165" s="120" t="s">
        <v>79</v>
      </c>
      <c r="AV165" s="112"/>
      <c r="AW165" s="112"/>
      <c r="AX165" s="112"/>
      <c r="AY165" s="114" t="s">
        <v>119</v>
      </c>
      <c r="AZ165" s="112"/>
      <c r="BA165" s="112"/>
      <c r="BB165" s="112"/>
      <c r="BC165" s="112"/>
      <c r="BD165" s="112"/>
      <c r="BE165" s="112"/>
      <c r="BF165" s="112"/>
      <c r="BG165" s="112"/>
      <c r="BH165" s="112"/>
      <c r="BI165" s="112"/>
      <c r="BJ165" s="112"/>
      <c r="BK165" s="121">
        <f>SUM(BK166:BK173)</f>
        <v>23760</v>
      </c>
      <c r="BL165" s="112"/>
      <c r="BM165" s="112"/>
    </row>
    <row r="166" spans="1:65" ht="16.5" customHeight="1">
      <c r="A166" s="16"/>
      <c r="B166" s="17"/>
      <c r="C166" s="124" t="s">
        <v>261</v>
      </c>
      <c r="D166" s="124" t="s">
        <v>122</v>
      </c>
      <c r="E166" s="125" t="s">
        <v>262</v>
      </c>
      <c r="F166" s="126" t="s">
        <v>263</v>
      </c>
      <c r="G166" s="127" t="s">
        <v>125</v>
      </c>
      <c r="H166" s="128">
        <v>192</v>
      </c>
      <c r="I166" s="129">
        <v>120</v>
      </c>
      <c r="J166" s="130">
        <f>ROUND(I166*H166,2)</f>
        <v>23040</v>
      </c>
      <c r="K166" s="126" t="s">
        <v>218</v>
      </c>
      <c r="L166" s="17"/>
      <c r="M166" s="131" t="s">
        <v>19</v>
      </c>
      <c r="N166" s="132" t="s">
        <v>42</v>
      </c>
      <c r="O166" s="16"/>
      <c r="P166" s="133">
        <f>O166*H166</f>
        <v>0</v>
      </c>
      <c r="Q166" s="133">
        <v>2.5999999999999998E-4</v>
      </c>
      <c r="R166" s="133">
        <f>Q166*H166</f>
        <v>4.9919999999999992E-2</v>
      </c>
      <c r="S166" s="133">
        <v>0</v>
      </c>
      <c r="T166" s="134">
        <f>S166*H166</f>
        <v>0</v>
      </c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35" t="s">
        <v>153</v>
      </c>
      <c r="AS166" s="16"/>
      <c r="AT166" s="135" t="s">
        <v>122</v>
      </c>
      <c r="AU166" s="135" t="s">
        <v>81</v>
      </c>
      <c r="AV166" s="16"/>
      <c r="AW166" s="16"/>
      <c r="AX166" s="16"/>
      <c r="AY166" s="2" t="s">
        <v>119</v>
      </c>
      <c r="AZ166" s="16"/>
      <c r="BA166" s="16"/>
      <c r="BB166" s="16"/>
      <c r="BC166" s="16"/>
      <c r="BD166" s="16"/>
      <c r="BE166" s="136">
        <f>IF(N166="základní",J166,0)</f>
        <v>23040</v>
      </c>
      <c r="BF166" s="136">
        <f>IF(N166="snížená",J166,0)</f>
        <v>0</v>
      </c>
      <c r="BG166" s="136">
        <f>IF(N166="zákl. přenesená",J166,0)</f>
        <v>0</v>
      </c>
      <c r="BH166" s="136">
        <f>IF(N166="sníž. přenesená",J166,0)</f>
        <v>0</v>
      </c>
      <c r="BI166" s="136">
        <f>IF(N166="nulová",J166,0)</f>
        <v>0</v>
      </c>
      <c r="BJ166" s="2" t="s">
        <v>79</v>
      </c>
      <c r="BK166" s="136">
        <f>ROUND(I166*H166,2)</f>
        <v>23040</v>
      </c>
      <c r="BL166" s="2" t="s">
        <v>153</v>
      </c>
      <c r="BM166" s="135" t="s">
        <v>264</v>
      </c>
    </row>
    <row r="167" spans="1:65" ht="15.75" customHeight="1">
      <c r="A167" s="16"/>
      <c r="B167" s="17"/>
      <c r="C167" s="16"/>
      <c r="D167" s="137" t="s">
        <v>129</v>
      </c>
      <c r="E167" s="16"/>
      <c r="F167" s="138" t="s">
        <v>263</v>
      </c>
      <c r="G167" s="16"/>
      <c r="H167" s="16"/>
      <c r="I167" s="16"/>
      <c r="J167" s="16"/>
      <c r="K167" s="16"/>
      <c r="L167" s="17"/>
      <c r="M167" s="139"/>
      <c r="N167" s="16"/>
      <c r="O167" s="16"/>
      <c r="P167" s="16"/>
      <c r="Q167" s="16"/>
      <c r="R167" s="16"/>
      <c r="S167" s="16"/>
      <c r="T167" s="41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2" t="s">
        <v>129</v>
      </c>
      <c r="AU167" s="2" t="s">
        <v>81</v>
      </c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</row>
    <row r="168" spans="1:65" ht="15.75" customHeight="1">
      <c r="A168" s="142"/>
      <c r="B168" s="143"/>
      <c r="C168" s="142"/>
      <c r="D168" s="137" t="s">
        <v>133</v>
      </c>
      <c r="E168" s="144" t="s">
        <v>19</v>
      </c>
      <c r="F168" s="145" t="s">
        <v>265</v>
      </c>
      <c r="G168" s="142"/>
      <c r="H168" s="144" t="s">
        <v>19</v>
      </c>
      <c r="I168" s="142"/>
      <c r="J168" s="142"/>
      <c r="K168" s="142"/>
      <c r="L168" s="143"/>
      <c r="M168" s="146"/>
      <c r="N168" s="142"/>
      <c r="O168" s="142"/>
      <c r="P168" s="142"/>
      <c r="Q168" s="142"/>
      <c r="R168" s="142"/>
      <c r="S168" s="142"/>
      <c r="T168" s="147"/>
      <c r="U168" s="142"/>
      <c r="V168" s="142"/>
      <c r="W168" s="142"/>
      <c r="X168" s="142"/>
      <c r="Y168" s="142"/>
      <c r="Z168" s="142"/>
      <c r="AA168" s="142"/>
      <c r="AB168" s="142"/>
      <c r="AC168" s="142"/>
      <c r="AD168" s="142"/>
      <c r="AE168" s="142"/>
      <c r="AF168" s="142"/>
      <c r="AG168" s="142"/>
      <c r="AH168" s="142"/>
      <c r="AI168" s="142"/>
      <c r="AJ168" s="142"/>
      <c r="AK168" s="142"/>
      <c r="AL168" s="142"/>
      <c r="AM168" s="142"/>
      <c r="AN168" s="142"/>
      <c r="AO168" s="142"/>
      <c r="AP168" s="142"/>
      <c r="AQ168" s="142"/>
      <c r="AR168" s="142"/>
      <c r="AS168" s="142"/>
      <c r="AT168" s="144" t="s">
        <v>133</v>
      </c>
      <c r="AU168" s="144" t="s">
        <v>81</v>
      </c>
      <c r="AV168" s="142" t="s">
        <v>79</v>
      </c>
      <c r="AW168" s="142" t="s">
        <v>33</v>
      </c>
      <c r="AX168" s="142" t="s">
        <v>71</v>
      </c>
      <c r="AY168" s="144" t="s">
        <v>119</v>
      </c>
      <c r="AZ168" s="142"/>
      <c r="BA168" s="142"/>
      <c r="BB168" s="142"/>
      <c r="BC168" s="142"/>
      <c r="BD168" s="142"/>
      <c r="BE168" s="142"/>
      <c r="BF168" s="142"/>
      <c r="BG168" s="142"/>
      <c r="BH168" s="142"/>
      <c r="BI168" s="142"/>
      <c r="BJ168" s="142"/>
      <c r="BK168" s="142"/>
      <c r="BL168" s="142"/>
      <c r="BM168" s="142"/>
    </row>
    <row r="169" spans="1:65" ht="15.75" customHeight="1">
      <c r="A169" s="148"/>
      <c r="B169" s="149"/>
      <c r="C169" s="148"/>
      <c r="D169" s="137" t="s">
        <v>133</v>
      </c>
      <c r="E169" s="150" t="s">
        <v>19</v>
      </c>
      <c r="F169" s="151" t="s">
        <v>141</v>
      </c>
      <c r="G169" s="148"/>
      <c r="H169" s="152">
        <v>192</v>
      </c>
      <c r="I169" s="148"/>
      <c r="J169" s="148"/>
      <c r="K169" s="148"/>
      <c r="L169" s="149"/>
      <c r="M169" s="153"/>
      <c r="N169" s="148"/>
      <c r="O169" s="148"/>
      <c r="P169" s="148"/>
      <c r="Q169" s="148"/>
      <c r="R169" s="148"/>
      <c r="S169" s="148"/>
      <c r="T169" s="154"/>
      <c r="U169" s="148"/>
      <c r="V169" s="148"/>
      <c r="W169" s="148"/>
      <c r="X169" s="148"/>
      <c r="Y169" s="148"/>
      <c r="Z169" s="148"/>
      <c r="AA169" s="148"/>
      <c r="AB169" s="148"/>
      <c r="AC169" s="148"/>
      <c r="AD169" s="148"/>
      <c r="AE169" s="148"/>
      <c r="AF169" s="148"/>
      <c r="AG169" s="148"/>
      <c r="AH169" s="148"/>
      <c r="AI169" s="148"/>
      <c r="AJ169" s="148"/>
      <c r="AK169" s="148"/>
      <c r="AL169" s="148"/>
      <c r="AM169" s="148"/>
      <c r="AN169" s="148"/>
      <c r="AO169" s="148"/>
      <c r="AP169" s="148"/>
      <c r="AQ169" s="148"/>
      <c r="AR169" s="148"/>
      <c r="AS169" s="148"/>
      <c r="AT169" s="150" t="s">
        <v>133</v>
      </c>
      <c r="AU169" s="150" t="s">
        <v>81</v>
      </c>
      <c r="AV169" s="148" t="s">
        <v>81</v>
      </c>
      <c r="AW169" s="148" t="s">
        <v>33</v>
      </c>
      <c r="AX169" s="148" t="s">
        <v>79</v>
      </c>
      <c r="AY169" s="150" t="s">
        <v>119</v>
      </c>
      <c r="AZ169" s="148"/>
      <c r="BA169" s="148"/>
      <c r="BB169" s="148"/>
      <c r="BC169" s="148"/>
      <c r="BD169" s="148"/>
      <c r="BE169" s="148"/>
      <c r="BF169" s="148"/>
      <c r="BG169" s="148"/>
      <c r="BH169" s="148"/>
      <c r="BI169" s="148"/>
      <c r="BJ169" s="148"/>
      <c r="BK169" s="148"/>
      <c r="BL169" s="148"/>
      <c r="BM169" s="148"/>
    </row>
    <row r="170" spans="1:65" ht="16.5" customHeight="1">
      <c r="A170" s="16"/>
      <c r="B170" s="17"/>
      <c r="C170" s="124" t="s">
        <v>7</v>
      </c>
      <c r="D170" s="124" t="s">
        <v>122</v>
      </c>
      <c r="E170" s="125" t="s">
        <v>266</v>
      </c>
      <c r="F170" s="126" t="s">
        <v>267</v>
      </c>
      <c r="G170" s="127" t="s">
        <v>125</v>
      </c>
      <c r="H170" s="128">
        <v>6</v>
      </c>
      <c r="I170" s="129">
        <v>120</v>
      </c>
      <c r="J170" s="130">
        <f>ROUND(I170*H170,2)</f>
        <v>720</v>
      </c>
      <c r="K170" s="126" t="s">
        <v>218</v>
      </c>
      <c r="L170" s="17"/>
      <c r="M170" s="131" t="s">
        <v>19</v>
      </c>
      <c r="N170" s="132" t="s">
        <v>42</v>
      </c>
      <c r="O170" s="16"/>
      <c r="P170" s="133">
        <f>O170*H170</f>
        <v>0</v>
      </c>
      <c r="Q170" s="133">
        <v>2.5999999999999998E-4</v>
      </c>
      <c r="R170" s="133">
        <f>Q170*H170</f>
        <v>1.5599999999999998E-3</v>
      </c>
      <c r="S170" s="133">
        <v>0</v>
      </c>
      <c r="T170" s="134">
        <f>S170*H170</f>
        <v>0</v>
      </c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35" t="s">
        <v>153</v>
      </c>
      <c r="AS170" s="16"/>
      <c r="AT170" s="135" t="s">
        <v>122</v>
      </c>
      <c r="AU170" s="135" t="s">
        <v>81</v>
      </c>
      <c r="AV170" s="16"/>
      <c r="AW170" s="16"/>
      <c r="AX170" s="16"/>
      <c r="AY170" s="2" t="s">
        <v>119</v>
      </c>
      <c r="AZ170" s="16"/>
      <c r="BA170" s="16"/>
      <c r="BB170" s="16"/>
      <c r="BC170" s="16"/>
      <c r="BD170" s="16"/>
      <c r="BE170" s="136">
        <f>IF(N170="základní",J170,0)</f>
        <v>720</v>
      </c>
      <c r="BF170" s="136">
        <f>IF(N170="snížená",J170,0)</f>
        <v>0</v>
      </c>
      <c r="BG170" s="136">
        <f>IF(N170="zákl. přenesená",J170,0)</f>
        <v>0</v>
      </c>
      <c r="BH170" s="136">
        <f>IF(N170="sníž. přenesená",J170,0)</f>
        <v>0</v>
      </c>
      <c r="BI170" s="136">
        <f>IF(N170="nulová",J170,0)</f>
        <v>0</v>
      </c>
      <c r="BJ170" s="2" t="s">
        <v>79</v>
      </c>
      <c r="BK170" s="136">
        <f>ROUND(I170*H170,2)</f>
        <v>720</v>
      </c>
      <c r="BL170" s="2" t="s">
        <v>153</v>
      </c>
      <c r="BM170" s="135" t="s">
        <v>268</v>
      </c>
    </row>
    <row r="171" spans="1:65" ht="15.75" customHeight="1">
      <c r="A171" s="16"/>
      <c r="B171" s="17"/>
      <c r="C171" s="16"/>
      <c r="D171" s="137" t="s">
        <v>129</v>
      </c>
      <c r="E171" s="16"/>
      <c r="F171" s="138" t="s">
        <v>267</v>
      </c>
      <c r="G171" s="16"/>
      <c r="H171" s="16"/>
      <c r="I171" s="16"/>
      <c r="J171" s="16"/>
      <c r="K171" s="16"/>
      <c r="L171" s="17"/>
      <c r="M171" s="139"/>
      <c r="N171" s="16"/>
      <c r="O171" s="16"/>
      <c r="P171" s="16"/>
      <c r="Q171" s="16"/>
      <c r="R171" s="16"/>
      <c r="S171" s="16"/>
      <c r="T171" s="41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2" t="s">
        <v>129</v>
      </c>
      <c r="AU171" s="2" t="s">
        <v>81</v>
      </c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</row>
    <row r="172" spans="1:65" ht="15.75" customHeight="1">
      <c r="A172" s="142"/>
      <c r="B172" s="143"/>
      <c r="C172" s="142"/>
      <c r="D172" s="137" t="s">
        <v>133</v>
      </c>
      <c r="E172" s="144" t="s">
        <v>19</v>
      </c>
      <c r="F172" s="145" t="s">
        <v>269</v>
      </c>
      <c r="G172" s="142"/>
      <c r="H172" s="144" t="s">
        <v>19</v>
      </c>
      <c r="I172" s="142"/>
      <c r="J172" s="142"/>
      <c r="K172" s="142"/>
      <c r="L172" s="143"/>
      <c r="M172" s="146"/>
      <c r="N172" s="142"/>
      <c r="O172" s="142"/>
      <c r="P172" s="142"/>
      <c r="Q172" s="142"/>
      <c r="R172" s="142"/>
      <c r="S172" s="142"/>
      <c r="T172" s="147"/>
      <c r="U172" s="142"/>
      <c r="V172" s="142"/>
      <c r="W172" s="142"/>
      <c r="X172" s="142"/>
      <c r="Y172" s="142"/>
      <c r="Z172" s="142"/>
      <c r="AA172" s="142"/>
      <c r="AB172" s="142"/>
      <c r="AC172" s="142"/>
      <c r="AD172" s="142"/>
      <c r="AE172" s="142"/>
      <c r="AF172" s="142"/>
      <c r="AG172" s="142"/>
      <c r="AH172" s="142"/>
      <c r="AI172" s="142"/>
      <c r="AJ172" s="142"/>
      <c r="AK172" s="142"/>
      <c r="AL172" s="142"/>
      <c r="AM172" s="142"/>
      <c r="AN172" s="142"/>
      <c r="AO172" s="142"/>
      <c r="AP172" s="142"/>
      <c r="AQ172" s="142"/>
      <c r="AR172" s="142"/>
      <c r="AS172" s="142"/>
      <c r="AT172" s="144" t="s">
        <v>133</v>
      </c>
      <c r="AU172" s="144" t="s">
        <v>81</v>
      </c>
      <c r="AV172" s="142" t="s">
        <v>79</v>
      </c>
      <c r="AW172" s="142" t="s">
        <v>33</v>
      </c>
      <c r="AX172" s="142" t="s">
        <v>71</v>
      </c>
      <c r="AY172" s="144" t="s">
        <v>119</v>
      </c>
      <c r="AZ172" s="142"/>
      <c r="BA172" s="142"/>
      <c r="BB172" s="142"/>
      <c r="BC172" s="142"/>
      <c r="BD172" s="142"/>
      <c r="BE172" s="142"/>
      <c r="BF172" s="142"/>
      <c r="BG172" s="142"/>
      <c r="BH172" s="142"/>
      <c r="BI172" s="142"/>
      <c r="BJ172" s="142"/>
      <c r="BK172" s="142"/>
      <c r="BL172" s="142"/>
      <c r="BM172" s="142"/>
    </row>
    <row r="173" spans="1:65" ht="15.75" customHeight="1">
      <c r="A173" s="148"/>
      <c r="B173" s="149"/>
      <c r="C173" s="148"/>
      <c r="D173" s="137" t="s">
        <v>133</v>
      </c>
      <c r="E173" s="150" t="s">
        <v>19</v>
      </c>
      <c r="F173" s="151" t="s">
        <v>120</v>
      </c>
      <c r="G173" s="148"/>
      <c r="H173" s="152">
        <v>6</v>
      </c>
      <c r="I173" s="148"/>
      <c r="J173" s="148"/>
      <c r="K173" s="148"/>
      <c r="L173" s="149"/>
      <c r="M173" s="155"/>
      <c r="N173" s="156"/>
      <c r="O173" s="156"/>
      <c r="P173" s="156"/>
      <c r="Q173" s="156"/>
      <c r="R173" s="156"/>
      <c r="S173" s="156"/>
      <c r="T173" s="157"/>
      <c r="U173" s="148"/>
      <c r="V173" s="148"/>
      <c r="W173" s="148"/>
      <c r="X173" s="148"/>
      <c r="Y173" s="148"/>
      <c r="Z173" s="148"/>
      <c r="AA173" s="148"/>
      <c r="AB173" s="148"/>
      <c r="AC173" s="148"/>
      <c r="AD173" s="148"/>
      <c r="AE173" s="148"/>
      <c r="AF173" s="148"/>
      <c r="AG173" s="148"/>
      <c r="AH173" s="148"/>
      <c r="AI173" s="148"/>
      <c r="AJ173" s="148"/>
      <c r="AK173" s="148"/>
      <c r="AL173" s="148"/>
      <c r="AM173" s="148"/>
      <c r="AN173" s="148"/>
      <c r="AO173" s="148"/>
      <c r="AP173" s="148"/>
      <c r="AQ173" s="148"/>
      <c r="AR173" s="148"/>
      <c r="AS173" s="148"/>
      <c r="AT173" s="150" t="s">
        <v>133</v>
      </c>
      <c r="AU173" s="150" t="s">
        <v>81</v>
      </c>
      <c r="AV173" s="148" t="s">
        <v>81</v>
      </c>
      <c r="AW173" s="148" t="s">
        <v>33</v>
      </c>
      <c r="AX173" s="148" t="s">
        <v>79</v>
      </c>
      <c r="AY173" s="150" t="s">
        <v>119</v>
      </c>
      <c r="AZ173" s="148"/>
      <c r="BA173" s="148"/>
      <c r="BB173" s="148"/>
      <c r="BC173" s="148"/>
      <c r="BD173" s="148"/>
      <c r="BE173" s="148"/>
      <c r="BF173" s="148"/>
      <c r="BG173" s="148"/>
      <c r="BH173" s="148"/>
      <c r="BI173" s="148"/>
      <c r="BJ173" s="148"/>
      <c r="BK173" s="148"/>
      <c r="BL173" s="148"/>
      <c r="BM173" s="148"/>
    </row>
    <row r="174" spans="1:65" ht="6.75" customHeight="1">
      <c r="A174" s="16"/>
      <c r="B174" s="27"/>
      <c r="C174" s="28"/>
      <c r="D174" s="28"/>
      <c r="E174" s="28"/>
      <c r="F174" s="28"/>
      <c r="G174" s="28"/>
      <c r="H174" s="28"/>
      <c r="I174" s="28"/>
      <c r="J174" s="28"/>
      <c r="K174" s="28"/>
      <c r="L174" s="17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</row>
    <row r="175" spans="1:65" ht="15.75" customHeight="1"/>
    <row r="176" spans="1:65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C87:K173" xr:uid="{00000000-0009-0000-0000-000001000000}"/>
  <mergeCells count="9">
    <mergeCell ref="E78:H78"/>
    <mergeCell ref="E80:H80"/>
    <mergeCell ref="L2:V2"/>
    <mergeCell ref="E7:H7"/>
    <mergeCell ref="E9:H9"/>
    <mergeCell ref="E18:H18"/>
    <mergeCell ref="E27:H27"/>
    <mergeCell ref="E48:H48"/>
    <mergeCell ref="E50:H50"/>
  </mergeCells>
  <hyperlinks>
    <hyperlink ref="F93" r:id="rId1" xr:uid="{00000000-0004-0000-0100-000000000000}"/>
    <hyperlink ref="F98" r:id="rId2" xr:uid="{00000000-0004-0000-0100-000001000000}"/>
    <hyperlink ref="F103" r:id="rId3" xr:uid="{00000000-0004-0000-0100-000002000000}"/>
    <hyperlink ref="F107" r:id="rId4" xr:uid="{00000000-0004-0000-0100-000003000000}"/>
    <hyperlink ref="F110" r:id="rId5" xr:uid="{00000000-0004-0000-0100-000004000000}"/>
    <hyperlink ref="F113" r:id="rId6" xr:uid="{00000000-0004-0000-0100-000005000000}"/>
    <hyperlink ref="F117" r:id="rId7" xr:uid="{00000000-0004-0000-0100-000006000000}"/>
    <hyperlink ref="F122" r:id="rId8" xr:uid="{00000000-0004-0000-0100-000007000000}"/>
    <hyperlink ref="F125" r:id="rId9" xr:uid="{00000000-0004-0000-0100-000008000000}"/>
    <hyperlink ref="F128" r:id="rId10" xr:uid="{00000000-0004-0000-0100-000009000000}"/>
    <hyperlink ref="F132" r:id="rId11" xr:uid="{00000000-0004-0000-0100-00000A000000}"/>
    <hyperlink ref="F136" r:id="rId12" xr:uid="{00000000-0004-0000-0100-00000B000000}"/>
    <hyperlink ref="F149" r:id="rId13" xr:uid="{00000000-0004-0000-0100-00000C000000}"/>
    <hyperlink ref="F152" r:id="rId14" xr:uid="{00000000-0004-0000-0100-00000D000000}"/>
    <hyperlink ref="F156" r:id="rId15" xr:uid="{00000000-0004-0000-0100-00000E000000}"/>
    <hyperlink ref="F161" r:id="rId16" xr:uid="{00000000-0004-0000-0100-00000F000000}"/>
    <hyperlink ref="F164" r:id="rId17" xr:uid="{00000000-0004-0000-0100-000010000000}"/>
  </hyperlinks>
  <pageMargins left="0.39374999999999999" right="0.39374999999999999" top="0.39374999999999999" bottom="0.39374999999999999" header="0" footer="0"/>
  <pageSetup paperSize="9" orientation="portrait"/>
  <headerFooter>
    <oddFooter>&amp;CStrana &amp;P z</oddFooter>
  </headerFooter>
  <drawing r:id="rId1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M1000"/>
  <sheetViews>
    <sheetView showGridLines="0" topLeftCell="A30" workbookViewId="0">
      <selection activeCell="C2" sqref="C2"/>
    </sheetView>
  </sheetViews>
  <sheetFormatPr defaultColWidth="16.83203125" defaultRowHeight="15" customHeight="1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50.83203125" customWidth="1"/>
    <col min="7" max="7" width="7.5" customWidth="1"/>
    <col min="8" max="8" width="14" customWidth="1"/>
    <col min="9" max="9" width="15.83203125" customWidth="1"/>
    <col min="10" max="11" width="22.33203125" customWidth="1"/>
    <col min="12" max="12" width="9.33203125" customWidth="1"/>
    <col min="13" max="13" width="10.83203125" hidden="1" customWidth="1"/>
    <col min="14" max="14" width="9.33203125" hidden="1" customWidth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32" max="43" width="8.83203125" customWidth="1"/>
    <col min="44" max="65" width="9.33203125" hidden="1" customWidth="1"/>
  </cols>
  <sheetData>
    <row r="1" spans="1:65" ht="11.25">
      <c r="A1" s="75"/>
    </row>
    <row r="2" spans="1:65" ht="36.75" customHeight="1">
      <c r="L2" s="266"/>
      <c r="M2" s="253"/>
      <c r="N2" s="253"/>
      <c r="O2" s="253"/>
      <c r="P2" s="253"/>
      <c r="Q2" s="253"/>
      <c r="R2" s="253"/>
      <c r="S2" s="253"/>
      <c r="T2" s="253"/>
      <c r="U2" s="253"/>
      <c r="V2" s="253"/>
      <c r="AT2" s="2" t="s">
        <v>84</v>
      </c>
    </row>
    <row r="3" spans="1:65" ht="6.75" customHeight="1">
      <c r="B3" s="3"/>
      <c r="C3" s="4"/>
      <c r="D3" s="4"/>
      <c r="E3" s="4"/>
      <c r="F3" s="4"/>
      <c r="G3" s="4"/>
      <c r="H3" s="4"/>
      <c r="I3" s="4"/>
      <c r="J3" s="4"/>
      <c r="K3" s="4"/>
      <c r="L3" s="5"/>
      <c r="AT3" s="2" t="s">
        <v>81</v>
      </c>
    </row>
    <row r="4" spans="1:65" ht="24.75" customHeight="1">
      <c r="B4" s="5"/>
      <c r="D4" s="6" t="s">
        <v>88</v>
      </c>
      <c r="L4" s="5"/>
      <c r="M4" s="76" t="s">
        <v>10</v>
      </c>
      <c r="AT4" s="2" t="s">
        <v>4</v>
      </c>
    </row>
    <row r="5" spans="1:65" ht="6.75" customHeight="1">
      <c r="B5" s="5"/>
      <c r="L5" s="5"/>
    </row>
    <row r="6" spans="1:65" ht="12" customHeight="1">
      <c r="B6" s="5"/>
      <c r="D6" s="12" t="s">
        <v>16</v>
      </c>
      <c r="L6" s="5"/>
    </row>
    <row r="7" spans="1:65" ht="26.25" customHeight="1">
      <c r="B7" s="5"/>
      <c r="E7" s="282" t="str">
        <f>'Rekapitulace stavby'!K6</f>
        <v>Standardizace konektivity Prvního českého gymnázia v Karlových Varech, p.o.</v>
      </c>
      <c r="F7" s="253"/>
      <c r="G7" s="253"/>
      <c r="H7" s="253"/>
      <c r="L7" s="5"/>
    </row>
    <row r="8" spans="1:65" ht="12" customHeight="1">
      <c r="A8" s="16"/>
      <c r="B8" s="17"/>
      <c r="C8" s="16"/>
      <c r="D8" s="12" t="s">
        <v>89</v>
      </c>
      <c r="E8" s="16"/>
      <c r="F8" s="16"/>
      <c r="G8" s="16"/>
      <c r="H8" s="16"/>
      <c r="I8" s="16"/>
      <c r="J8" s="16"/>
      <c r="K8" s="16"/>
      <c r="L8" s="17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</row>
    <row r="9" spans="1:65" ht="16.5" customHeight="1">
      <c r="A9" s="16"/>
      <c r="B9" s="17"/>
      <c r="C9" s="16"/>
      <c r="D9" s="16"/>
      <c r="E9" s="261" t="s">
        <v>270</v>
      </c>
      <c r="F9" s="253"/>
      <c r="G9" s="253"/>
      <c r="H9" s="253"/>
      <c r="I9" s="16"/>
      <c r="J9" s="16"/>
      <c r="K9" s="16"/>
      <c r="L9" s="17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</row>
    <row r="10" spans="1:65" ht="11.25">
      <c r="A10" s="16"/>
      <c r="B10" s="17"/>
      <c r="C10" s="16"/>
      <c r="D10" s="16"/>
      <c r="E10" s="16"/>
      <c r="F10" s="16"/>
      <c r="G10" s="16"/>
      <c r="H10" s="16"/>
      <c r="I10" s="16"/>
      <c r="J10" s="16"/>
      <c r="K10" s="16"/>
      <c r="L10" s="17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</row>
    <row r="11" spans="1:65" ht="12" customHeight="1">
      <c r="A11" s="16"/>
      <c r="B11" s="17"/>
      <c r="C11" s="16"/>
      <c r="D11" s="12" t="s">
        <v>18</v>
      </c>
      <c r="E11" s="16"/>
      <c r="F11" s="10" t="s">
        <v>19</v>
      </c>
      <c r="G11" s="16"/>
      <c r="H11" s="16"/>
      <c r="I11" s="12" t="s">
        <v>20</v>
      </c>
      <c r="J11" s="10" t="s">
        <v>19</v>
      </c>
      <c r="K11" s="16"/>
      <c r="L11" s="17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</row>
    <row r="12" spans="1:65" ht="12" customHeight="1">
      <c r="A12" s="16"/>
      <c r="B12" s="17"/>
      <c r="C12" s="16"/>
      <c r="D12" s="12" t="s">
        <v>21</v>
      </c>
      <c r="E12" s="16"/>
      <c r="F12" s="10" t="s">
        <v>22</v>
      </c>
      <c r="G12" s="16"/>
      <c r="H12" s="16"/>
      <c r="I12" s="12" t="s">
        <v>23</v>
      </c>
      <c r="J12" s="37">
        <f>'Rekapitulace stavby'!AN8</f>
        <v>45460</v>
      </c>
      <c r="K12" s="16"/>
      <c r="L12" s="17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</row>
    <row r="13" spans="1:65" ht="10.5" customHeight="1">
      <c r="A13" s="16"/>
      <c r="B13" s="17"/>
      <c r="C13" s="16"/>
      <c r="D13" s="16"/>
      <c r="E13" s="16"/>
      <c r="F13" s="16"/>
      <c r="G13" s="16"/>
      <c r="H13" s="16"/>
      <c r="I13" s="16"/>
      <c r="J13" s="16"/>
      <c r="K13" s="16"/>
      <c r="L13" s="17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</row>
    <row r="14" spans="1:65" ht="12" customHeight="1">
      <c r="A14" s="16"/>
      <c r="B14" s="17"/>
      <c r="C14" s="16"/>
      <c r="D14" s="12" t="s">
        <v>24</v>
      </c>
      <c r="E14" s="16"/>
      <c r="F14" s="16"/>
      <c r="G14" s="16"/>
      <c r="H14" s="16"/>
      <c r="I14" s="12" t="s">
        <v>25</v>
      </c>
      <c r="J14" s="10" t="s">
        <v>19</v>
      </c>
      <c r="K14" s="16"/>
      <c r="L14" s="17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</row>
    <row r="15" spans="1:65" ht="18" customHeight="1">
      <c r="A15" s="16"/>
      <c r="B15" s="17"/>
      <c r="C15" s="16"/>
      <c r="D15" s="16"/>
      <c r="E15" s="10" t="s">
        <v>26</v>
      </c>
      <c r="F15" s="16"/>
      <c r="G15" s="16"/>
      <c r="H15" s="16"/>
      <c r="I15" s="12" t="s">
        <v>27</v>
      </c>
      <c r="J15" s="10" t="s">
        <v>19</v>
      </c>
      <c r="K15" s="16"/>
      <c r="L15" s="17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</row>
    <row r="16" spans="1:65" ht="6.75" customHeight="1">
      <c r="A16" s="16"/>
      <c r="B16" s="17"/>
      <c r="C16" s="16"/>
      <c r="D16" s="16"/>
      <c r="E16" s="16"/>
      <c r="F16" s="16"/>
      <c r="G16" s="16"/>
      <c r="H16" s="16"/>
      <c r="I16" s="16"/>
      <c r="J16" s="16"/>
      <c r="K16" s="16"/>
      <c r="L16" s="17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</row>
    <row r="17" spans="1:65" ht="12" customHeight="1">
      <c r="A17" s="16"/>
      <c r="B17" s="17"/>
      <c r="C17" s="16"/>
      <c r="D17" s="12" t="s">
        <v>28</v>
      </c>
      <c r="E17" s="16"/>
      <c r="F17" s="16"/>
      <c r="G17" s="16"/>
      <c r="H17" s="16"/>
      <c r="I17" s="12" t="s">
        <v>25</v>
      </c>
      <c r="J17" s="13" t="str">
        <f>'Rekapitulace stavby'!AN13</f>
        <v>04308697</v>
      </c>
      <c r="K17" s="16"/>
      <c r="L17" s="17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</row>
    <row r="18" spans="1:65" ht="18" customHeight="1">
      <c r="A18" s="16"/>
      <c r="B18" s="17"/>
      <c r="C18" s="16"/>
      <c r="D18" s="16"/>
      <c r="E18" s="270" t="str">
        <f>'Rekapitulace stavby'!E14</f>
        <v>Aricoma System a.s.</v>
      </c>
      <c r="F18" s="271"/>
      <c r="G18" s="271"/>
      <c r="H18" s="272"/>
      <c r="I18" s="12" t="s">
        <v>27</v>
      </c>
      <c r="J18" s="13" t="str">
        <f>'Rekapitulace stavby'!AN14</f>
        <v>CZ04308697</v>
      </c>
      <c r="K18" s="16"/>
      <c r="L18" s="17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</row>
    <row r="19" spans="1:65" ht="6.75" customHeight="1">
      <c r="A19" s="16"/>
      <c r="B19" s="17"/>
      <c r="C19" s="16"/>
      <c r="D19" s="16"/>
      <c r="E19" s="16"/>
      <c r="F19" s="16"/>
      <c r="G19" s="16"/>
      <c r="H19" s="16"/>
      <c r="I19" s="16"/>
      <c r="J19" s="16"/>
      <c r="K19" s="16"/>
      <c r="L19" s="17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</row>
    <row r="20" spans="1:65" ht="12" customHeight="1">
      <c r="A20" s="16"/>
      <c r="B20" s="17"/>
      <c r="C20" s="16"/>
      <c r="D20" s="12" t="s">
        <v>31</v>
      </c>
      <c r="E20" s="16"/>
      <c r="F20" s="16"/>
      <c r="G20" s="16"/>
      <c r="H20" s="16"/>
      <c r="I20" s="12" t="s">
        <v>25</v>
      </c>
      <c r="J20" s="10" t="str">
        <f>IF('Rekapitulace stavby'!AN16="","",'Rekapitulace stavby'!AN16)</f>
        <v/>
      </c>
      <c r="K20" s="16"/>
      <c r="L20" s="17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</row>
    <row r="21" spans="1:65" ht="18" customHeight="1">
      <c r="A21" s="16"/>
      <c r="B21" s="17"/>
      <c r="C21" s="16"/>
      <c r="D21" s="16"/>
      <c r="E21" s="10" t="str">
        <f>IF('Rekapitulace stavby'!E17="","",'Rekapitulace stavby'!E17)</f>
        <v xml:space="preserve"> </v>
      </c>
      <c r="F21" s="16"/>
      <c r="G21" s="16"/>
      <c r="H21" s="16"/>
      <c r="I21" s="12" t="s">
        <v>27</v>
      </c>
      <c r="J21" s="10" t="str">
        <f>IF('Rekapitulace stavby'!AN17="","",'Rekapitulace stavby'!AN17)</f>
        <v/>
      </c>
      <c r="K21" s="16"/>
      <c r="L21" s="17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</row>
    <row r="22" spans="1:65" ht="6.75" customHeight="1">
      <c r="A22" s="16"/>
      <c r="B22" s="17"/>
      <c r="C22" s="16"/>
      <c r="D22" s="16"/>
      <c r="E22" s="16"/>
      <c r="F22" s="16"/>
      <c r="G22" s="16"/>
      <c r="H22" s="16"/>
      <c r="I22" s="16"/>
      <c r="J22" s="16"/>
      <c r="K22" s="16"/>
      <c r="L22" s="17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</row>
    <row r="23" spans="1:65" ht="12" customHeight="1">
      <c r="A23" s="16"/>
      <c r="B23" s="17"/>
      <c r="C23" s="16"/>
      <c r="D23" s="12" t="s">
        <v>34</v>
      </c>
      <c r="E23" s="16"/>
      <c r="F23" s="16"/>
      <c r="G23" s="16"/>
      <c r="H23" s="16"/>
      <c r="I23" s="12" t="s">
        <v>25</v>
      </c>
      <c r="J23" s="10" t="str">
        <f>IF('Rekapitulace stavby'!AN19="","",'Rekapitulace stavby'!AN19)</f>
        <v/>
      </c>
      <c r="K23" s="16"/>
      <c r="L23" s="17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</row>
    <row r="24" spans="1:65" ht="18" customHeight="1">
      <c r="A24" s="16"/>
      <c r="B24" s="17"/>
      <c r="C24" s="16"/>
      <c r="D24" s="16"/>
      <c r="E24" s="10" t="str">
        <f>IF('Rekapitulace stavby'!E20="","",'Rekapitulace stavby'!E20)</f>
        <v xml:space="preserve"> </v>
      </c>
      <c r="F24" s="16"/>
      <c r="G24" s="16"/>
      <c r="H24" s="16"/>
      <c r="I24" s="12" t="s">
        <v>27</v>
      </c>
      <c r="J24" s="10" t="str">
        <f>IF('Rekapitulace stavby'!AN20="","",'Rekapitulace stavby'!AN20)</f>
        <v/>
      </c>
      <c r="K24" s="16"/>
      <c r="L24" s="17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</row>
    <row r="25" spans="1:65" ht="6.75" customHeight="1">
      <c r="A25" s="16"/>
      <c r="B25" s="17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</row>
    <row r="26" spans="1:65" ht="12" customHeight="1">
      <c r="A26" s="16"/>
      <c r="B26" s="17"/>
      <c r="C26" s="16"/>
      <c r="D26" s="12" t="s">
        <v>35</v>
      </c>
      <c r="E26" s="16"/>
      <c r="F26" s="16"/>
      <c r="G26" s="16"/>
      <c r="H26" s="16"/>
      <c r="I26" s="16"/>
      <c r="J26" s="16"/>
      <c r="K26" s="16"/>
      <c r="L26" s="17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</row>
    <row r="27" spans="1:65" ht="16.5" customHeight="1">
      <c r="A27" s="77"/>
      <c r="B27" s="78"/>
      <c r="C27" s="77"/>
      <c r="D27" s="77"/>
      <c r="E27" s="273" t="s">
        <v>19</v>
      </c>
      <c r="F27" s="253"/>
      <c r="G27" s="253"/>
      <c r="H27" s="253"/>
      <c r="I27" s="77"/>
      <c r="J27" s="77"/>
      <c r="K27" s="77"/>
      <c r="L27" s="78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</row>
    <row r="28" spans="1:65" ht="6.75" customHeight="1">
      <c r="A28" s="16"/>
      <c r="B28" s="17"/>
      <c r="C28" s="16"/>
      <c r="D28" s="16"/>
      <c r="E28" s="16"/>
      <c r="F28" s="16"/>
      <c r="G28" s="16"/>
      <c r="H28" s="16"/>
      <c r="I28" s="16"/>
      <c r="J28" s="16"/>
      <c r="K28" s="16"/>
      <c r="L28" s="17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</row>
    <row r="29" spans="1:65" ht="6.75" customHeight="1">
      <c r="A29" s="16"/>
      <c r="B29" s="17"/>
      <c r="C29" s="16"/>
      <c r="D29" s="38"/>
      <c r="E29" s="38"/>
      <c r="F29" s="38"/>
      <c r="G29" s="38"/>
      <c r="H29" s="38"/>
      <c r="I29" s="38"/>
      <c r="J29" s="38"/>
      <c r="K29" s="38"/>
      <c r="L29" s="17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</row>
    <row r="30" spans="1:65" ht="24.75" customHeight="1">
      <c r="A30" s="16"/>
      <c r="B30" s="17"/>
      <c r="C30" s="16"/>
      <c r="D30" s="79" t="s">
        <v>37</v>
      </c>
      <c r="E30" s="16"/>
      <c r="F30" s="16"/>
      <c r="G30" s="16"/>
      <c r="H30" s="16"/>
      <c r="I30" s="16"/>
      <c r="J30" s="52">
        <f>ROUND(J86, 2)</f>
        <v>9190962.7300000004</v>
      </c>
      <c r="K30" s="16"/>
      <c r="L30" s="17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</row>
    <row r="31" spans="1:65" ht="6.75" customHeight="1">
      <c r="A31" s="16"/>
      <c r="B31" s="17"/>
      <c r="C31" s="16"/>
      <c r="D31" s="38"/>
      <c r="E31" s="38"/>
      <c r="F31" s="38"/>
      <c r="G31" s="38"/>
      <c r="H31" s="38"/>
      <c r="I31" s="38"/>
      <c r="J31" s="38"/>
      <c r="K31" s="38"/>
      <c r="L31" s="17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</row>
    <row r="32" spans="1:65" ht="14.25" customHeight="1">
      <c r="A32" s="16"/>
      <c r="B32" s="17"/>
      <c r="C32" s="16"/>
      <c r="D32" s="16"/>
      <c r="E32" s="16"/>
      <c r="F32" s="20" t="s">
        <v>39</v>
      </c>
      <c r="G32" s="16"/>
      <c r="H32" s="16"/>
      <c r="I32" s="20" t="s">
        <v>38</v>
      </c>
      <c r="J32" s="20" t="s">
        <v>40</v>
      </c>
      <c r="K32" s="16"/>
      <c r="L32" s="17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</row>
    <row r="33" spans="1:65" ht="14.25" customHeight="1">
      <c r="A33" s="16"/>
      <c r="B33" s="17"/>
      <c r="C33" s="16"/>
      <c r="D33" s="80" t="s">
        <v>41</v>
      </c>
      <c r="E33" s="12" t="s">
        <v>42</v>
      </c>
      <c r="F33" s="81">
        <f>ROUND((SUM(BE86:BE326)),  2)</f>
        <v>9190962.7300000004</v>
      </c>
      <c r="G33" s="16"/>
      <c r="H33" s="16"/>
      <c r="I33" s="82">
        <v>0.21</v>
      </c>
      <c r="J33" s="81">
        <f>ROUND(((SUM(BE86:BE326))*I33),  2)</f>
        <v>1930102.17</v>
      </c>
      <c r="K33" s="16"/>
      <c r="L33" s="17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</row>
    <row r="34" spans="1:65" ht="14.25" customHeight="1">
      <c r="A34" s="16"/>
      <c r="B34" s="17"/>
      <c r="C34" s="16"/>
      <c r="D34" s="16"/>
      <c r="E34" s="12" t="s">
        <v>43</v>
      </c>
      <c r="F34" s="81">
        <f>ROUND((SUM(BF86:BF326)),  2)</f>
        <v>0</v>
      </c>
      <c r="G34" s="16"/>
      <c r="H34" s="16"/>
      <c r="I34" s="82">
        <v>0.12</v>
      </c>
      <c r="J34" s="81">
        <f>ROUND(((SUM(BF86:BF326))*I34),  2)</f>
        <v>0</v>
      </c>
      <c r="K34" s="16"/>
      <c r="L34" s="17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</row>
    <row r="35" spans="1:65" ht="14.25" hidden="1" customHeight="1">
      <c r="A35" s="16"/>
      <c r="B35" s="17"/>
      <c r="C35" s="16"/>
      <c r="D35" s="16"/>
      <c r="E35" s="12" t="s">
        <v>44</v>
      </c>
      <c r="F35" s="81">
        <f>ROUND((SUM(BG86:BG326)),  2)</f>
        <v>0</v>
      </c>
      <c r="G35" s="16"/>
      <c r="H35" s="16"/>
      <c r="I35" s="82">
        <v>0.21</v>
      </c>
      <c r="J35" s="81">
        <f t="shared" ref="J35:J37" si="0">0</f>
        <v>0</v>
      </c>
      <c r="K35" s="16"/>
      <c r="L35" s="17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</row>
    <row r="36" spans="1:65" ht="14.25" hidden="1" customHeight="1">
      <c r="A36" s="16"/>
      <c r="B36" s="17"/>
      <c r="C36" s="16"/>
      <c r="D36" s="16"/>
      <c r="E36" s="12" t="s">
        <v>45</v>
      </c>
      <c r="F36" s="81">
        <f>ROUND((SUM(BH86:BH326)),  2)</f>
        <v>0</v>
      </c>
      <c r="G36" s="16"/>
      <c r="H36" s="16"/>
      <c r="I36" s="82">
        <v>0.12</v>
      </c>
      <c r="J36" s="81">
        <f t="shared" si="0"/>
        <v>0</v>
      </c>
      <c r="K36" s="16"/>
      <c r="L36" s="17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</row>
    <row r="37" spans="1:65" ht="14.25" hidden="1" customHeight="1">
      <c r="A37" s="16"/>
      <c r="B37" s="17"/>
      <c r="C37" s="16"/>
      <c r="D37" s="16"/>
      <c r="E37" s="12" t="s">
        <v>46</v>
      </c>
      <c r="F37" s="81">
        <f>ROUND((SUM(BI86:BI326)),  2)</f>
        <v>0</v>
      </c>
      <c r="G37" s="16"/>
      <c r="H37" s="16"/>
      <c r="I37" s="82">
        <v>0</v>
      </c>
      <c r="J37" s="81">
        <f t="shared" si="0"/>
        <v>0</v>
      </c>
      <c r="K37" s="16"/>
      <c r="L37" s="17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</row>
    <row r="38" spans="1:65" ht="6.75" customHeight="1">
      <c r="A38" s="16"/>
      <c r="B38" s="17"/>
      <c r="C38" s="16"/>
      <c r="D38" s="16"/>
      <c r="E38" s="16"/>
      <c r="F38" s="16"/>
      <c r="G38" s="16"/>
      <c r="H38" s="16"/>
      <c r="I38" s="16"/>
      <c r="J38" s="16"/>
      <c r="K38" s="16"/>
      <c r="L38" s="17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</row>
    <row r="39" spans="1:65" ht="24.75" customHeight="1">
      <c r="A39" s="16"/>
      <c r="B39" s="17"/>
      <c r="C39" s="83"/>
      <c r="D39" s="84" t="s">
        <v>47</v>
      </c>
      <c r="E39" s="42"/>
      <c r="F39" s="42"/>
      <c r="G39" s="85" t="s">
        <v>48</v>
      </c>
      <c r="H39" s="86" t="s">
        <v>49</v>
      </c>
      <c r="I39" s="42"/>
      <c r="J39" s="87">
        <f>SUM(J30:J37)</f>
        <v>11121064.9</v>
      </c>
      <c r="K39" s="88"/>
      <c r="L39" s="17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</row>
    <row r="40" spans="1:65" ht="14.25" customHeight="1">
      <c r="A40" s="16"/>
      <c r="B40" s="27"/>
      <c r="C40" s="28"/>
      <c r="D40" s="28"/>
      <c r="E40" s="28"/>
      <c r="F40" s="28"/>
      <c r="G40" s="28"/>
      <c r="H40" s="28"/>
      <c r="I40" s="28"/>
      <c r="J40" s="28"/>
      <c r="K40" s="28"/>
      <c r="L40" s="17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</row>
    <row r="41" spans="1:65" ht="15.75" customHeight="1"/>
    <row r="42" spans="1:65" ht="15.75" customHeight="1"/>
    <row r="43" spans="1:65" ht="15.75" customHeight="1"/>
    <row r="44" spans="1:65" ht="6.75" customHeight="1">
      <c r="A44" s="16"/>
      <c r="B44" s="29"/>
      <c r="C44" s="30"/>
      <c r="D44" s="30"/>
      <c r="E44" s="30"/>
      <c r="F44" s="30"/>
      <c r="G44" s="30"/>
      <c r="H44" s="30"/>
      <c r="I44" s="30"/>
      <c r="J44" s="30"/>
      <c r="K44" s="30"/>
      <c r="L44" s="17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</row>
    <row r="45" spans="1:65" ht="24.75" customHeight="1">
      <c r="A45" s="16"/>
      <c r="B45" s="17"/>
      <c r="C45" s="6" t="s">
        <v>91</v>
      </c>
      <c r="D45" s="16"/>
      <c r="E45" s="16"/>
      <c r="F45" s="16"/>
      <c r="G45" s="16"/>
      <c r="H45" s="16"/>
      <c r="I45" s="16"/>
      <c r="J45" s="16"/>
      <c r="K45" s="16"/>
      <c r="L45" s="17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</row>
    <row r="46" spans="1:65" ht="6.75" customHeight="1">
      <c r="A46" s="16"/>
      <c r="B46" s="17"/>
      <c r="C46" s="16"/>
      <c r="D46" s="16"/>
      <c r="E46" s="16"/>
      <c r="F46" s="16"/>
      <c r="G46" s="16"/>
      <c r="H46" s="16"/>
      <c r="I46" s="16"/>
      <c r="J46" s="16"/>
      <c r="K46" s="16"/>
      <c r="L46" s="17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</row>
    <row r="47" spans="1:65" ht="12" customHeight="1">
      <c r="A47" s="16"/>
      <c r="B47" s="17"/>
      <c r="C47" s="12" t="s">
        <v>16</v>
      </c>
      <c r="D47" s="16"/>
      <c r="E47" s="16"/>
      <c r="F47" s="16"/>
      <c r="G47" s="16"/>
      <c r="H47" s="16"/>
      <c r="I47" s="16"/>
      <c r="J47" s="16"/>
      <c r="K47" s="16"/>
      <c r="L47" s="17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</row>
    <row r="48" spans="1:65" ht="26.25" customHeight="1">
      <c r="A48" s="16"/>
      <c r="B48" s="17"/>
      <c r="C48" s="16"/>
      <c r="D48" s="16"/>
      <c r="E48" s="282" t="str">
        <f>E7</f>
        <v>Standardizace konektivity Prvního českého gymnázia v Karlových Varech, p.o.</v>
      </c>
      <c r="F48" s="253"/>
      <c r="G48" s="253"/>
      <c r="H48" s="253"/>
      <c r="I48" s="16"/>
      <c r="J48" s="16"/>
      <c r="K48" s="16"/>
      <c r="L48" s="17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</row>
    <row r="49" spans="1:65" ht="12" customHeight="1">
      <c r="A49" s="16"/>
      <c r="B49" s="17"/>
      <c r="C49" s="12" t="s">
        <v>89</v>
      </c>
      <c r="D49" s="16"/>
      <c r="E49" s="16"/>
      <c r="F49" s="16"/>
      <c r="G49" s="16"/>
      <c r="H49" s="16"/>
      <c r="I49" s="16"/>
      <c r="J49" s="16"/>
      <c r="K49" s="16"/>
      <c r="L49" s="17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</row>
    <row r="50" spans="1:65" ht="16.5" customHeight="1">
      <c r="A50" s="16"/>
      <c r="B50" s="17"/>
      <c r="C50" s="16"/>
      <c r="D50" s="16"/>
      <c r="E50" s="261" t="str">
        <f>E9</f>
        <v>02 - Elektroinstalace</v>
      </c>
      <c r="F50" s="253"/>
      <c r="G50" s="253"/>
      <c r="H50" s="253"/>
      <c r="I50" s="16"/>
      <c r="J50" s="16"/>
      <c r="K50" s="16"/>
      <c r="L50" s="17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</row>
    <row r="51" spans="1:65" ht="6.75" customHeight="1">
      <c r="A51" s="16"/>
      <c r="B51" s="17"/>
      <c r="C51" s="16"/>
      <c r="D51" s="16"/>
      <c r="E51" s="16"/>
      <c r="F51" s="16"/>
      <c r="G51" s="16"/>
      <c r="H51" s="16"/>
      <c r="I51" s="16"/>
      <c r="J51" s="16"/>
      <c r="K51" s="16"/>
      <c r="L51" s="17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</row>
    <row r="52" spans="1:65" ht="12" customHeight="1">
      <c r="A52" s="16"/>
      <c r="B52" s="17"/>
      <c r="C52" s="12" t="s">
        <v>21</v>
      </c>
      <c r="D52" s="16"/>
      <c r="E52" s="16"/>
      <c r="F52" s="10" t="str">
        <f>F12</f>
        <v>Národní 445/25, 360 01 Karlovy Vary</v>
      </c>
      <c r="G52" s="16"/>
      <c r="H52" s="16"/>
      <c r="I52" s="12" t="s">
        <v>23</v>
      </c>
      <c r="J52" s="37">
        <f>IF(J12="","",J12)</f>
        <v>45460</v>
      </c>
      <c r="K52" s="16"/>
      <c r="L52" s="17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</row>
    <row r="53" spans="1:65" ht="6.75" customHeight="1">
      <c r="A53" s="16"/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7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</row>
    <row r="54" spans="1:65" ht="15" customHeight="1">
      <c r="A54" s="16"/>
      <c r="B54" s="17"/>
      <c r="C54" s="12" t="s">
        <v>24</v>
      </c>
      <c r="D54" s="16"/>
      <c r="E54" s="16"/>
      <c r="F54" s="10" t="str">
        <f>E15</f>
        <v>První české gymnázium v Karlových Varech, p.o.</v>
      </c>
      <c r="G54" s="16"/>
      <c r="H54" s="16"/>
      <c r="I54" s="12" t="s">
        <v>31</v>
      </c>
      <c r="J54" s="14" t="str">
        <f>E21</f>
        <v xml:space="preserve"> </v>
      </c>
      <c r="K54" s="16"/>
      <c r="L54" s="17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</row>
    <row r="55" spans="1:65" ht="15" customHeight="1">
      <c r="A55" s="16"/>
      <c r="B55" s="17"/>
      <c r="C55" s="12" t="s">
        <v>28</v>
      </c>
      <c r="D55" s="16"/>
      <c r="E55" s="16"/>
      <c r="F55" s="89" t="str">
        <f>IF(E18="","",E18)</f>
        <v>Aricoma System a.s.</v>
      </c>
      <c r="G55" s="16"/>
      <c r="H55" s="16"/>
      <c r="I55" s="12" t="s">
        <v>34</v>
      </c>
      <c r="J55" s="14" t="str">
        <f>E24</f>
        <v xml:space="preserve"> </v>
      </c>
      <c r="K55" s="16"/>
      <c r="L55" s="17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</row>
    <row r="56" spans="1:65" ht="9.75" customHeight="1">
      <c r="A56" s="16"/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7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</row>
    <row r="57" spans="1:65" ht="29.25" customHeight="1">
      <c r="A57" s="16"/>
      <c r="B57" s="17"/>
      <c r="C57" s="90" t="s">
        <v>92</v>
      </c>
      <c r="D57" s="83"/>
      <c r="E57" s="83"/>
      <c r="F57" s="83"/>
      <c r="G57" s="83"/>
      <c r="H57" s="83"/>
      <c r="I57" s="83"/>
      <c r="J57" s="91" t="s">
        <v>93</v>
      </c>
      <c r="K57" s="83"/>
      <c r="L57" s="17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</row>
    <row r="58" spans="1:65" ht="9.75" customHeight="1">
      <c r="A58" s="16"/>
      <c r="B58" s="17"/>
      <c r="C58" s="16"/>
      <c r="D58" s="16"/>
      <c r="E58" s="16"/>
      <c r="F58" s="16"/>
      <c r="G58" s="16"/>
      <c r="H58" s="16"/>
      <c r="I58" s="16"/>
      <c r="J58" s="16"/>
      <c r="K58" s="16"/>
      <c r="L58" s="17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</row>
    <row r="59" spans="1:65" ht="22.5" customHeight="1">
      <c r="A59" s="16"/>
      <c r="B59" s="17"/>
      <c r="C59" s="92" t="s">
        <v>69</v>
      </c>
      <c r="D59" s="16"/>
      <c r="E59" s="16"/>
      <c r="F59" s="16"/>
      <c r="G59" s="16"/>
      <c r="H59" s="16"/>
      <c r="I59" s="16"/>
      <c r="J59" s="52">
        <f t="shared" ref="J59:J61" si="1">J86</f>
        <v>9190962.7300000004</v>
      </c>
      <c r="K59" s="16"/>
      <c r="L59" s="17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2" t="s">
        <v>94</v>
      </c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</row>
    <row r="60" spans="1:65" ht="24.75" customHeight="1">
      <c r="A60" s="93"/>
      <c r="B60" s="94"/>
      <c r="C60" s="93"/>
      <c r="D60" s="95" t="s">
        <v>271</v>
      </c>
      <c r="E60" s="96"/>
      <c r="F60" s="96"/>
      <c r="G60" s="96"/>
      <c r="H60" s="96"/>
      <c r="I60" s="96"/>
      <c r="J60" s="97">
        <f t="shared" si="1"/>
        <v>9189</v>
      </c>
      <c r="K60" s="93"/>
      <c r="L60" s="94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3"/>
      <c r="Z60" s="93"/>
      <c r="AA60" s="93"/>
      <c r="AB60" s="93"/>
      <c r="AC60" s="93"/>
      <c r="AD60" s="93"/>
      <c r="AE60" s="93"/>
      <c r="AF60" s="93"/>
      <c r="AG60" s="93"/>
      <c r="AH60" s="93"/>
      <c r="AI60" s="93"/>
      <c r="AJ60" s="93"/>
      <c r="AK60" s="93"/>
      <c r="AL60" s="93"/>
      <c r="AM60" s="93"/>
      <c r="AN60" s="93"/>
      <c r="AO60" s="93"/>
      <c r="AP60" s="93"/>
      <c r="AQ60" s="93"/>
      <c r="AR60" s="93"/>
      <c r="AS60" s="93"/>
      <c r="AT60" s="93"/>
      <c r="AU60" s="93"/>
      <c r="AV60" s="93"/>
      <c r="AW60" s="93"/>
      <c r="AX60" s="93"/>
      <c r="AY60" s="93"/>
      <c r="AZ60" s="93"/>
      <c r="BA60" s="93"/>
      <c r="BB60" s="93"/>
      <c r="BC60" s="93"/>
      <c r="BD60" s="93"/>
      <c r="BE60" s="93"/>
      <c r="BF60" s="93"/>
      <c r="BG60" s="93"/>
      <c r="BH60" s="93"/>
      <c r="BI60" s="93"/>
      <c r="BJ60" s="93"/>
      <c r="BK60" s="93"/>
      <c r="BL60" s="93"/>
      <c r="BM60" s="93"/>
    </row>
    <row r="61" spans="1:65" ht="19.5" customHeight="1">
      <c r="A61" s="98"/>
      <c r="B61" s="99"/>
      <c r="C61" s="98"/>
      <c r="D61" s="100" t="s">
        <v>98</v>
      </c>
      <c r="E61" s="101"/>
      <c r="F61" s="101"/>
      <c r="G61" s="101"/>
      <c r="H61" s="101"/>
      <c r="I61" s="101"/>
      <c r="J61" s="102">
        <f t="shared" si="1"/>
        <v>9189</v>
      </c>
      <c r="K61" s="98"/>
      <c r="L61" s="99"/>
      <c r="M61" s="98"/>
      <c r="N61" s="98"/>
      <c r="O61" s="98"/>
      <c r="P61" s="98"/>
      <c r="Q61" s="98"/>
      <c r="R61" s="98"/>
      <c r="S61" s="98"/>
      <c r="T61" s="98"/>
      <c r="U61" s="98"/>
      <c r="V61" s="98"/>
      <c r="W61" s="98"/>
      <c r="X61" s="98"/>
      <c r="Y61" s="98"/>
      <c r="Z61" s="98"/>
      <c r="AA61" s="98"/>
      <c r="AB61" s="98"/>
      <c r="AC61" s="98"/>
      <c r="AD61" s="98"/>
      <c r="AE61" s="98"/>
      <c r="AF61" s="98"/>
      <c r="AG61" s="98"/>
      <c r="AH61" s="98"/>
      <c r="AI61" s="98"/>
      <c r="AJ61" s="98"/>
      <c r="AK61" s="98"/>
      <c r="AL61" s="98"/>
      <c r="AM61" s="98"/>
      <c r="AN61" s="98"/>
      <c r="AO61" s="98"/>
      <c r="AP61" s="98"/>
      <c r="AQ61" s="98"/>
      <c r="AR61" s="98"/>
      <c r="AS61" s="98"/>
      <c r="AT61" s="98"/>
      <c r="AU61" s="98"/>
      <c r="AV61" s="98"/>
      <c r="AW61" s="98"/>
      <c r="AX61" s="98"/>
      <c r="AY61" s="98"/>
      <c r="AZ61" s="98"/>
      <c r="BA61" s="98"/>
      <c r="BB61" s="98"/>
      <c r="BC61" s="98"/>
      <c r="BD61" s="98"/>
      <c r="BE61" s="98"/>
      <c r="BF61" s="98"/>
      <c r="BG61" s="98"/>
      <c r="BH61" s="98"/>
      <c r="BI61" s="98"/>
      <c r="BJ61" s="98"/>
      <c r="BK61" s="98"/>
      <c r="BL61" s="98"/>
      <c r="BM61" s="98"/>
    </row>
    <row r="62" spans="1:65" ht="24.75" customHeight="1">
      <c r="A62" s="93"/>
      <c r="B62" s="94"/>
      <c r="C62" s="93"/>
      <c r="D62" s="95" t="s">
        <v>100</v>
      </c>
      <c r="E62" s="96"/>
      <c r="F62" s="96"/>
      <c r="G62" s="96"/>
      <c r="H62" s="96"/>
      <c r="I62" s="96"/>
      <c r="J62" s="97">
        <f t="shared" ref="J62:J63" si="2">J102</f>
        <v>9075133.7300000004</v>
      </c>
      <c r="K62" s="93"/>
      <c r="L62" s="94"/>
      <c r="M62" s="93"/>
      <c r="N62" s="93"/>
      <c r="O62" s="93"/>
      <c r="P62" s="93"/>
      <c r="Q62" s="93"/>
      <c r="R62" s="93"/>
      <c r="S62" s="93"/>
      <c r="T62" s="93"/>
      <c r="U62" s="93"/>
      <c r="V62" s="93"/>
      <c r="W62" s="93"/>
      <c r="X62" s="93"/>
      <c r="Y62" s="93"/>
      <c r="Z62" s="93"/>
      <c r="AA62" s="93"/>
      <c r="AB62" s="93"/>
      <c r="AC62" s="93"/>
      <c r="AD62" s="93"/>
      <c r="AE62" s="93"/>
      <c r="AF62" s="93"/>
      <c r="AG62" s="93"/>
      <c r="AH62" s="93"/>
      <c r="AI62" s="93"/>
      <c r="AJ62" s="93"/>
      <c r="AK62" s="93"/>
      <c r="AL62" s="93"/>
      <c r="AM62" s="93"/>
      <c r="AN62" s="93"/>
      <c r="AO62" s="93"/>
      <c r="AP62" s="93"/>
      <c r="AQ62" s="93"/>
      <c r="AR62" s="93"/>
      <c r="AS62" s="93"/>
      <c r="AT62" s="93"/>
      <c r="AU62" s="93"/>
      <c r="AV62" s="93"/>
      <c r="AW62" s="93"/>
      <c r="AX62" s="93"/>
      <c r="AY62" s="93"/>
      <c r="AZ62" s="93"/>
      <c r="BA62" s="93"/>
      <c r="BB62" s="93"/>
      <c r="BC62" s="93"/>
      <c r="BD62" s="93"/>
      <c r="BE62" s="93"/>
      <c r="BF62" s="93"/>
      <c r="BG62" s="93"/>
      <c r="BH62" s="93"/>
      <c r="BI62" s="93"/>
      <c r="BJ62" s="93"/>
      <c r="BK62" s="93"/>
      <c r="BL62" s="93"/>
      <c r="BM62" s="93"/>
    </row>
    <row r="63" spans="1:65" ht="19.5" customHeight="1">
      <c r="A63" s="98"/>
      <c r="B63" s="99"/>
      <c r="C63" s="98"/>
      <c r="D63" s="100" t="s">
        <v>272</v>
      </c>
      <c r="E63" s="101"/>
      <c r="F63" s="101"/>
      <c r="G63" s="101"/>
      <c r="H63" s="101"/>
      <c r="I63" s="101"/>
      <c r="J63" s="102">
        <f t="shared" si="2"/>
        <v>6113925.7999999998</v>
      </c>
      <c r="K63" s="98"/>
      <c r="L63" s="99"/>
      <c r="M63" s="98"/>
      <c r="N63" s="98"/>
      <c r="O63" s="98"/>
      <c r="P63" s="98"/>
      <c r="Q63" s="98"/>
      <c r="R63" s="98"/>
      <c r="S63" s="98"/>
      <c r="T63" s="98"/>
      <c r="U63" s="98"/>
      <c r="V63" s="98"/>
      <c r="W63" s="98"/>
      <c r="X63" s="98"/>
      <c r="Y63" s="98"/>
      <c r="Z63" s="98"/>
      <c r="AA63" s="98"/>
      <c r="AB63" s="98"/>
      <c r="AC63" s="98"/>
      <c r="AD63" s="98"/>
      <c r="AE63" s="98"/>
      <c r="AF63" s="98"/>
      <c r="AG63" s="98"/>
      <c r="AH63" s="98"/>
      <c r="AI63" s="98"/>
      <c r="AJ63" s="98"/>
      <c r="AK63" s="98"/>
      <c r="AL63" s="98"/>
      <c r="AM63" s="98"/>
      <c r="AN63" s="98"/>
      <c r="AO63" s="98"/>
      <c r="AP63" s="98"/>
      <c r="AQ63" s="98"/>
      <c r="AR63" s="98"/>
      <c r="AS63" s="98"/>
      <c r="AT63" s="98"/>
      <c r="AU63" s="98"/>
      <c r="AV63" s="98"/>
      <c r="AW63" s="98"/>
      <c r="AX63" s="98"/>
      <c r="AY63" s="98"/>
      <c r="AZ63" s="98"/>
      <c r="BA63" s="98"/>
      <c r="BB63" s="98"/>
      <c r="BC63" s="98"/>
      <c r="BD63" s="98"/>
      <c r="BE63" s="98"/>
      <c r="BF63" s="98"/>
      <c r="BG63" s="98"/>
      <c r="BH63" s="98"/>
      <c r="BI63" s="98"/>
      <c r="BJ63" s="98"/>
      <c r="BK63" s="98"/>
      <c r="BL63" s="98"/>
      <c r="BM63" s="98"/>
    </row>
    <row r="64" spans="1:65" ht="19.5" customHeight="1">
      <c r="A64" s="98"/>
      <c r="B64" s="99"/>
      <c r="C64" s="98"/>
      <c r="D64" s="100" t="s">
        <v>101</v>
      </c>
      <c r="E64" s="101"/>
      <c r="F64" s="101"/>
      <c r="G64" s="101"/>
      <c r="H64" s="101"/>
      <c r="I64" s="101"/>
      <c r="J64" s="102">
        <f>J108</f>
        <v>38326</v>
      </c>
      <c r="K64" s="98"/>
      <c r="L64" s="99"/>
      <c r="M64" s="98"/>
      <c r="N64" s="98"/>
      <c r="O64" s="98"/>
      <c r="P64" s="98"/>
      <c r="Q64" s="98"/>
      <c r="R64" s="98"/>
      <c r="S64" s="98"/>
      <c r="T64" s="98"/>
      <c r="U64" s="98"/>
      <c r="V64" s="98"/>
      <c r="W64" s="98"/>
      <c r="X64" s="98"/>
      <c r="Y64" s="98"/>
      <c r="Z64" s="98"/>
      <c r="AA64" s="98"/>
      <c r="AB64" s="98"/>
      <c r="AC64" s="98"/>
      <c r="AD64" s="98"/>
      <c r="AE64" s="98"/>
      <c r="AF64" s="98"/>
      <c r="AG64" s="98"/>
      <c r="AH64" s="98"/>
      <c r="AI64" s="98"/>
      <c r="AJ64" s="98"/>
      <c r="AK64" s="98"/>
      <c r="AL64" s="98"/>
      <c r="AM64" s="98"/>
      <c r="AN64" s="98"/>
      <c r="AO64" s="98"/>
      <c r="AP64" s="98"/>
      <c r="AQ64" s="98"/>
      <c r="AR64" s="98"/>
      <c r="AS64" s="98"/>
      <c r="AT64" s="98"/>
      <c r="AU64" s="98"/>
      <c r="AV64" s="98"/>
      <c r="AW64" s="98"/>
      <c r="AX64" s="98"/>
      <c r="AY64" s="98"/>
      <c r="AZ64" s="98"/>
      <c r="BA64" s="98"/>
      <c r="BB64" s="98"/>
      <c r="BC64" s="98"/>
      <c r="BD64" s="98"/>
      <c r="BE64" s="98"/>
      <c r="BF64" s="98"/>
      <c r="BG64" s="98"/>
      <c r="BH64" s="98"/>
      <c r="BI64" s="98"/>
      <c r="BJ64" s="98"/>
      <c r="BK64" s="98"/>
      <c r="BL64" s="98"/>
      <c r="BM64" s="98"/>
    </row>
    <row r="65" spans="1:65" ht="19.5" customHeight="1">
      <c r="A65" s="98"/>
      <c r="B65" s="99"/>
      <c r="C65" s="98"/>
      <c r="D65" s="100" t="s">
        <v>273</v>
      </c>
      <c r="E65" s="101"/>
      <c r="F65" s="101"/>
      <c r="G65" s="101"/>
      <c r="H65" s="101"/>
      <c r="I65" s="101"/>
      <c r="J65" s="102">
        <f>J125</f>
        <v>2922881.9299999997</v>
      </c>
      <c r="K65" s="98"/>
      <c r="L65" s="99"/>
      <c r="M65" s="98"/>
      <c r="N65" s="98"/>
      <c r="O65" s="98"/>
      <c r="P65" s="98"/>
      <c r="Q65" s="98"/>
      <c r="R65" s="98"/>
      <c r="S65" s="98"/>
      <c r="T65" s="98"/>
      <c r="U65" s="98"/>
      <c r="V65" s="98"/>
      <c r="W65" s="98"/>
      <c r="X65" s="98"/>
      <c r="Y65" s="98"/>
      <c r="Z65" s="98"/>
      <c r="AA65" s="98"/>
      <c r="AB65" s="98"/>
      <c r="AC65" s="98"/>
      <c r="AD65" s="98"/>
      <c r="AE65" s="98"/>
      <c r="AF65" s="98"/>
      <c r="AG65" s="98"/>
      <c r="AH65" s="98"/>
      <c r="AI65" s="98"/>
      <c r="AJ65" s="98"/>
      <c r="AK65" s="98"/>
      <c r="AL65" s="98"/>
      <c r="AM65" s="98"/>
      <c r="AN65" s="98"/>
      <c r="AO65" s="98"/>
      <c r="AP65" s="98"/>
      <c r="AQ65" s="98"/>
      <c r="AR65" s="98"/>
      <c r="AS65" s="98"/>
      <c r="AT65" s="98"/>
      <c r="AU65" s="98"/>
      <c r="AV65" s="98"/>
      <c r="AW65" s="98"/>
      <c r="AX65" s="98"/>
      <c r="AY65" s="98"/>
      <c r="AZ65" s="98"/>
      <c r="BA65" s="98"/>
      <c r="BB65" s="98"/>
      <c r="BC65" s="98"/>
      <c r="BD65" s="98"/>
      <c r="BE65" s="98"/>
      <c r="BF65" s="98"/>
      <c r="BG65" s="98"/>
      <c r="BH65" s="98"/>
      <c r="BI65" s="98"/>
      <c r="BJ65" s="98"/>
      <c r="BK65" s="98"/>
      <c r="BL65" s="98"/>
      <c r="BM65" s="98"/>
    </row>
    <row r="66" spans="1:65" ht="24.75" customHeight="1">
      <c r="A66" s="93"/>
      <c r="B66" s="94"/>
      <c r="C66" s="93"/>
      <c r="D66" s="95" t="s">
        <v>274</v>
      </c>
      <c r="E66" s="96"/>
      <c r="F66" s="96"/>
      <c r="G66" s="96"/>
      <c r="H66" s="96"/>
      <c r="I66" s="96"/>
      <c r="J66" s="97">
        <f>J310</f>
        <v>106640</v>
      </c>
      <c r="K66" s="93"/>
      <c r="L66" s="94"/>
      <c r="M66" s="93"/>
      <c r="N66" s="93"/>
      <c r="O66" s="93"/>
      <c r="P66" s="93"/>
      <c r="Q66" s="93"/>
      <c r="R66" s="93"/>
      <c r="S66" s="93"/>
      <c r="T66" s="93"/>
      <c r="U66" s="93"/>
      <c r="V66" s="93"/>
      <c r="W66" s="93"/>
      <c r="X66" s="93"/>
      <c r="Y66" s="93"/>
      <c r="Z66" s="93"/>
      <c r="AA66" s="93"/>
      <c r="AB66" s="93"/>
      <c r="AC66" s="93"/>
      <c r="AD66" s="93"/>
      <c r="AE66" s="93"/>
      <c r="AF66" s="93"/>
      <c r="AG66" s="93"/>
      <c r="AH66" s="93"/>
      <c r="AI66" s="93"/>
      <c r="AJ66" s="93"/>
      <c r="AK66" s="93"/>
      <c r="AL66" s="93"/>
      <c r="AM66" s="93"/>
      <c r="AN66" s="93"/>
      <c r="AO66" s="93"/>
      <c r="AP66" s="93"/>
      <c r="AQ66" s="93"/>
      <c r="AR66" s="93"/>
      <c r="AS66" s="93"/>
      <c r="AT66" s="93"/>
      <c r="AU66" s="93"/>
      <c r="AV66" s="93"/>
      <c r="AW66" s="93"/>
      <c r="AX66" s="93"/>
      <c r="AY66" s="93"/>
      <c r="AZ66" s="93"/>
      <c r="BA66" s="93"/>
      <c r="BB66" s="93"/>
      <c r="BC66" s="93"/>
      <c r="BD66" s="93"/>
      <c r="BE66" s="93"/>
      <c r="BF66" s="93"/>
      <c r="BG66" s="93"/>
      <c r="BH66" s="93"/>
      <c r="BI66" s="93"/>
      <c r="BJ66" s="93"/>
      <c r="BK66" s="93"/>
      <c r="BL66" s="93"/>
      <c r="BM66" s="93"/>
    </row>
    <row r="67" spans="1:65" ht="21.75" customHeight="1">
      <c r="A67" s="16"/>
      <c r="B67" s="17"/>
      <c r="C67" s="16"/>
      <c r="D67" s="16"/>
      <c r="E67" s="16"/>
      <c r="F67" s="16"/>
      <c r="G67" s="16"/>
      <c r="H67" s="16"/>
      <c r="I67" s="16"/>
      <c r="J67" s="16"/>
      <c r="K67" s="16"/>
      <c r="L67" s="17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</row>
    <row r="68" spans="1:65" ht="6.75" customHeight="1">
      <c r="A68" s="16"/>
      <c r="B68" s="27"/>
      <c r="C68" s="28"/>
      <c r="D68" s="28"/>
      <c r="E68" s="28"/>
      <c r="F68" s="28"/>
      <c r="G68" s="28"/>
      <c r="H68" s="28"/>
      <c r="I68" s="28"/>
      <c r="J68" s="28"/>
      <c r="K68" s="28"/>
      <c r="L68" s="17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</row>
    <row r="69" spans="1:65" ht="15.75" customHeight="1"/>
    <row r="70" spans="1:65" ht="15.75" customHeight="1"/>
    <row r="71" spans="1:65" ht="15.75" customHeight="1"/>
    <row r="72" spans="1:65" ht="6.75" customHeight="1">
      <c r="A72" s="16"/>
      <c r="B72" s="29"/>
      <c r="C72" s="30"/>
      <c r="D72" s="30"/>
      <c r="E72" s="30"/>
      <c r="F72" s="30"/>
      <c r="G72" s="30"/>
      <c r="H72" s="30"/>
      <c r="I72" s="30"/>
      <c r="J72" s="30"/>
      <c r="K72" s="30"/>
      <c r="L72" s="17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</row>
    <row r="73" spans="1:65" ht="24.75" customHeight="1">
      <c r="A73" s="16"/>
      <c r="B73" s="17"/>
      <c r="C73" s="6" t="s">
        <v>104</v>
      </c>
      <c r="D73" s="16"/>
      <c r="E73" s="16"/>
      <c r="F73" s="16"/>
      <c r="G73" s="16"/>
      <c r="H73" s="16"/>
      <c r="I73" s="16"/>
      <c r="J73" s="16"/>
      <c r="K73" s="16"/>
      <c r="L73" s="17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</row>
    <row r="74" spans="1:65" ht="6.75" customHeight="1">
      <c r="A74" s="16"/>
      <c r="B74" s="17"/>
      <c r="C74" s="16"/>
      <c r="D74" s="16"/>
      <c r="E74" s="16"/>
      <c r="F74" s="16"/>
      <c r="G74" s="16"/>
      <c r="H74" s="16"/>
      <c r="I74" s="16"/>
      <c r="J74" s="16"/>
      <c r="K74" s="16"/>
      <c r="L74" s="17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</row>
    <row r="75" spans="1:65" ht="12" customHeight="1">
      <c r="A75" s="16"/>
      <c r="B75" s="17"/>
      <c r="C75" s="12" t="s">
        <v>16</v>
      </c>
      <c r="D75" s="16"/>
      <c r="E75" s="16"/>
      <c r="F75" s="16"/>
      <c r="G75" s="16"/>
      <c r="H75" s="16"/>
      <c r="I75" s="16"/>
      <c r="J75" s="16"/>
      <c r="K75" s="16"/>
      <c r="L75" s="17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</row>
    <row r="76" spans="1:65" ht="26.25" customHeight="1">
      <c r="A76" s="16"/>
      <c r="B76" s="17"/>
      <c r="C76" s="16"/>
      <c r="D76" s="16"/>
      <c r="E76" s="282" t="str">
        <f>E7</f>
        <v>Standardizace konektivity Prvního českého gymnázia v Karlových Varech, p.o.</v>
      </c>
      <c r="F76" s="253"/>
      <c r="G76" s="253"/>
      <c r="H76" s="253"/>
      <c r="I76" s="16"/>
      <c r="J76" s="16"/>
      <c r="K76" s="16"/>
      <c r="L76" s="17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</row>
    <row r="77" spans="1:65" ht="12" customHeight="1">
      <c r="A77" s="16"/>
      <c r="B77" s="17"/>
      <c r="C77" s="12" t="s">
        <v>89</v>
      </c>
      <c r="D77" s="16"/>
      <c r="E77" s="16"/>
      <c r="F77" s="16"/>
      <c r="G77" s="16"/>
      <c r="H77" s="16"/>
      <c r="I77" s="16"/>
      <c r="J77" s="16"/>
      <c r="K77" s="16"/>
      <c r="L77" s="17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</row>
    <row r="78" spans="1:65" ht="16.5" customHeight="1">
      <c r="A78" s="16"/>
      <c r="B78" s="17"/>
      <c r="C78" s="16"/>
      <c r="D78" s="16"/>
      <c r="E78" s="261" t="str">
        <f>E9</f>
        <v>02 - Elektroinstalace</v>
      </c>
      <c r="F78" s="253"/>
      <c r="G78" s="253"/>
      <c r="H78" s="253"/>
      <c r="I78" s="16"/>
      <c r="J78" s="16"/>
      <c r="K78" s="16"/>
      <c r="L78" s="17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</row>
    <row r="79" spans="1:65" ht="6.75" customHeight="1">
      <c r="A79" s="16"/>
      <c r="B79" s="17"/>
      <c r="C79" s="16"/>
      <c r="D79" s="16"/>
      <c r="E79" s="16"/>
      <c r="F79" s="16"/>
      <c r="G79" s="16"/>
      <c r="H79" s="16"/>
      <c r="I79" s="16"/>
      <c r="J79" s="16"/>
      <c r="K79" s="16"/>
      <c r="L79" s="17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</row>
    <row r="80" spans="1:65" ht="12" customHeight="1">
      <c r="A80" s="16"/>
      <c r="B80" s="17"/>
      <c r="C80" s="12" t="s">
        <v>21</v>
      </c>
      <c r="D80" s="16"/>
      <c r="E80" s="16"/>
      <c r="F80" s="10" t="str">
        <f>F12</f>
        <v>Národní 445/25, 360 01 Karlovy Vary</v>
      </c>
      <c r="G80" s="16"/>
      <c r="H80" s="16"/>
      <c r="I80" s="12" t="s">
        <v>23</v>
      </c>
      <c r="J80" s="37">
        <f>IF(J12="","",J12)</f>
        <v>45460</v>
      </c>
      <c r="K80" s="16"/>
      <c r="L80" s="17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</row>
    <row r="81" spans="1:65" ht="6.75" customHeight="1">
      <c r="A81" s="16"/>
      <c r="B81" s="17"/>
      <c r="C81" s="16"/>
      <c r="D81" s="16"/>
      <c r="E81" s="16"/>
      <c r="F81" s="16"/>
      <c r="G81" s="16"/>
      <c r="H81" s="16"/>
      <c r="I81" s="16"/>
      <c r="J81" s="16"/>
      <c r="K81" s="16"/>
      <c r="L81" s="17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</row>
    <row r="82" spans="1:65" ht="15" customHeight="1">
      <c r="A82" s="16"/>
      <c r="B82" s="17"/>
      <c r="C82" s="12" t="s">
        <v>24</v>
      </c>
      <c r="D82" s="16"/>
      <c r="E82" s="16"/>
      <c r="F82" s="10" t="str">
        <f>E15</f>
        <v>První české gymnázium v Karlových Varech, p.o.</v>
      </c>
      <c r="G82" s="16"/>
      <c r="H82" s="16"/>
      <c r="I82" s="12" t="s">
        <v>31</v>
      </c>
      <c r="J82" s="14" t="str">
        <f>E21</f>
        <v xml:space="preserve"> </v>
      </c>
      <c r="K82" s="16"/>
      <c r="L82" s="17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</row>
    <row r="83" spans="1:65" ht="15" customHeight="1">
      <c r="A83" s="16"/>
      <c r="B83" s="17"/>
      <c r="C83" s="12" t="s">
        <v>28</v>
      </c>
      <c r="D83" s="16"/>
      <c r="E83" s="16"/>
      <c r="F83" s="89" t="str">
        <f>IF(E18="","",E18)</f>
        <v>Aricoma System a.s.</v>
      </c>
      <c r="G83" s="16"/>
      <c r="H83" s="16"/>
      <c r="I83" s="12" t="s">
        <v>34</v>
      </c>
      <c r="J83" s="14" t="str">
        <f>E24</f>
        <v xml:space="preserve"> </v>
      </c>
      <c r="K83" s="16"/>
      <c r="L83" s="17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</row>
    <row r="84" spans="1:65" ht="9.75" customHeight="1">
      <c r="A84" s="16"/>
      <c r="B84" s="17"/>
      <c r="C84" s="16"/>
      <c r="D84" s="16"/>
      <c r="E84" s="16"/>
      <c r="F84" s="16"/>
      <c r="G84" s="16"/>
      <c r="H84" s="16"/>
      <c r="I84" s="16"/>
      <c r="J84" s="16"/>
      <c r="K84" s="16"/>
      <c r="L84" s="17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</row>
    <row r="85" spans="1:65" ht="29.25" customHeight="1">
      <c r="A85" s="103"/>
      <c r="B85" s="104"/>
      <c r="C85" s="105" t="s">
        <v>105</v>
      </c>
      <c r="D85" s="106" t="s">
        <v>56</v>
      </c>
      <c r="E85" s="106" t="s">
        <v>52</v>
      </c>
      <c r="F85" s="106" t="s">
        <v>53</v>
      </c>
      <c r="G85" s="106" t="s">
        <v>106</v>
      </c>
      <c r="H85" s="106" t="s">
        <v>107</v>
      </c>
      <c r="I85" s="106" t="s">
        <v>108</v>
      </c>
      <c r="J85" s="106" t="s">
        <v>93</v>
      </c>
      <c r="K85" s="107" t="s">
        <v>109</v>
      </c>
      <c r="L85" s="104"/>
      <c r="M85" s="44" t="s">
        <v>19</v>
      </c>
      <c r="N85" s="45" t="s">
        <v>41</v>
      </c>
      <c r="O85" s="45" t="s">
        <v>110</v>
      </c>
      <c r="P85" s="45" t="s">
        <v>111</v>
      </c>
      <c r="Q85" s="45" t="s">
        <v>112</v>
      </c>
      <c r="R85" s="45" t="s">
        <v>113</v>
      </c>
      <c r="S85" s="45" t="s">
        <v>114</v>
      </c>
      <c r="T85" s="46" t="s">
        <v>115</v>
      </c>
      <c r="U85" s="103"/>
      <c r="V85" s="103"/>
      <c r="W85" s="103"/>
      <c r="X85" s="103"/>
      <c r="Y85" s="103"/>
      <c r="Z85" s="103"/>
      <c r="AA85" s="103"/>
      <c r="AB85" s="103"/>
      <c r="AC85" s="103"/>
      <c r="AD85" s="103"/>
      <c r="AE85" s="103"/>
      <c r="AF85" s="103"/>
      <c r="AG85" s="103"/>
      <c r="AH85" s="103"/>
      <c r="AI85" s="103"/>
      <c r="AJ85" s="103"/>
      <c r="AK85" s="103"/>
      <c r="AL85" s="103"/>
      <c r="AM85" s="103"/>
      <c r="AN85" s="103"/>
      <c r="AO85" s="103"/>
      <c r="AP85" s="103"/>
      <c r="AQ85" s="103"/>
      <c r="AR85" s="103"/>
      <c r="AS85" s="103"/>
      <c r="AT85" s="103"/>
      <c r="AU85" s="103"/>
      <c r="AV85" s="103"/>
      <c r="AW85" s="103"/>
      <c r="AX85" s="103"/>
      <c r="AY85" s="103"/>
      <c r="AZ85" s="103"/>
      <c r="BA85" s="103"/>
      <c r="BB85" s="103"/>
      <c r="BC85" s="103"/>
      <c r="BD85" s="103"/>
      <c r="BE85" s="103"/>
      <c r="BF85" s="103"/>
      <c r="BG85" s="103"/>
      <c r="BH85" s="103"/>
      <c r="BI85" s="103"/>
      <c r="BJ85" s="103"/>
      <c r="BK85" s="103"/>
      <c r="BL85" s="103"/>
      <c r="BM85" s="103"/>
    </row>
    <row r="86" spans="1:65" ht="22.5" customHeight="1">
      <c r="A86" s="16"/>
      <c r="B86" s="17"/>
      <c r="C86" s="50" t="s">
        <v>116</v>
      </c>
      <c r="D86" s="16"/>
      <c r="E86" s="16"/>
      <c r="F86" s="16"/>
      <c r="G86" s="16"/>
      <c r="H86" s="16"/>
      <c r="I86" s="16"/>
      <c r="J86" s="108">
        <f t="shared" ref="J86:J88" si="3">BK86</f>
        <v>9190962.7300000004</v>
      </c>
      <c r="K86" s="16"/>
      <c r="L86" s="17"/>
      <c r="M86" s="47"/>
      <c r="N86" s="38"/>
      <c r="O86" s="38"/>
      <c r="P86" s="109">
        <f>P87+P102+P310</f>
        <v>0</v>
      </c>
      <c r="Q86" s="38"/>
      <c r="R86" s="109">
        <f>R87+R102+R310</f>
        <v>3.5650949999999999</v>
      </c>
      <c r="S86" s="38"/>
      <c r="T86" s="110">
        <f>T87+T102+T310</f>
        <v>0</v>
      </c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2" t="s">
        <v>70</v>
      </c>
      <c r="AU86" s="2" t="s">
        <v>94</v>
      </c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11">
        <f>BK87+BK102+BK310</f>
        <v>9190962.7300000004</v>
      </c>
      <c r="BL86" s="16"/>
      <c r="BM86" s="16"/>
    </row>
    <row r="87" spans="1:65" ht="25.5" customHeight="1">
      <c r="A87" s="112"/>
      <c r="B87" s="113"/>
      <c r="C87" s="112"/>
      <c r="D87" s="114" t="s">
        <v>70</v>
      </c>
      <c r="E87" s="115" t="s">
        <v>275</v>
      </c>
      <c r="F87" s="115" t="s">
        <v>276</v>
      </c>
      <c r="G87" s="112"/>
      <c r="H87" s="112"/>
      <c r="I87" s="112"/>
      <c r="J87" s="116">
        <f t="shared" si="3"/>
        <v>9189</v>
      </c>
      <c r="K87" s="112"/>
      <c r="L87" s="113"/>
      <c r="M87" s="117"/>
      <c r="N87" s="112"/>
      <c r="O87" s="112"/>
      <c r="P87" s="118">
        <f>P88</f>
        <v>0</v>
      </c>
      <c r="Q87" s="112"/>
      <c r="R87" s="118">
        <f>R88</f>
        <v>0</v>
      </c>
      <c r="S87" s="112"/>
      <c r="T87" s="119">
        <f>T88</f>
        <v>0</v>
      </c>
      <c r="U87" s="112"/>
      <c r="V87" s="112"/>
      <c r="W87" s="112"/>
      <c r="X87" s="112"/>
      <c r="Y87" s="112"/>
      <c r="Z87" s="112"/>
      <c r="AA87" s="112"/>
      <c r="AB87" s="112"/>
      <c r="AC87" s="112"/>
      <c r="AD87" s="112"/>
      <c r="AE87" s="112"/>
      <c r="AF87" s="112"/>
      <c r="AG87" s="112"/>
      <c r="AH87" s="112"/>
      <c r="AI87" s="112"/>
      <c r="AJ87" s="112"/>
      <c r="AK87" s="112"/>
      <c r="AL87" s="112"/>
      <c r="AM87" s="112"/>
      <c r="AN87" s="112"/>
      <c r="AO87" s="112"/>
      <c r="AP87" s="112"/>
      <c r="AQ87" s="112"/>
      <c r="AR87" s="114" t="s">
        <v>79</v>
      </c>
      <c r="AS87" s="112"/>
      <c r="AT87" s="120" t="s">
        <v>70</v>
      </c>
      <c r="AU87" s="120" t="s">
        <v>71</v>
      </c>
      <c r="AV87" s="112"/>
      <c r="AW87" s="112"/>
      <c r="AX87" s="112"/>
      <c r="AY87" s="114" t="s">
        <v>119</v>
      </c>
      <c r="AZ87" s="112"/>
      <c r="BA87" s="112"/>
      <c r="BB87" s="112"/>
      <c r="BC87" s="112"/>
      <c r="BD87" s="112"/>
      <c r="BE87" s="112"/>
      <c r="BF87" s="112"/>
      <c r="BG87" s="112"/>
      <c r="BH87" s="112"/>
      <c r="BI87" s="112"/>
      <c r="BJ87" s="112"/>
      <c r="BK87" s="121">
        <f>BK88</f>
        <v>9189</v>
      </c>
      <c r="BL87" s="112"/>
      <c r="BM87" s="112"/>
    </row>
    <row r="88" spans="1:65" ht="22.5" customHeight="1">
      <c r="A88" s="112"/>
      <c r="B88" s="113"/>
      <c r="C88" s="112"/>
      <c r="D88" s="114" t="s">
        <v>70</v>
      </c>
      <c r="E88" s="122" t="s">
        <v>177</v>
      </c>
      <c r="F88" s="122" t="s">
        <v>178</v>
      </c>
      <c r="G88" s="112"/>
      <c r="H88" s="112"/>
      <c r="I88" s="112"/>
      <c r="J88" s="123">
        <f t="shared" si="3"/>
        <v>9189</v>
      </c>
      <c r="K88" s="112"/>
      <c r="L88" s="113"/>
      <c r="M88" s="117"/>
      <c r="N88" s="112"/>
      <c r="O88" s="112"/>
      <c r="P88" s="118">
        <f>SUM(P89:P101)</f>
        <v>0</v>
      </c>
      <c r="Q88" s="112"/>
      <c r="R88" s="118">
        <f>SUM(R89:R101)</f>
        <v>0</v>
      </c>
      <c r="S88" s="112"/>
      <c r="T88" s="119">
        <f>SUM(T89:T101)</f>
        <v>0</v>
      </c>
      <c r="U88" s="112"/>
      <c r="V88" s="112"/>
      <c r="W88" s="112"/>
      <c r="X88" s="112"/>
      <c r="Y88" s="112"/>
      <c r="Z88" s="112"/>
      <c r="AA88" s="112"/>
      <c r="AB88" s="112"/>
      <c r="AC88" s="112"/>
      <c r="AD88" s="112"/>
      <c r="AE88" s="112"/>
      <c r="AF88" s="112"/>
      <c r="AG88" s="112"/>
      <c r="AH88" s="112"/>
      <c r="AI88" s="112"/>
      <c r="AJ88" s="112"/>
      <c r="AK88" s="112"/>
      <c r="AL88" s="112"/>
      <c r="AM88" s="112"/>
      <c r="AN88" s="112"/>
      <c r="AO88" s="112"/>
      <c r="AP88" s="112"/>
      <c r="AQ88" s="112"/>
      <c r="AR88" s="114" t="s">
        <v>79</v>
      </c>
      <c r="AS88" s="112"/>
      <c r="AT88" s="120" t="s">
        <v>70</v>
      </c>
      <c r="AU88" s="120" t="s">
        <v>79</v>
      </c>
      <c r="AV88" s="112"/>
      <c r="AW88" s="112"/>
      <c r="AX88" s="112"/>
      <c r="AY88" s="114" t="s">
        <v>119</v>
      </c>
      <c r="AZ88" s="112"/>
      <c r="BA88" s="112"/>
      <c r="BB88" s="112"/>
      <c r="BC88" s="112"/>
      <c r="BD88" s="112"/>
      <c r="BE88" s="112"/>
      <c r="BF88" s="112"/>
      <c r="BG88" s="112"/>
      <c r="BH88" s="112"/>
      <c r="BI88" s="112"/>
      <c r="BJ88" s="112"/>
      <c r="BK88" s="121">
        <f>SUM(BK89:BK101)</f>
        <v>9189</v>
      </c>
      <c r="BL88" s="112"/>
      <c r="BM88" s="112"/>
    </row>
    <row r="89" spans="1:65" ht="24" customHeight="1">
      <c r="A89" s="16"/>
      <c r="B89" s="17"/>
      <c r="C89" s="124" t="s">
        <v>79</v>
      </c>
      <c r="D89" s="124" t="s">
        <v>122</v>
      </c>
      <c r="E89" s="125" t="s">
        <v>180</v>
      </c>
      <c r="F89" s="126" t="s">
        <v>181</v>
      </c>
      <c r="G89" s="127" t="s">
        <v>182</v>
      </c>
      <c r="H89" s="128">
        <v>4.5</v>
      </c>
      <c r="I89" s="244">
        <v>556</v>
      </c>
      <c r="J89" s="130">
        <f>ROUND(I89*H89,2)</f>
        <v>2502</v>
      </c>
      <c r="K89" s="126" t="s">
        <v>126</v>
      </c>
      <c r="L89" s="17"/>
      <c r="M89" s="131" t="s">
        <v>19</v>
      </c>
      <c r="N89" s="132" t="s">
        <v>42</v>
      </c>
      <c r="O89" s="16"/>
      <c r="P89" s="133">
        <f>O89*H89</f>
        <v>0</v>
      </c>
      <c r="Q89" s="133">
        <v>0</v>
      </c>
      <c r="R89" s="133">
        <f>Q89*H89</f>
        <v>0</v>
      </c>
      <c r="S89" s="133">
        <v>0</v>
      </c>
      <c r="T89" s="134">
        <f>S89*H89</f>
        <v>0</v>
      </c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35" t="s">
        <v>127</v>
      </c>
      <c r="AS89" s="16"/>
      <c r="AT89" s="135" t="s">
        <v>122</v>
      </c>
      <c r="AU89" s="135" t="s">
        <v>81</v>
      </c>
      <c r="AV89" s="16"/>
      <c r="AW89" s="16"/>
      <c r="AX89" s="16"/>
      <c r="AY89" s="2" t="s">
        <v>119</v>
      </c>
      <c r="AZ89" s="16"/>
      <c r="BA89" s="16"/>
      <c r="BB89" s="16"/>
      <c r="BC89" s="16"/>
      <c r="BD89" s="16"/>
      <c r="BE89" s="136">
        <f>IF(N89="základní",J89,0)</f>
        <v>2502</v>
      </c>
      <c r="BF89" s="136">
        <f>IF(N89="snížená",J89,0)</f>
        <v>0</v>
      </c>
      <c r="BG89" s="136">
        <f>IF(N89="zákl. přenesená",J89,0)</f>
        <v>0</v>
      </c>
      <c r="BH89" s="136">
        <f>IF(N89="sníž. přenesená",J89,0)</f>
        <v>0</v>
      </c>
      <c r="BI89" s="136">
        <f>IF(N89="nulová",J89,0)</f>
        <v>0</v>
      </c>
      <c r="BJ89" s="2" t="s">
        <v>79</v>
      </c>
      <c r="BK89" s="136">
        <f>ROUND(I89*H89,2)</f>
        <v>2502</v>
      </c>
      <c r="BL89" s="2" t="s">
        <v>127</v>
      </c>
      <c r="BM89" s="135" t="s">
        <v>277</v>
      </c>
    </row>
    <row r="90" spans="1:65" ht="15.75" customHeight="1">
      <c r="A90" s="16"/>
      <c r="B90" s="17"/>
      <c r="C90" s="16"/>
      <c r="D90" s="137" t="s">
        <v>129</v>
      </c>
      <c r="E90" s="16"/>
      <c r="F90" s="138" t="s">
        <v>184</v>
      </c>
      <c r="G90" s="16"/>
      <c r="H90" s="16"/>
      <c r="I90" s="245"/>
      <c r="J90" s="16"/>
      <c r="K90" s="16"/>
      <c r="L90" s="17"/>
      <c r="M90" s="139"/>
      <c r="N90" s="16"/>
      <c r="O90" s="16"/>
      <c r="P90" s="16"/>
      <c r="Q90" s="16"/>
      <c r="R90" s="16"/>
      <c r="S90" s="16"/>
      <c r="T90" s="41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2" t="s">
        <v>129</v>
      </c>
      <c r="AU90" s="2" t="s">
        <v>81</v>
      </c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</row>
    <row r="91" spans="1:65" ht="15.75" customHeight="1">
      <c r="A91" s="16"/>
      <c r="B91" s="17"/>
      <c r="C91" s="16"/>
      <c r="D91" s="140" t="s">
        <v>131</v>
      </c>
      <c r="E91" s="16"/>
      <c r="F91" s="141" t="s">
        <v>185</v>
      </c>
      <c r="G91" s="16"/>
      <c r="H91" s="16"/>
      <c r="I91" s="245"/>
      <c r="J91" s="16"/>
      <c r="K91" s="16"/>
      <c r="L91" s="17"/>
      <c r="M91" s="139"/>
      <c r="N91" s="16"/>
      <c r="O91" s="16"/>
      <c r="P91" s="16"/>
      <c r="Q91" s="16"/>
      <c r="R91" s="16"/>
      <c r="S91" s="16"/>
      <c r="T91" s="41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2" t="s">
        <v>131</v>
      </c>
      <c r="AU91" s="2" t="s">
        <v>81</v>
      </c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</row>
    <row r="92" spans="1:65" ht="24" customHeight="1">
      <c r="A92" s="16"/>
      <c r="B92" s="17"/>
      <c r="C92" s="124" t="s">
        <v>81</v>
      </c>
      <c r="D92" s="124" t="s">
        <v>122</v>
      </c>
      <c r="E92" s="125" t="s">
        <v>186</v>
      </c>
      <c r="F92" s="126" t="s">
        <v>187</v>
      </c>
      <c r="G92" s="127" t="s">
        <v>182</v>
      </c>
      <c r="H92" s="128">
        <v>4.5</v>
      </c>
      <c r="I92" s="244">
        <v>278</v>
      </c>
      <c r="J92" s="130">
        <f>ROUND(I92*H92,2)</f>
        <v>1251</v>
      </c>
      <c r="K92" s="126" t="s">
        <v>126</v>
      </c>
      <c r="L92" s="17"/>
      <c r="M92" s="131" t="s">
        <v>19</v>
      </c>
      <c r="N92" s="132" t="s">
        <v>42</v>
      </c>
      <c r="O92" s="16"/>
      <c r="P92" s="133">
        <f>O92*H92</f>
        <v>0</v>
      </c>
      <c r="Q92" s="133">
        <v>0</v>
      </c>
      <c r="R92" s="133">
        <f>Q92*H92</f>
        <v>0</v>
      </c>
      <c r="S92" s="133">
        <v>0</v>
      </c>
      <c r="T92" s="134">
        <f>S92*H92</f>
        <v>0</v>
      </c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35" t="s">
        <v>127</v>
      </c>
      <c r="AS92" s="16"/>
      <c r="AT92" s="135" t="s">
        <v>122</v>
      </c>
      <c r="AU92" s="135" t="s">
        <v>81</v>
      </c>
      <c r="AV92" s="16"/>
      <c r="AW92" s="16"/>
      <c r="AX92" s="16"/>
      <c r="AY92" s="2" t="s">
        <v>119</v>
      </c>
      <c r="AZ92" s="16"/>
      <c r="BA92" s="16"/>
      <c r="BB92" s="16"/>
      <c r="BC92" s="16"/>
      <c r="BD92" s="16"/>
      <c r="BE92" s="136">
        <f>IF(N92="základní",J92,0)</f>
        <v>1251</v>
      </c>
      <c r="BF92" s="136">
        <f>IF(N92="snížená",J92,0)</f>
        <v>0</v>
      </c>
      <c r="BG92" s="136">
        <f>IF(N92="zákl. přenesená",J92,0)</f>
        <v>0</v>
      </c>
      <c r="BH92" s="136">
        <f>IF(N92="sníž. přenesená",J92,0)</f>
        <v>0</v>
      </c>
      <c r="BI92" s="136">
        <f>IF(N92="nulová",J92,0)</f>
        <v>0</v>
      </c>
      <c r="BJ92" s="2" t="s">
        <v>79</v>
      </c>
      <c r="BK92" s="136">
        <f>ROUND(I92*H92,2)</f>
        <v>1251</v>
      </c>
      <c r="BL92" s="2" t="s">
        <v>127</v>
      </c>
      <c r="BM92" s="135" t="s">
        <v>278</v>
      </c>
    </row>
    <row r="93" spans="1:65" ht="15.75" customHeight="1">
      <c r="A93" s="16"/>
      <c r="B93" s="17"/>
      <c r="C93" s="16"/>
      <c r="D93" s="137" t="s">
        <v>129</v>
      </c>
      <c r="E93" s="16"/>
      <c r="F93" s="138" t="s">
        <v>189</v>
      </c>
      <c r="G93" s="16"/>
      <c r="H93" s="16"/>
      <c r="I93" s="245"/>
      <c r="J93" s="16"/>
      <c r="K93" s="16"/>
      <c r="L93" s="17"/>
      <c r="M93" s="139"/>
      <c r="N93" s="16"/>
      <c r="O93" s="16"/>
      <c r="P93" s="16"/>
      <c r="Q93" s="16"/>
      <c r="R93" s="16"/>
      <c r="S93" s="16"/>
      <c r="T93" s="41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2" t="s">
        <v>129</v>
      </c>
      <c r="AU93" s="2" t="s">
        <v>81</v>
      </c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</row>
    <row r="94" spans="1:65" ht="15.75" customHeight="1">
      <c r="A94" s="16"/>
      <c r="B94" s="17"/>
      <c r="C94" s="16"/>
      <c r="D94" s="140" t="s">
        <v>131</v>
      </c>
      <c r="E94" s="16"/>
      <c r="F94" s="141" t="s">
        <v>190</v>
      </c>
      <c r="G94" s="16"/>
      <c r="H94" s="16"/>
      <c r="I94" s="245"/>
      <c r="J94" s="16"/>
      <c r="K94" s="16"/>
      <c r="L94" s="17"/>
      <c r="M94" s="139"/>
      <c r="N94" s="16"/>
      <c r="O94" s="16"/>
      <c r="P94" s="16"/>
      <c r="Q94" s="16"/>
      <c r="R94" s="16"/>
      <c r="S94" s="16"/>
      <c r="T94" s="41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2" t="s">
        <v>131</v>
      </c>
      <c r="AU94" s="2" t="s">
        <v>81</v>
      </c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</row>
    <row r="95" spans="1:65" ht="24" customHeight="1">
      <c r="A95" s="16"/>
      <c r="B95" s="17"/>
      <c r="C95" s="124" t="s">
        <v>142</v>
      </c>
      <c r="D95" s="124" t="s">
        <v>122</v>
      </c>
      <c r="E95" s="125" t="s">
        <v>192</v>
      </c>
      <c r="F95" s="126" t="s">
        <v>193</v>
      </c>
      <c r="G95" s="127" t="s">
        <v>182</v>
      </c>
      <c r="H95" s="128">
        <v>130.5</v>
      </c>
      <c r="I95" s="244">
        <v>11</v>
      </c>
      <c r="J95" s="130">
        <f>ROUND(I95*H95,2)</f>
        <v>1435.5</v>
      </c>
      <c r="K95" s="126" t="s">
        <v>126</v>
      </c>
      <c r="L95" s="17"/>
      <c r="M95" s="131" t="s">
        <v>19</v>
      </c>
      <c r="N95" s="132" t="s">
        <v>42</v>
      </c>
      <c r="O95" s="16"/>
      <c r="P95" s="133">
        <f>O95*H95</f>
        <v>0</v>
      </c>
      <c r="Q95" s="133">
        <v>0</v>
      </c>
      <c r="R95" s="133">
        <f>Q95*H95</f>
        <v>0</v>
      </c>
      <c r="S95" s="133">
        <v>0</v>
      </c>
      <c r="T95" s="134">
        <f>S95*H95</f>
        <v>0</v>
      </c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35" t="s">
        <v>127</v>
      </c>
      <c r="AS95" s="16"/>
      <c r="AT95" s="135" t="s">
        <v>122</v>
      </c>
      <c r="AU95" s="135" t="s">
        <v>81</v>
      </c>
      <c r="AV95" s="16"/>
      <c r="AW95" s="16"/>
      <c r="AX95" s="16"/>
      <c r="AY95" s="2" t="s">
        <v>119</v>
      </c>
      <c r="AZ95" s="16"/>
      <c r="BA95" s="16"/>
      <c r="BB95" s="16"/>
      <c r="BC95" s="16"/>
      <c r="BD95" s="16"/>
      <c r="BE95" s="136">
        <f>IF(N95="základní",J95,0)</f>
        <v>1435.5</v>
      </c>
      <c r="BF95" s="136">
        <f>IF(N95="snížená",J95,0)</f>
        <v>0</v>
      </c>
      <c r="BG95" s="136">
        <f>IF(N95="zákl. přenesená",J95,0)</f>
        <v>0</v>
      </c>
      <c r="BH95" s="136">
        <f>IF(N95="sníž. přenesená",J95,0)</f>
        <v>0</v>
      </c>
      <c r="BI95" s="136">
        <f>IF(N95="nulová",J95,0)</f>
        <v>0</v>
      </c>
      <c r="BJ95" s="2" t="s">
        <v>79</v>
      </c>
      <c r="BK95" s="136">
        <f>ROUND(I95*H95,2)</f>
        <v>1435.5</v>
      </c>
      <c r="BL95" s="2" t="s">
        <v>127</v>
      </c>
      <c r="BM95" s="135" t="s">
        <v>279</v>
      </c>
    </row>
    <row r="96" spans="1:65" ht="15.75" customHeight="1">
      <c r="A96" s="16"/>
      <c r="B96" s="17"/>
      <c r="C96" s="16"/>
      <c r="D96" s="137" t="s">
        <v>129</v>
      </c>
      <c r="E96" s="16"/>
      <c r="F96" s="138" t="s">
        <v>195</v>
      </c>
      <c r="G96" s="16"/>
      <c r="H96" s="16"/>
      <c r="I96" s="245"/>
      <c r="J96" s="16"/>
      <c r="K96" s="16"/>
      <c r="L96" s="17"/>
      <c r="M96" s="139"/>
      <c r="N96" s="16"/>
      <c r="O96" s="16"/>
      <c r="P96" s="16"/>
      <c r="Q96" s="16"/>
      <c r="R96" s="16"/>
      <c r="S96" s="16"/>
      <c r="T96" s="41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2" t="s">
        <v>129</v>
      </c>
      <c r="AU96" s="2" t="s">
        <v>81</v>
      </c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</row>
    <row r="97" spans="1:65" ht="15.75" customHeight="1">
      <c r="A97" s="16"/>
      <c r="B97" s="17"/>
      <c r="C97" s="16"/>
      <c r="D97" s="140" t="s">
        <v>131</v>
      </c>
      <c r="E97" s="16"/>
      <c r="F97" s="141" t="s">
        <v>196</v>
      </c>
      <c r="G97" s="16"/>
      <c r="H97" s="16"/>
      <c r="I97" s="245"/>
      <c r="J97" s="16"/>
      <c r="K97" s="16"/>
      <c r="L97" s="17"/>
      <c r="M97" s="139"/>
      <c r="N97" s="16"/>
      <c r="O97" s="16"/>
      <c r="P97" s="16"/>
      <c r="Q97" s="16"/>
      <c r="R97" s="16"/>
      <c r="S97" s="16"/>
      <c r="T97" s="41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2" t="s">
        <v>131</v>
      </c>
      <c r="AU97" s="2" t="s">
        <v>81</v>
      </c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</row>
    <row r="98" spans="1:65" ht="15.75" customHeight="1">
      <c r="A98" s="148"/>
      <c r="B98" s="149"/>
      <c r="C98" s="148"/>
      <c r="D98" s="137" t="s">
        <v>133</v>
      </c>
      <c r="E98" s="150" t="s">
        <v>19</v>
      </c>
      <c r="F98" s="151" t="s">
        <v>280</v>
      </c>
      <c r="G98" s="148"/>
      <c r="H98" s="152">
        <v>130.5</v>
      </c>
      <c r="I98" s="246"/>
      <c r="J98" s="148"/>
      <c r="K98" s="148"/>
      <c r="L98" s="149"/>
      <c r="M98" s="153"/>
      <c r="N98" s="148"/>
      <c r="O98" s="148"/>
      <c r="P98" s="148"/>
      <c r="Q98" s="148"/>
      <c r="R98" s="148"/>
      <c r="S98" s="148"/>
      <c r="T98" s="154"/>
      <c r="U98" s="148"/>
      <c r="V98" s="148"/>
      <c r="W98" s="148"/>
      <c r="X98" s="148"/>
      <c r="Y98" s="148"/>
      <c r="Z98" s="148"/>
      <c r="AA98" s="148"/>
      <c r="AB98" s="148"/>
      <c r="AC98" s="148"/>
      <c r="AD98" s="148"/>
      <c r="AE98" s="148"/>
      <c r="AF98" s="148"/>
      <c r="AG98" s="148"/>
      <c r="AH98" s="148"/>
      <c r="AI98" s="148"/>
      <c r="AJ98" s="148"/>
      <c r="AK98" s="148"/>
      <c r="AL98" s="148"/>
      <c r="AM98" s="148"/>
      <c r="AN98" s="148"/>
      <c r="AO98" s="148"/>
      <c r="AP98" s="148"/>
      <c r="AQ98" s="148"/>
      <c r="AR98" s="148"/>
      <c r="AS98" s="148"/>
      <c r="AT98" s="150" t="s">
        <v>133</v>
      </c>
      <c r="AU98" s="150" t="s">
        <v>81</v>
      </c>
      <c r="AV98" s="148" t="s">
        <v>81</v>
      </c>
      <c r="AW98" s="148" t="s">
        <v>33</v>
      </c>
      <c r="AX98" s="148" t="s">
        <v>79</v>
      </c>
      <c r="AY98" s="150" t="s">
        <v>119</v>
      </c>
      <c r="AZ98" s="148"/>
      <c r="BA98" s="148"/>
      <c r="BB98" s="148"/>
      <c r="BC98" s="148"/>
      <c r="BD98" s="148"/>
      <c r="BE98" s="148"/>
      <c r="BF98" s="148"/>
      <c r="BG98" s="148"/>
      <c r="BH98" s="148"/>
      <c r="BI98" s="148"/>
      <c r="BJ98" s="148"/>
      <c r="BK98" s="148"/>
      <c r="BL98" s="148"/>
      <c r="BM98" s="148"/>
    </row>
    <row r="99" spans="1:65" ht="33" customHeight="1">
      <c r="A99" s="16"/>
      <c r="B99" s="17"/>
      <c r="C99" s="124" t="s">
        <v>127</v>
      </c>
      <c r="D99" s="124" t="s">
        <v>122</v>
      </c>
      <c r="E99" s="125" t="s">
        <v>199</v>
      </c>
      <c r="F99" s="126" t="s">
        <v>200</v>
      </c>
      <c r="G99" s="127" t="s">
        <v>182</v>
      </c>
      <c r="H99" s="128">
        <v>4.5</v>
      </c>
      <c r="I99" s="244">
        <v>889</v>
      </c>
      <c r="J99" s="130">
        <f>ROUND(I99*H99,2)</f>
        <v>4000.5</v>
      </c>
      <c r="K99" s="126" t="s">
        <v>126</v>
      </c>
      <c r="L99" s="17"/>
      <c r="M99" s="131" t="s">
        <v>19</v>
      </c>
      <c r="N99" s="132" t="s">
        <v>42</v>
      </c>
      <c r="O99" s="16"/>
      <c r="P99" s="133">
        <f>O99*H99</f>
        <v>0</v>
      </c>
      <c r="Q99" s="133">
        <v>0</v>
      </c>
      <c r="R99" s="133">
        <f>Q99*H99</f>
        <v>0</v>
      </c>
      <c r="S99" s="133">
        <v>0</v>
      </c>
      <c r="T99" s="134">
        <f>S99*H99</f>
        <v>0</v>
      </c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35" t="s">
        <v>127</v>
      </c>
      <c r="AS99" s="16"/>
      <c r="AT99" s="135" t="s">
        <v>122</v>
      </c>
      <c r="AU99" s="135" t="s">
        <v>81</v>
      </c>
      <c r="AV99" s="16"/>
      <c r="AW99" s="16"/>
      <c r="AX99" s="16"/>
      <c r="AY99" s="2" t="s">
        <v>119</v>
      </c>
      <c r="AZ99" s="16"/>
      <c r="BA99" s="16"/>
      <c r="BB99" s="16"/>
      <c r="BC99" s="16"/>
      <c r="BD99" s="16"/>
      <c r="BE99" s="136">
        <f>IF(N99="základní",J99,0)</f>
        <v>4000.5</v>
      </c>
      <c r="BF99" s="136">
        <f>IF(N99="snížená",J99,0)</f>
        <v>0</v>
      </c>
      <c r="BG99" s="136">
        <f>IF(N99="zákl. přenesená",J99,0)</f>
        <v>0</v>
      </c>
      <c r="BH99" s="136">
        <f>IF(N99="sníž. přenesená",J99,0)</f>
        <v>0</v>
      </c>
      <c r="BI99" s="136">
        <f>IF(N99="nulová",J99,0)</f>
        <v>0</v>
      </c>
      <c r="BJ99" s="2" t="s">
        <v>79</v>
      </c>
      <c r="BK99" s="136">
        <f>ROUND(I99*H99,2)</f>
        <v>4000.5</v>
      </c>
      <c r="BL99" s="2" t="s">
        <v>127</v>
      </c>
      <c r="BM99" s="135" t="s">
        <v>281</v>
      </c>
    </row>
    <row r="100" spans="1:65" ht="15.75" customHeight="1">
      <c r="A100" s="16"/>
      <c r="B100" s="17"/>
      <c r="C100" s="16"/>
      <c r="D100" s="137" t="s">
        <v>129</v>
      </c>
      <c r="E100" s="16"/>
      <c r="F100" s="138" t="s">
        <v>202</v>
      </c>
      <c r="G100" s="16"/>
      <c r="H100" s="16"/>
      <c r="I100" s="245"/>
      <c r="J100" s="16"/>
      <c r="K100" s="16"/>
      <c r="L100" s="17"/>
      <c r="M100" s="139"/>
      <c r="N100" s="16"/>
      <c r="O100" s="16"/>
      <c r="P100" s="16"/>
      <c r="Q100" s="16"/>
      <c r="R100" s="16"/>
      <c r="S100" s="16"/>
      <c r="T100" s="41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2" t="s">
        <v>129</v>
      </c>
      <c r="AU100" s="2" t="s">
        <v>81</v>
      </c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</row>
    <row r="101" spans="1:65" ht="15.75" customHeight="1">
      <c r="A101" s="16"/>
      <c r="B101" s="17"/>
      <c r="C101" s="16"/>
      <c r="D101" s="140" t="s">
        <v>131</v>
      </c>
      <c r="E101" s="16"/>
      <c r="F101" s="141" t="s">
        <v>203</v>
      </c>
      <c r="G101" s="16"/>
      <c r="H101" s="16"/>
      <c r="I101" s="245"/>
      <c r="J101" s="16"/>
      <c r="K101" s="16"/>
      <c r="L101" s="17"/>
      <c r="M101" s="139"/>
      <c r="N101" s="16"/>
      <c r="O101" s="16"/>
      <c r="P101" s="16"/>
      <c r="Q101" s="16"/>
      <c r="R101" s="16"/>
      <c r="S101" s="16"/>
      <c r="T101" s="41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2" t="s">
        <v>131</v>
      </c>
      <c r="AU101" s="2" t="s">
        <v>81</v>
      </c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</row>
    <row r="102" spans="1:65" ht="25.5" customHeight="1">
      <c r="A102" s="112"/>
      <c r="B102" s="113"/>
      <c r="C102" s="112"/>
      <c r="D102" s="114" t="s">
        <v>70</v>
      </c>
      <c r="E102" s="115" t="s">
        <v>211</v>
      </c>
      <c r="F102" s="115" t="s">
        <v>212</v>
      </c>
      <c r="G102" s="112"/>
      <c r="H102" s="112"/>
      <c r="I102" s="247"/>
      <c r="J102" s="116">
        <f t="shared" ref="J102:J103" si="4">BK102</f>
        <v>9075133.7300000004</v>
      </c>
      <c r="K102" s="112"/>
      <c r="L102" s="113"/>
      <c r="M102" s="117"/>
      <c r="N102" s="112"/>
      <c r="O102" s="112"/>
      <c r="P102" s="118">
        <f>P103+P108+P125</f>
        <v>0</v>
      </c>
      <c r="Q102" s="112"/>
      <c r="R102" s="118">
        <f>R103+R108+R125</f>
        <v>3.5650949999999999</v>
      </c>
      <c r="S102" s="112"/>
      <c r="T102" s="119">
        <f>T103+T108+T125</f>
        <v>0</v>
      </c>
      <c r="U102" s="112"/>
      <c r="V102" s="112"/>
      <c r="W102" s="112"/>
      <c r="X102" s="112"/>
      <c r="Y102" s="112"/>
      <c r="Z102" s="112"/>
      <c r="AA102" s="112"/>
      <c r="AB102" s="112"/>
      <c r="AC102" s="112"/>
      <c r="AD102" s="112"/>
      <c r="AE102" s="112"/>
      <c r="AF102" s="112"/>
      <c r="AG102" s="112"/>
      <c r="AH102" s="112"/>
      <c r="AI102" s="112"/>
      <c r="AJ102" s="112"/>
      <c r="AK102" s="112"/>
      <c r="AL102" s="112"/>
      <c r="AM102" s="112"/>
      <c r="AN102" s="112"/>
      <c r="AO102" s="112"/>
      <c r="AP102" s="112"/>
      <c r="AQ102" s="112"/>
      <c r="AR102" s="114" t="s">
        <v>81</v>
      </c>
      <c r="AS102" s="112"/>
      <c r="AT102" s="120" t="s">
        <v>70</v>
      </c>
      <c r="AU102" s="120" t="s">
        <v>71</v>
      </c>
      <c r="AV102" s="112"/>
      <c r="AW102" s="112"/>
      <c r="AX102" s="112"/>
      <c r="AY102" s="114" t="s">
        <v>119</v>
      </c>
      <c r="AZ102" s="112"/>
      <c r="BA102" s="112"/>
      <c r="BB102" s="112"/>
      <c r="BC102" s="112"/>
      <c r="BD102" s="112"/>
      <c r="BE102" s="112"/>
      <c r="BF102" s="112"/>
      <c r="BG102" s="112"/>
      <c r="BH102" s="112"/>
      <c r="BI102" s="112"/>
      <c r="BJ102" s="112"/>
      <c r="BK102" s="121">
        <f>BK103+BK108+BK125</f>
        <v>9075133.7300000004</v>
      </c>
      <c r="BL102" s="112"/>
      <c r="BM102" s="112"/>
    </row>
    <row r="103" spans="1:65" ht="22.5" customHeight="1">
      <c r="A103" s="112"/>
      <c r="B103" s="113"/>
      <c r="C103" s="112"/>
      <c r="D103" s="114" t="s">
        <v>70</v>
      </c>
      <c r="E103" s="122" t="s">
        <v>282</v>
      </c>
      <c r="F103" s="122" t="s">
        <v>283</v>
      </c>
      <c r="G103" s="112"/>
      <c r="H103" s="112"/>
      <c r="I103" s="247"/>
      <c r="J103" s="123">
        <f t="shared" si="4"/>
        <v>6113925.7999999998</v>
      </c>
      <c r="K103" s="112"/>
      <c r="L103" s="113"/>
      <c r="M103" s="117"/>
      <c r="N103" s="112"/>
      <c r="O103" s="112"/>
      <c r="P103" s="118">
        <f>SUM(P104:P107)</f>
        <v>0</v>
      </c>
      <c r="Q103" s="112"/>
      <c r="R103" s="118">
        <f>SUM(R104:R107)</f>
        <v>0</v>
      </c>
      <c r="S103" s="112"/>
      <c r="T103" s="119">
        <f>SUM(T104:T107)</f>
        <v>0</v>
      </c>
      <c r="U103" s="112"/>
      <c r="V103" s="112"/>
      <c r="W103" s="112"/>
      <c r="X103" s="112"/>
      <c r="Y103" s="112"/>
      <c r="Z103" s="112"/>
      <c r="AA103" s="112"/>
      <c r="AB103" s="112"/>
      <c r="AC103" s="112"/>
      <c r="AD103" s="112"/>
      <c r="AE103" s="112"/>
      <c r="AF103" s="112"/>
      <c r="AG103" s="112"/>
      <c r="AH103" s="112"/>
      <c r="AI103" s="112"/>
      <c r="AJ103" s="112"/>
      <c r="AK103" s="112"/>
      <c r="AL103" s="112"/>
      <c r="AM103" s="112"/>
      <c r="AN103" s="112"/>
      <c r="AO103" s="112"/>
      <c r="AP103" s="112"/>
      <c r="AQ103" s="112"/>
      <c r="AR103" s="114" t="s">
        <v>79</v>
      </c>
      <c r="AS103" s="112"/>
      <c r="AT103" s="120" t="s">
        <v>70</v>
      </c>
      <c r="AU103" s="120" t="s">
        <v>79</v>
      </c>
      <c r="AV103" s="112"/>
      <c r="AW103" s="112"/>
      <c r="AX103" s="112"/>
      <c r="AY103" s="114" t="s">
        <v>119</v>
      </c>
      <c r="AZ103" s="112"/>
      <c r="BA103" s="112"/>
      <c r="BB103" s="112"/>
      <c r="BC103" s="112"/>
      <c r="BD103" s="112"/>
      <c r="BE103" s="112"/>
      <c r="BF103" s="112"/>
      <c r="BG103" s="112"/>
      <c r="BH103" s="112"/>
      <c r="BI103" s="112"/>
      <c r="BJ103" s="112"/>
      <c r="BK103" s="121">
        <f>SUM(BK104:BK107)</f>
        <v>6113925.7999999998</v>
      </c>
      <c r="BL103" s="112"/>
      <c r="BM103" s="112"/>
    </row>
    <row r="104" spans="1:65" ht="24" customHeight="1">
      <c r="A104" s="16"/>
      <c r="B104" s="17"/>
      <c r="C104" s="124" t="s">
        <v>157</v>
      </c>
      <c r="D104" s="124" t="s">
        <v>122</v>
      </c>
      <c r="E104" s="125" t="s">
        <v>284</v>
      </c>
      <c r="F104" s="126" t="s">
        <v>285</v>
      </c>
      <c r="G104" s="127" t="s">
        <v>286</v>
      </c>
      <c r="H104" s="128">
        <v>1</v>
      </c>
      <c r="I104" s="244">
        <v>5784751.8000000007</v>
      </c>
      <c r="J104" s="130">
        <f>ROUND(I104*H104,2)</f>
        <v>5784751.7999999998</v>
      </c>
      <c r="K104" s="126" t="s">
        <v>218</v>
      </c>
      <c r="L104" s="17"/>
      <c r="M104" s="131" t="s">
        <v>19</v>
      </c>
      <c r="N104" s="132" t="s">
        <v>42</v>
      </c>
      <c r="O104" s="16"/>
      <c r="P104" s="133">
        <f>O104*H104</f>
        <v>0</v>
      </c>
      <c r="Q104" s="133">
        <v>0</v>
      </c>
      <c r="R104" s="133">
        <f>Q104*H104</f>
        <v>0</v>
      </c>
      <c r="S104" s="133">
        <v>0</v>
      </c>
      <c r="T104" s="134">
        <f>S104*H104</f>
        <v>0</v>
      </c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35" t="s">
        <v>127</v>
      </c>
      <c r="AS104" s="16"/>
      <c r="AT104" s="135" t="s">
        <v>122</v>
      </c>
      <c r="AU104" s="135" t="s">
        <v>81</v>
      </c>
      <c r="AV104" s="16"/>
      <c r="AW104" s="16"/>
      <c r="AX104" s="16"/>
      <c r="AY104" s="2" t="s">
        <v>119</v>
      </c>
      <c r="AZ104" s="16"/>
      <c r="BA104" s="16"/>
      <c r="BB104" s="16"/>
      <c r="BC104" s="16"/>
      <c r="BD104" s="16"/>
      <c r="BE104" s="136">
        <f>IF(N104="základní",J104,0)</f>
        <v>5784751.7999999998</v>
      </c>
      <c r="BF104" s="136">
        <f>IF(N104="snížená",J104,0)</f>
        <v>0</v>
      </c>
      <c r="BG104" s="136">
        <f>IF(N104="zákl. přenesená",J104,0)</f>
        <v>0</v>
      </c>
      <c r="BH104" s="136">
        <f>IF(N104="sníž. přenesená",J104,0)</f>
        <v>0</v>
      </c>
      <c r="BI104" s="136">
        <f>IF(N104="nulová",J104,0)</f>
        <v>0</v>
      </c>
      <c r="BJ104" s="2" t="s">
        <v>79</v>
      </c>
      <c r="BK104" s="136">
        <f>ROUND(I104*H104,2)</f>
        <v>5784751.7999999998</v>
      </c>
      <c r="BL104" s="2" t="s">
        <v>127</v>
      </c>
      <c r="BM104" s="135" t="s">
        <v>287</v>
      </c>
    </row>
    <row r="105" spans="1:65" ht="15.75" customHeight="1">
      <c r="A105" s="16"/>
      <c r="B105" s="17"/>
      <c r="C105" s="16"/>
      <c r="D105" s="137" t="s">
        <v>129</v>
      </c>
      <c r="E105" s="16"/>
      <c r="F105" s="138" t="s">
        <v>285</v>
      </c>
      <c r="G105" s="16"/>
      <c r="H105" s="16"/>
      <c r="I105" s="245"/>
      <c r="J105" s="16"/>
      <c r="K105" s="16"/>
      <c r="L105" s="17"/>
      <c r="M105" s="139"/>
      <c r="N105" s="16"/>
      <c r="O105" s="16"/>
      <c r="P105" s="16"/>
      <c r="Q105" s="16"/>
      <c r="R105" s="16"/>
      <c r="S105" s="16"/>
      <c r="T105" s="41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2" t="s">
        <v>129</v>
      </c>
      <c r="AU105" s="2" t="s">
        <v>81</v>
      </c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</row>
    <row r="106" spans="1:65" ht="24" customHeight="1">
      <c r="A106" s="16"/>
      <c r="B106" s="17"/>
      <c r="C106" s="124" t="s">
        <v>120</v>
      </c>
      <c r="D106" s="124" t="s">
        <v>122</v>
      </c>
      <c r="E106" s="125" t="s">
        <v>288</v>
      </c>
      <c r="F106" s="126" t="s">
        <v>289</v>
      </c>
      <c r="G106" s="127" t="s">
        <v>286</v>
      </c>
      <c r="H106" s="128">
        <v>1</v>
      </c>
      <c r="I106" s="244">
        <v>329174</v>
      </c>
      <c r="J106" s="130">
        <f>ROUND(I106*H106,2)</f>
        <v>329174</v>
      </c>
      <c r="K106" s="126" t="s">
        <v>218</v>
      </c>
      <c r="L106" s="17"/>
      <c r="M106" s="131" t="s">
        <v>19</v>
      </c>
      <c r="N106" s="132" t="s">
        <v>42</v>
      </c>
      <c r="O106" s="16"/>
      <c r="P106" s="133">
        <f>O106*H106</f>
        <v>0</v>
      </c>
      <c r="Q106" s="133">
        <v>0</v>
      </c>
      <c r="R106" s="133">
        <f>Q106*H106</f>
        <v>0</v>
      </c>
      <c r="S106" s="133">
        <v>0</v>
      </c>
      <c r="T106" s="134">
        <f>S106*H106</f>
        <v>0</v>
      </c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35" t="s">
        <v>127</v>
      </c>
      <c r="AS106" s="16"/>
      <c r="AT106" s="135" t="s">
        <v>122</v>
      </c>
      <c r="AU106" s="135" t="s">
        <v>81</v>
      </c>
      <c r="AV106" s="16"/>
      <c r="AW106" s="16"/>
      <c r="AX106" s="16"/>
      <c r="AY106" s="2" t="s">
        <v>119</v>
      </c>
      <c r="AZ106" s="16"/>
      <c r="BA106" s="16"/>
      <c r="BB106" s="16"/>
      <c r="BC106" s="16"/>
      <c r="BD106" s="16"/>
      <c r="BE106" s="136">
        <f>IF(N106="základní",J106,0)</f>
        <v>329174</v>
      </c>
      <c r="BF106" s="136">
        <f>IF(N106="snížená",J106,0)</f>
        <v>0</v>
      </c>
      <c r="BG106" s="136">
        <f>IF(N106="zákl. přenesená",J106,0)</f>
        <v>0</v>
      </c>
      <c r="BH106" s="136">
        <f>IF(N106="sníž. přenesená",J106,0)</f>
        <v>0</v>
      </c>
      <c r="BI106" s="136">
        <f>IF(N106="nulová",J106,0)</f>
        <v>0</v>
      </c>
      <c r="BJ106" s="2" t="s">
        <v>79</v>
      </c>
      <c r="BK106" s="136">
        <f>ROUND(I106*H106,2)</f>
        <v>329174</v>
      </c>
      <c r="BL106" s="2" t="s">
        <v>127</v>
      </c>
      <c r="BM106" s="135" t="s">
        <v>290</v>
      </c>
    </row>
    <row r="107" spans="1:65" ht="15.75" customHeight="1">
      <c r="A107" s="16"/>
      <c r="B107" s="17"/>
      <c r="C107" s="16"/>
      <c r="D107" s="137" t="s">
        <v>129</v>
      </c>
      <c r="E107" s="16"/>
      <c r="F107" s="138" t="s">
        <v>289</v>
      </c>
      <c r="G107" s="16"/>
      <c r="H107" s="16"/>
      <c r="I107" s="245"/>
      <c r="J107" s="16"/>
      <c r="K107" s="16"/>
      <c r="L107" s="17"/>
      <c r="M107" s="139"/>
      <c r="N107" s="16"/>
      <c r="O107" s="16"/>
      <c r="P107" s="16"/>
      <c r="Q107" s="16"/>
      <c r="R107" s="16"/>
      <c r="S107" s="16"/>
      <c r="T107" s="41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2" t="s">
        <v>129</v>
      </c>
      <c r="AU107" s="2" t="s">
        <v>81</v>
      </c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</row>
    <row r="108" spans="1:65" ht="22.5" customHeight="1">
      <c r="A108" s="112"/>
      <c r="B108" s="113"/>
      <c r="C108" s="112"/>
      <c r="D108" s="114" t="s">
        <v>70</v>
      </c>
      <c r="E108" s="122" t="s">
        <v>213</v>
      </c>
      <c r="F108" s="122" t="s">
        <v>214</v>
      </c>
      <c r="G108" s="112"/>
      <c r="H108" s="112"/>
      <c r="I108" s="247"/>
      <c r="J108" s="123">
        <f>BK108</f>
        <v>38326</v>
      </c>
      <c r="K108" s="112"/>
      <c r="L108" s="113"/>
      <c r="M108" s="117"/>
      <c r="N108" s="112"/>
      <c r="O108" s="112"/>
      <c r="P108" s="118">
        <f>SUM(P109:P124)</f>
        <v>0</v>
      </c>
      <c r="Q108" s="112"/>
      <c r="R108" s="118">
        <f>SUM(R109:R124)</f>
        <v>8.6624999999999994E-2</v>
      </c>
      <c r="S108" s="112"/>
      <c r="T108" s="119">
        <f>SUM(T109:T124)</f>
        <v>0</v>
      </c>
      <c r="U108" s="112"/>
      <c r="V108" s="112"/>
      <c r="W108" s="112"/>
      <c r="X108" s="112"/>
      <c r="Y108" s="112"/>
      <c r="Z108" s="112"/>
      <c r="AA108" s="112"/>
      <c r="AB108" s="112"/>
      <c r="AC108" s="112"/>
      <c r="AD108" s="112"/>
      <c r="AE108" s="112"/>
      <c r="AF108" s="112"/>
      <c r="AG108" s="112"/>
      <c r="AH108" s="112"/>
      <c r="AI108" s="112"/>
      <c r="AJ108" s="112"/>
      <c r="AK108" s="112"/>
      <c r="AL108" s="112"/>
      <c r="AM108" s="112"/>
      <c r="AN108" s="112"/>
      <c r="AO108" s="112"/>
      <c r="AP108" s="112"/>
      <c r="AQ108" s="112"/>
      <c r="AR108" s="114" t="s">
        <v>81</v>
      </c>
      <c r="AS108" s="112"/>
      <c r="AT108" s="120" t="s">
        <v>70</v>
      </c>
      <c r="AU108" s="120" t="s">
        <v>79</v>
      </c>
      <c r="AV108" s="112"/>
      <c r="AW108" s="112"/>
      <c r="AX108" s="112"/>
      <c r="AY108" s="114" t="s">
        <v>119</v>
      </c>
      <c r="AZ108" s="112"/>
      <c r="BA108" s="112"/>
      <c r="BB108" s="112"/>
      <c r="BC108" s="112"/>
      <c r="BD108" s="112"/>
      <c r="BE108" s="112"/>
      <c r="BF108" s="112"/>
      <c r="BG108" s="112"/>
      <c r="BH108" s="112"/>
      <c r="BI108" s="112"/>
      <c r="BJ108" s="112"/>
      <c r="BK108" s="121">
        <f>SUM(BK109:BK124)</f>
        <v>38326</v>
      </c>
      <c r="BL108" s="112"/>
      <c r="BM108" s="112"/>
    </row>
    <row r="109" spans="1:65" ht="24" customHeight="1">
      <c r="A109" s="16"/>
      <c r="B109" s="17"/>
      <c r="C109" s="124" t="s">
        <v>170</v>
      </c>
      <c r="D109" s="124" t="s">
        <v>122</v>
      </c>
      <c r="E109" s="125" t="s">
        <v>291</v>
      </c>
      <c r="F109" s="126" t="s">
        <v>292</v>
      </c>
      <c r="G109" s="127" t="s">
        <v>165</v>
      </c>
      <c r="H109" s="128">
        <v>550</v>
      </c>
      <c r="I109" s="244">
        <v>27</v>
      </c>
      <c r="J109" s="130">
        <f>ROUND(I109*H109,2)</f>
        <v>14850</v>
      </c>
      <c r="K109" s="126" t="s">
        <v>126</v>
      </c>
      <c r="L109" s="17"/>
      <c r="M109" s="131" t="s">
        <v>19</v>
      </c>
      <c r="N109" s="132" t="s">
        <v>42</v>
      </c>
      <c r="O109" s="16"/>
      <c r="P109" s="133">
        <f>O109*H109</f>
        <v>0</v>
      </c>
      <c r="Q109" s="133">
        <v>0</v>
      </c>
      <c r="R109" s="133">
        <f>Q109*H109</f>
        <v>0</v>
      </c>
      <c r="S109" s="133">
        <v>0</v>
      </c>
      <c r="T109" s="134">
        <f>S109*H109</f>
        <v>0</v>
      </c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35" t="s">
        <v>153</v>
      </c>
      <c r="AS109" s="16"/>
      <c r="AT109" s="135" t="s">
        <v>122</v>
      </c>
      <c r="AU109" s="135" t="s">
        <v>81</v>
      </c>
      <c r="AV109" s="16"/>
      <c r="AW109" s="16"/>
      <c r="AX109" s="16"/>
      <c r="AY109" s="2" t="s">
        <v>119</v>
      </c>
      <c r="AZ109" s="16"/>
      <c r="BA109" s="16"/>
      <c r="BB109" s="16"/>
      <c r="BC109" s="16"/>
      <c r="BD109" s="16"/>
      <c r="BE109" s="136">
        <f>IF(N109="základní",J109,0)</f>
        <v>14850</v>
      </c>
      <c r="BF109" s="136">
        <f>IF(N109="snížená",J109,0)</f>
        <v>0</v>
      </c>
      <c r="BG109" s="136">
        <f>IF(N109="zákl. přenesená",J109,0)</f>
        <v>0</v>
      </c>
      <c r="BH109" s="136">
        <f>IF(N109="sníž. přenesená",J109,0)</f>
        <v>0</v>
      </c>
      <c r="BI109" s="136">
        <f>IF(N109="nulová",J109,0)</f>
        <v>0</v>
      </c>
      <c r="BJ109" s="2" t="s">
        <v>79</v>
      </c>
      <c r="BK109" s="136">
        <f>ROUND(I109*H109,2)</f>
        <v>14850</v>
      </c>
      <c r="BL109" s="2" t="s">
        <v>153</v>
      </c>
      <c r="BM109" s="135" t="s">
        <v>293</v>
      </c>
    </row>
    <row r="110" spans="1:65" ht="15.75" customHeight="1">
      <c r="A110" s="16"/>
      <c r="B110" s="17"/>
      <c r="C110" s="16"/>
      <c r="D110" s="137" t="s">
        <v>129</v>
      </c>
      <c r="E110" s="16"/>
      <c r="F110" s="138" t="s">
        <v>294</v>
      </c>
      <c r="G110" s="16"/>
      <c r="H110" s="16"/>
      <c r="I110" s="245"/>
      <c r="J110" s="16"/>
      <c r="K110" s="16"/>
      <c r="L110" s="17"/>
      <c r="M110" s="139"/>
      <c r="N110" s="16"/>
      <c r="O110" s="16"/>
      <c r="P110" s="16"/>
      <c r="Q110" s="16"/>
      <c r="R110" s="16"/>
      <c r="S110" s="16"/>
      <c r="T110" s="41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2" t="s">
        <v>129</v>
      </c>
      <c r="AU110" s="2" t="s">
        <v>81</v>
      </c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</row>
    <row r="111" spans="1:65" ht="15.75" customHeight="1">
      <c r="A111" s="16"/>
      <c r="B111" s="17"/>
      <c r="C111" s="16"/>
      <c r="D111" s="140" t="s">
        <v>131</v>
      </c>
      <c r="E111" s="16"/>
      <c r="F111" s="141" t="s">
        <v>295</v>
      </c>
      <c r="G111" s="16"/>
      <c r="H111" s="16"/>
      <c r="I111" s="245"/>
      <c r="J111" s="16"/>
      <c r="K111" s="16"/>
      <c r="L111" s="17"/>
      <c r="M111" s="139"/>
      <c r="N111" s="16"/>
      <c r="O111" s="16"/>
      <c r="P111" s="16"/>
      <c r="Q111" s="16"/>
      <c r="R111" s="16"/>
      <c r="S111" s="16"/>
      <c r="T111" s="41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2" t="s">
        <v>131</v>
      </c>
      <c r="AU111" s="2" t="s">
        <v>81</v>
      </c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</row>
    <row r="112" spans="1:65" ht="48.75" customHeight="1">
      <c r="A112" s="16"/>
      <c r="B112" s="17"/>
      <c r="C112" s="158" t="s">
        <v>179</v>
      </c>
      <c r="D112" s="158" t="s">
        <v>296</v>
      </c>
      <c r="E112" s="159" t="s">
        <v>297</v>
      </c>
      <c r="F112" s="160" t="s">
        <v>298</v>
      </c>
      <c r="G112" s="161" t="s">
        <v>165</v>
      </c>
      <c r="H112" s="162">
        <v>632.5</v>
      </c>
      <c r="I112" s="248">
        <v>30</v>
      </c>
      <c r="J112" s="164">
        <f>ROUND(I112*H112,2)</f>
        <v>18975</v>
      </c>
      <c r="K112" s="160" t="s">
        <v>126</v>
      </c>
      <c r="L112" s="165"/>
      <c r="M112" s="166" t="s">
        <v>19</v>
      </c>
      <c r="N112" s="167" t="s">
        <v>42</v>
      </c>
      <c r="O112" s="16"/>
      <c r="P112" s="133">
        <f>O112*H112</f>
        <v>0</v>
      </c>
      <c r="Q112" s="133">
        <v>1.2999999999999999E-4</v>
      </c>
      <c r="R112" s="133">
        <f>Q112*H112</f>
        <v>8.2224999999999993E-2</v>
      </c>
      <c r="S112" s="133">
        <v>0</v>
      </c>
      <c r="T112" s="134">
        <f>S112*H112</f>
        <v>0</v>
      </c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35" t="s">
        <v>299</v>
      </c>
      <c r="AS112" s="16"/>
      <c r="AT112" s="135" t="s">
        <v>296</v>
      </c>
      <c r="AU112" s="135" t="s">
        <v>81</v>
      </c>
      <c r="AV112" s="16"/>
      <c r="AW112" s="16"/>
      <c r="AX112" s="16"/>
      <c r="AY112" s="2" t="s">
        <v>119</v>
      </c>
      <c r="AZ112" s="16"/>
      <c r="BA112" s="16"/>
      <c r="BB112" s="16"/>
      <c r="BC112" s="16"/>
      <c r="BD112" s="16"/>
      <c r="BE112" s="136">
        <f>IF(N112="základní",J112,0)</f>
        <v>18975</v>
      </c>
      <c r="BF112" s="136">
        <f>IF(N112="snížená",J112,0)</f>
        <v>0</v>
      </c>
      <c r="BG112" s="136">
        <f>IF(N112="zákl. přenesená",J112,0)</f>
        <v>0</v>
      </c>
      <c r="BH112" s="136">
        <f>IF(N112="sníž. přenesená",J112,0)</f>
        <v>0</v>
      </c>
      <c r="BI112" s="136">
        <f>IF(N112="nulová",J112,0)</f>
        <v>0</v>
      </c>
      <c r="BJ112" s="2" t="s">
        <v>79</v>
      </c>
      <c r="BK112" s="136">
        <f>ROUND(I112*H112,2)</f>
        <v>18975</v>
      </c>
      <c r="BL112" s="2" t="s">
        <v>153</v>
      </c>
      <c r="BM112" s="135" t="s">
        <v>300</v>
      </c>
    </row>
    <row r="113" spans="1:65" ht="15.75" customHeight="1">
      <c r="A113" s="16"/>
      <c r="B113" s="17"/>
      <c r="C113" s="16"/>
      <c r="D113" s="137" t="s">
        <v>129</v>
      </c>
      <c r="E113" s="16"/>
      <c r="F113" s="138" t="s">
        <v>298</v>
      </c>
      <c r="G113" s="16"/>
      <c r="H113" s="16"/>
      <c r="I113" s="245"/>
      <c r="J113" s="16"/>
      <c r="K113" s="16"/>
      <c r="L113" s="17"/>
      <c r="M113" s="139"/>
      <c r="N113" s="16"/>
      <c r="O113" s="16"/>
      <c r="P113" s="16"/>
      <c r="Q113" s="16"/>
      <c r="R113" s="16"/>
      <c r="S113" s="16"/>
      <c r="T113" s="41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2" t="s">
        <v>129</v>
      </c>
      <c r="AU113" s="2" t="s">
        <v>81</v>
      </c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</row>
    <row r="114" spans="1:65" ht="24" customHeight="1">
      <c r="A114" s="16"/>
      <c r="B114" s="17"/>
      <c r="C114" s="124" t="s">
        <v>149</v>
      </c>
      <c r="D114" s="124" t="s">
        <v>122</v>
      </c>
      <c r="E114" s="125" t="s">
        <v>301</v>
      </c>
      <c r="F114" s="126" t="s">
        <v>302</v>
      </c>
      <c r="G114" s="127" t="s">
        <v>125</v>
      </c>
      <c r="H114" s="128">
        <v>11</v>
      </c>
      <c r="I114" s="244">
        <v>196</v>
      </c>
      <c r="J114" s="130">
        <f>ROUND(I114*H114,2)</f>
        <v>2156</v>
      </c>
      <c r="K114" s="126" t="s">
        <v>126</v>
      </c>
      <c r="L114" s="17"/>
      <c r="M114" s="131" t="s">
        <v>19</v>
      </c>
      <c r="N114" s="132" t="s">
        <v>42</v>
      </c>
      <c r="O114" s="16"/>
      <c r="P114" s="133">
        <f>O114*H114</f>
        <v>0</v>
      </c>
      <c r="Q114" s="133">
        <v>0</v>
      </c>
      <c r="R114" s="133">
        <f>Q114*H114</f>
        <v>0</v>
      </c>
      <c r="S114" s="133">
        <v>0</v>
      </c>
      <c r="T114" s="134">
        <f>S114*H114</f>
        <v>0</v>
      </c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35" t="s">
        <v>153</v>
      </c>
      <c r="AS114" s="16"/>
      <c r="AT114" s="135" t="s">
        <v>122</v>
      </c>
      <c r="AU114" s="135" t="s">
        <v>81</v>
      </c>
      <c r="AV114" s="16"/>
      <c r="AW114" s="16"/>
      <c r="AX114" s="16"/>
      <c r="AY114" s="2" t="s">
        <v>119</v>
      </c>
      <c r="AZ114" s="16"/>
      <c r="BA114" s="16"/>
      <c r="BB114" s="16"/>
      <c r="BC114" s="16"/>
      <c r="BD114" s="16"/>
      <c r="BE114" s="136">
        <f>IF(N114="základní",J114,0)</f>
        <v>2156</v>
      </c>
      <c r="BF114" s="136">
        <f>IF(N114="snížená",J114,0)</f>
        <v>0</v>
      </c>
      <c r="BG114" s="136">
        <f>IF(N114="zákl. přenesená",J114,0)</f>
        <v>0</v>
      </c>
      <c r="BH114" s="136">
        <f>IF(N114="sníž. přenesená",J114,0)</f>
        <v>0</v>
      </c>
      <c r="BI114" s="136">
        <f>IF(N114="nulová",J114,0)</f>
        <v>0</v>
      </c>
      <c r="BJ114" s="2" t="s">
        <v>79</v>
      </c>
      <c r="BK114" s="136">
        <f>ROUND(I114*H114,2)</f>
        <v>2156</v>
      </c>
      <c r="BL114" s="2" t="s">
        <v>153</v>
      </c>
      <c r="BM114" s="135" t="s">
        <v>303</v>
      </c>
    </row>
    <row r="115" spans="1:65" ht="15.75" customHeight="1">
      <c r="A115" s="16"/>
      <c r="B115" s="17"/>
      <c r="C115" s="16"/>
      <c r="D115" s="137" t="s">
        <v>129</v>
      </c>
      <c r="E115" s="16"/>
      <c r="F115" s="138" t="s">
        <v>304</v>
      </c>
      <c r="G115" s="16"/>
      <c r="H115" s="16"/>
      <c r="I115" s="245"/>
      <c r="J115" s="16"/>
      <c r="K115" s="16"/>
      <c r="L115" s="17"/>
      <c r="M115" s="139"/>
      <c r="N115" s="16"/>
      <c r="O115" s="16"/>
      <c r="P115" s="16"/>
      <c r="Q115" s="16"/>
      <c r="R115" s="16"/>
      <c r="S115" s="16"/>
      <c r="T115" s="41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2" t="s">
        <v>129</v>
      </c>
      <c r="AU115" s="2" t="s">
        <v>81</v>
      </c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</row>
    <row r="116" spans="1:65" ht="15.75" customHeight="1">
      <c r="A116" s="16"/>
      <c r="B116" s="17"/>
      <c r="C116" s="16"/>
      <c r="D116" s="140" t="s">
        <v>131</v>
      </c>
      <c r="E116" s="16"/>
      <c r="F116" s="141" t="s">
        <v>305</v>
      </c>
      <c r="G116" s="16"/>
      <c r="H116" s="16"/>
      <c r="I116" s="245"/>
      <c r="J116" s="16"/>
      <c r="K116" s="16"/>
      <c r="L116" s="17"/>
      <c r="M116" s="139"/>
      <c r="N116" s="16"/>
      <c r="O116" s="16"/>
      <c r="P116" s="16"/>
      <c r="Q116" s="16"/>
      <c r="R116" s="16"/>
      <c r="S116" s="16"/>
      <c r="T116" s="41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2" t="s">
        <v>131</v>
      </c>
      <c r="AU116" s="2" t="s">
        <v>81</v>
      </c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</row>
    <row r="117" spans="1:65" ht="24" customHeight="1">
      <c r="A117" s="16"/>
      <c r="B117" s="17"/>
      <c r="C117" s="158" t="s">
        <v>191</v>
      </c>
      <c r="D117" s="158" t="s">
        <v>296</v>
      </c>
      <c r="E117" s="159" t="s">
        <v>306</v>
      </c>
      <c r="F117" s="160" t="s">
        <v>307</v>
      </c>
      <c r="G117" s="161" t="s">
        <v>125</v>
      </c>
      <c r="H117" s="162">
        <v>11</v>
      </c>
      <c r="I117" s="248">
        <v>126</v>
      </c>
      <c r="J117" s="164">
        <f>ROUND(I117*H117,2)</f>
        <v>1386</v>
      </c>
      <c r="K117" s="160" t="s">
        <v>126</v>
      </c>
      <c r="L117" s="165"/>
      <c r="M117" s="166" t="s">
        <v>19</v>
      </c>
      <c r="N117" s="167" t="s">
        <v>42</v>
      </c>
      <c r="O117" s="16"/>
      <c r="P117" s="133">
        <f>O117*H117</f>
        <v>0</v>
      </c>
      <c r="Q117" s="133">
        <v>4.0000000000000002E-4</v>
      </c>
      <c r="R117" s="133">
        <f>Q117*H117</f>
        <v>4.4000000000000003E-3</v>
      </c>
      <c r="S117" s="133">
        <v>0</v>
      </c>
      <c r="T117" s="134">
        <f>S117*H117</f>
        <v>0</v>
      </c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35" t="s">
        <v>299</v>
      </c>
      <c r="AS117" s="16"/>
      <c r="AT117" s="135" t="s">
        <v>296</v>
      </c>
      <c r="AU117" s="135" t="s">
        <v>81</v>
      </c>
      <c r="AV117" s="16"/>
      <c r="AW117" s="16"/>
      <c r="AX117" s="16"/>
      <c r="AY117" s="2" t="s">
        <v>119</v>
      </c>
      <c r="AZ117" s="16"/>
      <c r="BA117" s="16"/>
      <c r="BB117" s="16"/>
      <c r="BC117" s="16"/>
      <c r="BD117" s="16"/>
      <c r="BE117" s="136">
        <f>IF(N117="základní",J117,0)</f>
        <v>1386</v>
      </c>
      <c r="BF117" s="136">
        <f>IF(N117="snížená",J117,0)</f>
        <v>0</v>
      </c>
      <c r="BG117" s="136">
        <f>IF(N117="zákl. přenesená",J117,0)</f>
        <v>0</v>
      </c>
      <c r="BH117" s="136">
        <f>IF(N117="sníž. přenesená",J117,0)</f>
        <v>0</v>
      </c>
      <c r="BI117" s="136">
        <f>IF(N117="nulová",J117,0)</f>
        <v>0</v>
      </c>
      <c r="BJ117" s="2" t="s">
        <v>79</v>
      </c>
      <c r="BK117" s="136">
        <f>ROUND(I117*H117,2)</f>
        <v>1386</v>
      </c>
      <c r="BL117" s="2" t="s">
        <v>153</v>
      </c>
      <c r="BM117" s="135" t="s">
        <v>308</v>
      </c>
    </row>
    <row r="118" spans="1:65" ht="15.75" customHeight="1">
      <c r="A118" s="16"/>
      <c r="B118" s="17"/>
      <c r="C118" s="16"/>
      <c r="D118" s="137" t="s">
        <v>129</v>
      </c>
      <c r="E118" s="16"/>
      <c r="F118" s="138" t="s">
        <v>307</v>
      </c>
      <c r="G118" s="16"/>
      <c r="H118" s="16"/>
      <c r="I118" s="245"/>
      <c r="J118" s="16"/>
      <c r="K118" s="16"/>
      <c r="L118" s="17"/>
      <c r="M118" s="139"/>
      <c r="N118" s="16"/>
      <c r="O118" s="16"/>
      <c r="P118" s="16"/>
      <c r="Q118" s="16"/>
      <c r="R118" s="16"/>
      <c r="S118" s="16"/>
      <c r="T118" s="41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2" t="s">
        <v>129</v>
      </c>
      <c r="AU118" s="2" t="s">
        <v>81</v>
      </c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</row>
    <row r="119" spans="1:65" ht="24" customHeight="1">
      <c r="A119" s="16"/>
      <c r="B119" s="17"/>
      <c r="C119" s="124" t="s">
        <v>198</v>
      </c>
      <c r="D119" s="124" t="s">
        <v>122</v>
      </c>
      <c r="E119" s="125" t="s">
        <v>228</v>
      </c>
      <c r="F119" s="126" t="s">
        <v>229</v>
      </c>
      <c r="G119" s="127" t="s">
        <v>182</v>
      </c>
      <c r="H119" s="128">
        <v>8.6999999999999994E-2</v>
      </c>
      <c r="I119" s="244">
        <v>9956</v>
      </c>
      <c r="J119" s="130">
        <f>ROUND(I119*H119,2)</f>
        <v>866.17</v>
      </c>
      <c r="K119" s="126" t="s">
        <v>126</v>
      </c>
      <c r="L119" s="17"/>
      <c r="M119" s="131" t="s">
        <v>19</v>
      </c>
      <c r="N119" s="132" t="s">
        <v>42</v>
      </c>
      <c r="O119" s="16"/>
      <c r="P119" s="133">
        <f>O119*H119</f>
        <v>0</v>
      </c>
      <c r="Q119" s="133">
        <v>0</v>
      </c>
      <c r="R119" s="133">
        <f>Q119*H119</f>
        <v>0</v>
      </c>
      <c r="S119" s="133">
        <v>0</v>
      </c>
      <c r="T119" s="134">
        <f>S119*H119</f>
        <v>0</v>
      </c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35" t="s">
        <v>153</v>
      </c>
      <c r="AS119" s="16"/>
      <c r="AT119" s="135" t="s">
        <v>122</v>
      </c>
      <c r="AU119" s="135" t="s">
        <v>81</v>
      </c>
      <c r="AV119" s="16"/>
      <c r="AW119" s="16"/>
      <c r="AX119" s="16"/>
      <c r="AY119" s="2" t="s">
        <v>119</v>
      </c>
      <c r="AZ119" s="16"/>
      <c r="BA119" s="16"/>
      <c r="BB119" s="16"/>
      <c r="BC119" s="16"/>
      <c r="BD119" s="16"/>
      <c r="BE119" s="136">
        <f>IF(N119="základní",J119,0)</f>
        <v>866.17</v>
      </c>
      <c r="BF119" s="136">
        <f>IF(N119="snížená",J119,0)</f>
        <v>0</v>
      </c>
      <c r="BG119" s="136">
        <f>IF(N119="zákl. přenesená",J119,0)</f>
        <v>0</v>
      </c>
      <c r="BH119" s="136">
        <f>IF(N119="sníž. přenesená",J119,0)</f>
        <v>0</v>
      </c>
      <c r="BI119" s="136">
        <f>IF(N119="nulová",J119,0)</f>
        <v>0</v>
      </c>
      <c r="BJ119" s="2" t="s">
        <v>79</v>
      </c>
      <c r="BK119" s="136">
        <f>ROUND(I119*H119,2)</f>
        <v>866.17</v>
      </c>
      <c r="BL119" s="2" t="s">
        <v>153</v>
      </c>
      <c r="BM119" s="135" t="s">
        <v>309</v>
      </c>
    </row>
    <row r="120" spans="1:65" ht="15.75" customHeight="1">
      <c r="A120" s="16"/>
      <c r="B120" s="17"/>
      <c r="C120" s="16"/>
      <c r="D120" s="137" t="s">
        <v>129</v>
      </c>
      <c r="E120" s="16"/>
      <c r="F120" s="138" t="s">
        <v>231</v>
      </c>
      <c r="G120" s="16"/>
      <c r="H120" s="16"/>
      <c r="I120" s="245"/>
      <c r="J120" s="16"/>
      <c r="K120" s="16"/>
      <c r="L120" s="17"/>
      <c r="M120" s="139"/>
      <c r="N120" s="16"/>
      <c r="O120" s="16"/>
      <c r="P120" s="16"/>
      <c r="Q120" s="16"/>
      <c r="R120" s="16"/>
      <c r="S120" s="16"/>
      <c r="T120" s="41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2" t="s">
        <v>129</v>
      </c>
      <c r="AU120" s="2" t="s">
        <v>81</v>
      </c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</row>
    <row r="121" spans="1:65" ht="15.75" customHeight="1">
      <c r="A121" s="16"/>
      <c r="B121" s="17"/>
      <c r="C121" s="16"/>
      <c r="D121" s="140" t="s">
        <v>131</v>
      </c>
      <c r="E121" s="16"/>
      <c r="F121" s="141" t="s">
        <v>232</v>
      </c>
      <c r="G121" s="16"/>
      <c r="H121" s="16"/>
      <c r="I121" s="245"/>
      <c r="J121" s="16"/>
      <c r="K121" s="16"/>
      <c r="L121" s="17"/>
      <c r="M121" s="139"/>
      <c r="N121" s="16"/>
      <c r="O121" s="16"/>
      <c r="P121" s="16"/>
      <c r="Q121" s="16"/>
      <c r="R121" s="16"/>
      <c r="S121" s="16"/>
      <c r="T121" s="41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2" t="s">
        <v>131</v>
      </c>
      <c r="AU121" s="2" t="s">
        <v>81</v>
      </c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</row>
    <row r="122" spans="1:65" ht="24" customHeight="1">
      <c r="A122" s="16"/>
      <c r="B122" s="17"/>
      <c r="C122" s="124" t="s">
        <v>8</v>
      </c>
      <c r="D122" s="124" t="s">
        <v>122</v>
      </c>
      <c r="E122" s="125" t="s">
        <v>233</v>
      </c>
      <c r="F122" s="126" t="s">
        <v>234</v>
      </c>
      <c r="G122" s="127" t="s">
        <v>182</v>
      </c>
      <c r="H122" s="128">
        <v>8.6999999999999994E-2</v>
      </c>
      <c r="I122" s="244">
        <v>1067</v>
      </c>
      <c r="J122" s="130">
        <f>ROUND(I122*H122,2)</f>
        <v>92.83</v>
      </c>
      <c r="K122" s="126" t="s">
        <v>126</v>
      </c>
      <c r="L122" s="17"/>
      <c r="M122" s="131" t="s">
        <v>19</v>
      </c>
      <c r="N122" s="132" t="s">
        <v>42</v>
      </c>
      <c r="O122" s="16"/>
      <c r="P122" s="133">
        <f>O122*H122</f>
        <v>0</v>
      </c>
      <c r="Q122" s="133">
        <v>0</v>
      </c>
      <c r="R122" s="133">
        <f>Q122*H122</f>
        <v>0</v>
      </c>
      <c r="S122" s="133">
        <v>0</v>
      </c>
      <c r="T122" s="134">
        <f>S122*H122</f>
        <v>0</v>
      </c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35" t="s">
        <v>153</v>
      </c>
      <c r="AS122" s="16"/>
      <c r="AT122" s="135" t="s">
        <v>122</v>
      </c>
      <c r="AU122" s="135" t="s">
        <v>81</v>
      </c>
      <c r="AV122" s="16"/>
      <c r="AW122" s="16"/>
      <c r="AX122" s="16"/>
      <c r="AY122" s="2" t="s">
        <v>119</v>
      </c>
      <c r="AZ122" s="16"/>
      <c r="BA122" s="16"/>
      <c r="BB122" s="16"/>
      <c r="BC122" s="16"/>
      <c r="BD122" s="16"/>
      <c r="BE122" s="136">
        <f>IF(N122="základní",J122,0)</f>
        <v>92.83</v>
      </c>
      <c r="BF122" s="136">
        <f>IF(N122="snížená",J122,0)</f>
        <v>0</v>
      </c>
      <c r="BG122" s="136">
        <f>IF(N122="zákl. přenesená",J122,0)</f>
        <v>0</v>
      </c>
      <c r="BH122" s="136">
        <f>IF(N122="sníž. přenesená",J122,0)</f>
        <v>0</v>
      </c>
      <c r="BI122" s="136">
        <f>IF(N122="nulová",J122,0)</f>
        <v>0</v>
      </c>
      <c r="BJ122" s="2" t="s">
        <v>79</v>
      </c>
      <c r="BK122" s="136">
        <f>ROUND(I122*H122,2)</f>
        <v>92.83</v>
      </c>
      <c r="BL122" s="2" t="s">
        <v>153</v>
      </c>
      <c r="BM122" s="135" t="s">
        <v>310</v>
      </c>
    </row>
    <row r="123" spans="1:65" ht="15.75" customHeight="1">
      <c r="A123" s="16"/>
      <c r="B123" s="17"/>
      <c r="C123" s="16"/>
      <c r="D123" s="137" t="s">
        <v>129</v>
      </c>
      <c r="E123" s="16"/>
      <c r="F123" s="138" t="s">
        <v>236</v>
      </c>
      <c r="G123" s="16"/>
      <c r="H123" s="16"/>
      <c r="I123" s="245"/>
      <c r="J123" s="16"/>
      <c r="K123" s="16"/>
      <c r="L123" s="17"/>
      <c r="M123" s="139"/>
      <c r="N123" s="16"/>
      <c r="O123" s="16"/>
      <c r="P123" s="16"/>
      <c r="Q123" s="16"/>
      <c r="R123" s="16"/>
      <c r="S123" s="16"/>
      <c r="T123" s="41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2" t="s">
        <v>129</v>
      </c>
      <c r="AU123" s="2" t="s">
        <v>81</v>
      </c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</row>
    <row r="124" spans="1:65" ht="15.75" customHeight="1">
      <c r="A124" s="16"/>
      <c r="B124" s="17"/>
      <c r="C124" s="16"/>
      <c r="D124" s="140" t="s">
        <v>131</v>
      </c>
      <c r="E124" s="16"/>
      <c r="F124" s="141" t="s">
        <v>237</v>
      </c>
      <c r="G124" s="16"/>
      <c r="H124" s="16"/>
      <c r="I124" s="245"/>
      <c r="J124" s="16"/>
      <c r="K124" s="16"/>
      <c r="L124" s="17"/>
      <c r="M124" s="139"/>
      <c r="N124" s="16"/>
      <c r="O124" s="16"/>
      <c r="P124" s="16"/>
      <c r="Q124" s="16"/>
      <c r="R124" s="16"/>
      <c r="S124" s="16"/>
      <c r="T124" s="41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2" t="s">
        <v>131</v>
      </c>
      <c r="AU124" s="2" t="s">
        <v>81</v>
      </c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</row>
    <row r="125" spans="1:65" ht="22.5" customHeight="1">
      <c r="A125" s="112"/>
      <c r="B125" s="113"/>
      <c r="C125" s="112"/>
      <c r="D125" s="114" t="s">
        <v>70</v>
      </c>
      <c r="E125" s="122" t="s">
        <v>311</v>
      </c>
      <c r="F125" s="122" t="s">
        <v>312</v>
      </c>
      <c r="G125" s="112"/>
      <c r="H125" s="112"/>
      <c r="I125" s="247"/>
      <c r="J125" s="123">
        <f>BK125</f>
        <v>2922881.9299999997</v>
      </c>
      <c r="K125" s="112"/>
      <c r="L125" s="113"/>
      <c r="M125" s="117"/>
      <c r="N125" s="112"/>
      <c r="O125" s="112"/>
      <c r="P125" s="118">
        <f>SUM(P126:P309)</f>
        <v>0</v>
      </c>
      <c r="Q125" s="112"/>
      <c r="R125" s="118">
        <f>SUM(R126:R309)</f>
        <v>3.4784699999999997</v>
      </c>
      <c r="S125" s="112"/>
      <c r="T125" s="119">
        <f>SUM(T126:T309)</f>
        <v>0</v>
      </c>
      <c r="U125" s="112"/>
      <c r="V125" s="112"/>
      <c r="W125" s="112"/>
      <c r="X125" s="112"/>
      <c r="Y125" s="112"/>
      <c r="Z125" s="112"/>
      <c r="AA125" s="112"/>
      <c r="AB125" s="112"/>
      <c r="AC125" s="112"/>
      <c r="AD125" s="112"/>
      <c r="AE125" s="112"/>
      <c r="AF125" s="112"/>
      <c r="AG125" s="112"/>
      <c r="AH125" s="112"/>
      <c r="AI125" s="112"/>
      <c r="AJ125" s="112"/>
      <c r="AK125" s="112"/>
      <c r="AL125" s="112"/>
      <c r="AM125" s="112"/>
      <c r="AN125" s="112"/>
      <c r="AO125" s="112"/>
      <c r="AP125" s="112"/>
      <c r="AQ125" s="112"/>
      <c r="AR125" s="114" t="s">
        <v>81</v>
      </c>
      <c r="AS125" s="112"/>
      <c r="AT125" s="120" t="s">
        <v>70</v>
      </c>
      <c r="AU125" s="120" t="s">
        <v>79</v>
      </c>
      <c r="AV125" s="112"/>
      <c r="AW125" s="112"/>
      <c r="AX125" s="112"/>
      <c r="AY125" s="114" t="s">
        <v>119</v>
      </c>
      <c r="AZ125" s="112"/>
      <c r="BA125" s="112"/>
      <c r="BB125" s="112"/>
      <c r="BC125" s="112"/>
      <c r="BD125" s="112"/>
      <c r="BE125" s="112"/>
      <c r="BF125" s="112"/>
      <c r="BG125" s="112"/>
      <c r="BH125" s="112"/>
      <c r="BI125" s="112"/>
      <c r="BJ125" s="112"/>
      <c r="BK125" s="121">
        <f>SUM(BK126:BK309)</f>
        <v>2922881.9299999997</v>
      </c>
      <c r="BL125" s="112"/>
      <c r="BM125" s="112"/>
    </row>
    <row r="126" spans="1:65" ht="24" customHeight="1">
      <c r="A126" s="16"/>
      <c r="B126" s="17"/>
      <c r="C126" s="124" t="s">
        <v>215</v>
      </c>
      <c r="D126" s="124" t="s">
        <v>122</v>
      </c>
      <c r="E126" s="125" t="s">
        <v>313</v>
      </c>
      <c r="F126" s="126" t="s">
        <v>314</v>
      </c>
      <c r="G126" s="127" t="s">
        <v>165</v>
      </c>
      <c r="H126" s="128">
        <v>1000</v>
      </c>
      <c r="I126" s="244">
        <v>38</v>
      </c>
      <c r="J126" s="130">
        <f>ROUND(I126*H126,2)</f>
        <v>38000</v>
      </c>
      <c r="K126" s="126" t="s">
        <v>126</v>
      </c>
      <c r="L126" s="17"/>
      <c r="M126" s="131" t="s">
        <v>19</v>
      </c>
      <c r="N126" s="132" t="s">
        <v>42</v>
      </c>
      <c r="O126" s="16"/>
      <c r="P126" s="133">
        <f>O126*H126</f>
        <v>0</v>
      </c>
      <c r="Q126" s="133">
        <v>0</v>
      </c>
      <c r="R126" s="133">
        <f>Q126*H126</f>
        <v>0</v>
      </c>
      <c r="S126" s="133">
        <v>0</v>
      </c>
      <c r="T126" s="134">
        <f>S126*H126</f>
        <v>0</v>
      </c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35" t="s">
        <v>153</v>
      </c>
      <c r="AS126" s="16"/>
      <c r="AT126" s="135" t="s">
        <v>122</v>
      </c>
      <c r="AU126" s="135" t="s">
        <v>81</v>
      </c>
      <c r="AV126" s="16"/>
      <c r="AW126" s="16"/>
      <c r="AX126" s="16"/>
      <c r="AY126" s="2" t="s">
        <v>119</v>
      </c>
      <c r="AZ126" s="16"/>
      <c r="BA126" s="16"/>
      <c r="BB126" s="16"/>
      <c r="BC126" s="16"/>
      <c r="BD126" s="16"/>
      <c r="BE126" s="136">
        <f>IF(N126="základní",J126,0)</f>
        <v>38000</v>
      </c>
      <c r="BF126" s="136">
        <f>IF(N126="snížená",J126,0)</f>
        <v>0</v>
      </c>
      <c r="BG126" s="136">
        <f>IF(N126="zákl. přenesená",J126,0)</f>
        <v>0</v>
      </c>
      <c r="BH126" s="136">
        <f>IF(N126="sníž. přenesená",J126,0)</f>
        <v>0</v>
      </c>
      <c r="BI126" s="136">
        <f>IF(N126="nulová",J126,0)</f>
        <v>0</v>
      </c>
      <c r="BJ126" s="2" t="s">
        <v>79</v>
      </c>
      <c r="BK126" s="136">
        <f>ROUND(I126*H126,2)</f>
        <v>38000</v>
      </c>
      <c r="BL126" s="2" t="s">
        <v>153</v>
      </c>
      <c r="BM126" s="135" t="s">
        <v>315</v>
      </c>
    </row>
    <row r="127" spans="1:65" ht="15.75" customHeight="1">
      <c r="A127" s="16"/>
      <c r="B127" s="17"/>
      <c r="C127" s="16"/>
      <c r="D127" s="137" t="s">
        <v>129</v>
      </c>
      <c r="E127" s="16"/>
      <c r="F127" s="138" t="s">
        <v>316</v>
      </c>
      <c r="G127" s="16"/>
      <c r="H127" s="16"/>
      <c r="I127" s="245"/>
      <c r="J127" s="16"/>
      <c r="K127" s="16"/>
      <c r="L127" s="17"/>
      <c r="M127" s="139"/>
      <c r="N127" s="16"/>
      <c r="O127" s="16"/>
      <c r="P127" s="16"/>
      <c r="Q127" s="16"/>
      <c r="R127" s="16"/>
      <c r="S127" s="16"/>
      <c r="T127" s="41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2" t="s">
        <v>129</v>
      </c>
      <c r="AU127" s="2" t="s">
        <v>81</v>
      </c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</row>
    <row r="128" spans="1:65" ht="15.75" customHeight="1">
      <c r="A128" s="16"/>
      <c r="B128" s="17"/>
      <c r="C128" s="16"/>
      <c r="D128" s="140" t="s">
        <v>131</v>
      </c>
      <c r="E128" s="16"/>
      <c r="F128" s="141" t="s">
        <v>317</v>
      </c>
      <c r="G128" s="16"/>
      <c r="H128" s="16"/>
      <c r="I128" s="245"/>
      <c r="J128" s="16"/>
      <c r="K128" s="16"/>
      <c r="L128" s="17"/>
      <c r="M128" s="139"/>
      <c r="N128" s="16"/>
      <c r="O128" s="16"/>
      <c r="P128" s="16"/>
      <c r="Q128" s="16"/>
      <c r="R128" s="16"/>
      <c r="S128" s="16"/>
      <c r="T128" s="41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2" t="s">
        <v>131</v>
      </c>
      <c r="AU128" s="2" t="s">
        <v>81</v>
      </c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</row>
    <row r="129" spans="1:65" ht="24" customHeight="1">
      <c r="A129" s="16"/>
      <c r="B129" s="17"/>
      <c r="C129" s="158" t="s">
        <v>222</v>
      </c>
      <c r="D129" s="158" t="s">
        <v>296</v>
      </c>
      <c r="E129" s="159" t="s">
        <v>318</v>
      </c>
      <c r="F129" s="160" t="s">
        <v>319</v>
      </c>
      <c r="G129" s="161" t="s">
        <v>165</v>
      </c>
      <c r="H129" s="162">
        <v>1050</v>
      </c>
      <c r="I129" s="248">
        <v>7</v>
      </c>
      <c r="J129" s="164">
        <f>ROUND(I129*H129,2)</f>
        <v>7350</v>
      </c>
      <c r="K129" s="160" t="s">
        <v>218</v>
      </c>
      <c r="L129" s="165"/>
      <c r="M129" s="166" t="s">
        <v>19</v>
      </c>
      <c r="N129" s="167" t="s">
        <v>42</v>
      </c>
      <c r="O129" s="16"/>
      <c r="P129" s="133">
        <f>O129*H129</f>
        <v>0</v>
      </c>
      <c r="Q129" s="133">
        <v>0</v>
      </c>
      <c r="R129" s="133">
        <f>Q129*H129</f>
        <v>0</v>
      </c>
      <c r="S129" s="133">
        <v>0</v>
      </c>
      <c r="T129" s="134">
        <f>S129*H129</f>
        <v>0</v>
      </c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35" t="s">
        <v>299</v>
      </c>
      <c r="AS129" s="16"/>
      <c r="AT129" s="135" t="s">
        <v>296</v>
      </c>
      <c r="AU129" s="135" t="s">
        <v>81</v>
      </c>
      <c r="AV129" s="16"/>
      <c r="AW129" s="16"/>
      <c r="AX129" s="16"/>
      <c r="AY129" s="2" t="s">
        <v>119</v>
      </c>
      <c r="AZ129" s="16"/>
      <c r="BA129" s="16"/>
      <c r="BB129" s="16"/>
      <c r="BC129" s="16"/>
      <c r="BD129" s="16"/>
      <c r="BE129" s="136">
        <f>IF(N129="základní",J129,0)</f>
        <v>7350</v>
      </c>
      <c r="BF129" s="136">
        <f>IF(N129="snížená",J129,0)</f>
        <v>0</v>
      </c>
      <c r="BG129" s="136">
        <f>IF(N129="zákl. přenesená",J129,0)</f>
        <v>0</v>
      </c>
      <c r="BH129" s="136">
        <f>IF(N129="sníž. přenesená",J129,0)</f>
        <v>0</v>
      </c>
      <c r="BI129" s="136">
        <f>IF(N129="nulová",J129,0)</f>
        <v>0</v>
      </c>
      <c r="BJ129" s="2" t="s">
        <v>79</v>
      </c>
      <c r="BK129" s="136">
        <f>ROUND(I129*H129,2)</f>
        <v>7350</v>
      </c>
      <c r="BL129" s="2" t="s">
        <v>153</v>
      </c>
      <c r="BM129" s="135" t="s">
        <v>320</v>
      </c>
    </row>
    <row r="130" spans="1:65" ht="15.75" customHeight="1">
      <c r="A130" s="16"/>
      <c r="B130" s="17"/>
      <c r="C130" s="16"/>
      <c r="D130" s="137" t="s">
        <v>129</v>
      </c>
      <c r="E130" s="16"/>
      <c r="F130" s="138" t="s">
        <v>319</v>
      </c>
      <c r="G130" s="16"/>
      <c r="H130" s="16"/>
      <c r="I130" s="245"/>
      <c r="J130" s="16"/>
      <c r="K130" s="16"/>
      <c r="L130" s="17"/>
      <c r="M130" s="139"/>
      <c r="N130" s="16"/>
      <c r="O130" s="16"/>
      <c r="P130" s="16"/>
      <c r="Q130" s="16"/>
      <c r="R130" s="16"/>
      <c r="S130" s="16"/>
      <c r="T130" s="41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2" t="s">
        <v>129</v>
      </c>
      <c r="AU130" s="2" t="s">
        <v>81</v>
      </c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</row>
    <row r="131" spans="1:65" ht="16.5" customHeight="1">
      <c r="A131" s="16"/>
      <c r="B131" s="17"/>
      <c r="C131" s="124" t="s">
        <v>227</v>
      </c>
      <c r="D131" s="124" t="s">
        <v>122</v>
      </c>
      <c r="E131" s="125" t="s">
        <v>321</v>
      </c>
      <c r="F131" s="126" t="s">
        <v>322</v>
      </c>
      <c r="G131" s="127" t="s">
        <v>165</v>
      </c>
      <c r="H131" s="128">
        <v>3000</v>
      </c>
      <c r="I131" s="244">
        <v>38</v>
      </c>
      <c r="J131" s="130">
        <f>ROUND(I131*H131,2)</f>
        <v>114000</v>
      </c>
      <c r="K131" s="126" t="s">
        <v>126</v>
      </c>
      <c r="L131" s="17"/>
      <c r="M131" s="131" t="s">
        <v>19</v>
      </c>
      <c r="N131" s="132" t="s">
        <v>42</v>
      </c>
      <c r="O131" s="16"/>
      <c r="P131" s="133">
        <f>O131*H131</f>
        <v>0</v>
      </c>
      <c r="Q131" s="133">
        <v>0</v>
      </c>
      <c r="R131" s="133">
        <f>Q131*H131</f>
        <v>0</v>
      </c>
      <c r="S131" s="133">
        <v>0</v>
      </c>
      <c r="T131" s="134">
        <f>S131*H131</f>
        <v>0</v>
      </c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35" t="s">
        <v>153</v>
      </c>
      <c r="AS131" s="16"/>
      <c r="AT131" s="135" t="s">
        <v>122</v>
      </c>
      <c r="AU131" s="135" t="s">
        <v>81</v>
      </c>
      <c r="AV131" s="16"/>
      <c r="AW131" s="16"/>
      <c r="AX131" s="16"/>
      <c r="AY131" s="2" t="s">
        <v>119</v>
      </c>
      <c r="AZ131" s="16"/>
      <c r="BA131" s="16"/>
      <c r="BB131" s="16"/>
      <c r="BC131" s="16"/>
      <c r="BD131" s="16"/>
      <c r="BE131" s="136">
        <f>IF(N131="základní",J131,0)</f>
        <v>114000</v>
      </c>
      <c r="BF131" s="136">
        <f>IF(N131="snížená",J131,0)</f>
        <v>0</v>
      </c>
      <c r="BG131" s="136">
        <f>IF(N131="zákl. přenesená",J131,0)</f>
        <v>0</v>
      </c>
      <c r="BH131" s="136">
        <f>IF(N131="sníž. přenesená",J131,0)</f>
        <v>0</v>
      </c>
      <c r="BI131" s="136">
        <f>IF(N131="nulová",J131,0)</f>
        <v>0</v>
      </c>
      <c r="BJ131" s="2" t="s">
        <v>79</v>
      </c>
      <c r="BK131" s="136">
        <f>ROUND(I131*H131,2)</f>
        <v>114000</v>
      </c>
      <c r="BL131" s="2" t="s">
        <v>153</v>
      </c>
      <c r="BM131" s="135" t="s">
        <v>323</v>
      </c>
    </row>
    <row r="132" spans="1:65" ht="15.75" customHeight="1">
      <c r="A132" s="16"/>
      <c r="B132" s="17"/>
      <c r="C132" s="16"/>
      <c r="D132" s="137" t="s">
        <v>129</v>
      </c>
      <c r="E132" s="16"/>
      <c r="F132" s="138" t="s">
        <v>324</v>
      </c>
      <c r="G132" s="16"/>
      <c r="H132" s="16"/>
      <c r="I132" s="245"/>
      <c r="J132" s="16"/>
      <c r="K132" s="16"/>
      <c r="L132" s="17"/>
      <c r="M132" s="139"/>
      <c r="N132" s="16"/>
      <c r="O132" s="16"/>
      <c r="P132" s="16"/>
      <c r="Q132" s="16"/>
      <c r="R132" s="16"/>
      <c r="S132" s="16"/>
      <c r="T132" s="41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2" t="s">
        <v>129</v>
      </c>
      <c r="AU132" s="2" t="s">
        <v>81</v>
      </c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</row>
    <row r="133" spans="1:65" ht="15.75" customHeight="1">
      <c r="A133" s="16"/>
      <c r="B133" s="17"/>
      <c r="C133" s="16"/>
      <c r="D133" s="140" t="s">
        <v>131</v>
      </c>
      <c r="E133" s="16"/>
      <c r="F133" s="141" t="s">
        <v>325</v>
      </c>
      <c r="G133" s="16"/>
      <c r="H133" s="16"/>
      <c r="I133" s="245"/>
      <c r="J133" s="16"/>
      <c r="K133" s="16"/>
      <c r="L133" s="17"/>
      <c r="M133" s="139"/>
      <c r="N133" s="16"/>
      <c r="O133" s="16"/>
      <c r="P133" s="16"/>
      <c r="Q133" s="16"/>
      <c r="R133" s="16"/>
      <c r="S133" s="16"/>
      <c r="T133" s="41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2" t="s">
        <v>131</v>
      </c>
      <c r="AU133" s="2" t="s">
        <v>81</v>
      </c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</row>
    <row r="134" spans="1:65" ht="16.5" customHeight="1">
      <c r="A134" s="16"/>
      <c r="B134" s="17"/>
      <c r="C134" s="158" t="s">
        <v>153</v>
      </c>
      <c r="D134" s="158" t="s">
        <v>296</v>
      </c>
      <c r="E134" s="159" t="s">
        <v>326</v>
      </c>
      <c r="F134" s="160" t="s">
        <v>327</v>
      </c>
      <c r="G134" s="161" t="s">
        <v>165</v>
      </c>
      <c r="H134" s="162">
        <v>3150</v>
      </c>
      <c r="I134" s="248">
        <v>25</v>
      </c>
      <c r="J134" s="164">
        <f>ROUND(I134*H134,2)</f>
        <v>78750</v>
      </c>
      <c r="K134" s="160" t="s">
        <v>126</v>
      </c>
      <c r="L134" s="165"/>
      <c r="M134" s="166" t="s">
        <v>19</v>
      </c>
      <c r="N134" s="167" t="s">
        <v>42</v>
      </c>
      <c r="O134" s="16"/>
      <c r="P134" s="133">
        <f>O134*H134</f>
        <v>0</v>
      </c>
      <c r="Q134" s="133">
        <v>1.2999999999999999E-4</v>
      </c>
      <c r="R134" s="133">
        <f>Q134*H134</f>
        <v>0.40949999999999998</v>
      </c>
      <c r="S134" s="133">
        <v>0</v>
      </c>
      <c r="T134" s="134">
        <f>S134*H134</f>
        <v>0</v>
      </c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35" t="s">
        <v>299</v>
      </c>
      <c r="AS134" s="16"/>
      <c r="AT134" s="135" t="s">
        <v>296</v>
      </c>
      <c r="AU134" s="135" t="s">
        <v>81</v>
      </c>
      <c r="AV134" s="16"/>
      <c r="AW134" s="16"/>
      <c r="AX134" s="16"/>
      <c r="AY134" s="2" t="s">
        <v>119</v>
      </c>
      <c r="AZ134" s="16"/>
      <c r="BA134" s="16"/>
      <c r="BB134" s="16"/>
      <c r="BC134" s="16"/>
      <c r="BD134" s="16"/>
      <c r="BE134" s="136">
        <f>IF(N134="základní",J134,0)</f>
        <v>78750</v>
      </c>
      <c r="BF134" s="136">
        <f>IF(N134="snížená",J134,0)</f>
        <v>0</v>
      </c>
      <c r="BG134" s="136">
        <f>IF(N134="zákl. přenesená",J134,0)</f>
        <v>0</v>
      </c>
      <c r="BH134" s="136">
        <f>IF(N134="sníž. přenesená",J134,0)</f>
        <v>0</v>
      </c>
      <c r="BI134" s="136">
        <f>IF(N134="nulová",J134,0)</f>
        <v>0</v>
      </c>
      <c r="BJ134" s="2" t="s">
        <v>79</v>
      </c>
      <c r="BK134" s="136">
        <f>ROUND(I134*H134,2)</f>
        <v>78750</v>
      </c>
      <c r="BL134" s="2" t="s">
        <v>153</v>
      </c>
      <c r="BM134" s="135" t="s">
        <v>328</v>
      </c>
    </row>
    <row r="135" spans="1:65" ht="15.75" customHeight="1">
      <c r="A135" s="16"/>
      <c r="B135" s="17"/>
      <c r="C135" s="16"/>
      <c r="D135" s="137" t="s">
        <v>129</v>
      </c>
      <c r="E135" s="16"/>
      <c r="F135" s="138" t="s">
        <v>327</v>
      </c>
      <c r="G135" s="16"/>
      <c r="H135" s="16"/>
      <c r="I135" s="245"/>
      <c r="J135" s="16"/>
      <c r="K135" s="16"/>
      <c r="L135" s="17"/>
      <c r="M135" s="139"/>
      <c r="N135" s="16"/>
      <c r="O135" s="16"/>
      <c r="P135" s="16"/>
      <c r="Q135" s="16"/>
      <c r="R135" s="16"/>
      <c r="S135" s="16"/>
      <c r="T135" s="41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2" t="s">
        <v>129</v>
      </c>
      <c r="AU135" s="2" t="s">
        <v>81</v>
      </c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</row>
    <row r="136" spans="1:65" ht="15.75" customHeight="1">
      <c r="A136" s="148"/>
      <c r="B136" s="149"/>
      <c r="C136" s="148"/>
      <c r="D136" s="137" t="s">
        <v>133</v>
      </c>
      <c r="E136" s="150" t="s">
        <v>19</v>
      </c>
      <c r="F136" s="151" t="s">
        <v>329</v>
      </c>
      <c r="G136" s="148"/>
      <c r="H136" s="152">
        <v>3000</v>
      </c>
      <c r="I136" s="246"/>
      <c r="J136" s="148"/>
      <c r="K136" s="148"/>
      <c r="L136" s="149"/>
      <c r="M136" s="153"/>
      <c r="N136" s="148"/>
      <c r="O136" s="148"/>
      <c r="P136" s="148"/>
      <c r="Q136" s="148"/>
      <c r="R136" s="148"/>
      <c r="S136" s="148"/>
      <c r="T136" s="154"/>
      <c r="U136" s="148"/>
      <c r="V136" s="148"/>
      <c r="W136" s="148"/>
      <c r="X136" s="148"/>
      <c r="Y136" s="148"/>
      <c r="Z136" s="148"/>
      <c r="AA136" s="148"/>
      <c r="AB136" s="148"/>
      <c r="AC136" s="148"/>
      <c r="AD136" s="148"/>
      <c r="AE136" s="148"/>
      <c r="AF136" s="148"/>
      <c r="AG136" s="148"/>
      <c r="AH136" s="148"/>
      <c r="AI136" s="148"/>
      <c r="AJ136" s="148"/>
      <c r="AK136" s="148"/>
      <c r="AL136" s="148"/>
      <c r="AM136" s="148"/>
      <c r="AN136" s="148"/>
      <c r="AO136" s="148"/>
      <c r="AP136" s="148"/>
      <c r="AQ136" s="148"/>
      <c r="AR136" s="148"/>
      <c r="AS136" s="148"/>
      <c r="AT136" s="150" t="s">
        <v>133</v>
      </c>
      <c r="AU136" s="150" t="s">
        <v>81</v>
      </c>
      <c r="AV136" s="148" t="s">
        <v>81</v>
      </c>
      <c r="AW136" s="148" t="s">
        <v>33</v>
      </c>
      <c r="AX136" s="148" t="s">
        <v>79</v>
      </c>
      <c r="AY136" s="150" t="s">
        <v>119</v>
      </c>
      <c r="AZ136" s="148"/>
      <c r="BA136" s="148"/>
      <c r="BB136" s="148"/>
      <c r="BC136" s="148"/>
      <c r="BD136" s="148"/>
      <c r="BE136" s="148"/>
      <c r="BF136" s="148"/>
      <c r="BG136" s="148"/>
      <c r="BH136" s="148"/>
      <c r="BI136" s="148"/>
      <c r="BJ136" s="148"/>
      <c r="BK136" s="148"/>
      <c r="BL136" s="148"/>
      <c r="BM136" s="148"/>
    </row>
    <row r="137" spans="1:65" ht="15.75" customHeight="1">
      <c r="A137" s="148"/>
      <c r="B137" s="149"/>
      <c r="C137" s="148"/>
      <c r="D137" s="137" t="s">
        <v>133</v>
      </c>
      <c r="E137" s="148"/>
      <c r="F137" s="151" t="s">
        <v>330</v>
      </c>
      <c r="G137" s="148"/>
      <c r="H137" s="152">
        <v>3150</v>
      </c>
      <c r="I137" s="246"/>
      <c r="J137" s="148"/>
      <c r="K137" s="148"/>
      <c r="L137" s="149"/>
      <c r="M137" s="153"/>
      <c r="N137" s="148"/>
      <c r="O137" s="148"/>
      <c r="P137" s="148"/>
      <c r="Q137" s="148"/>
      <c r="R137" s="148"/>
      <c r="S137" s="148"/>
      <c r="T137" s="154"/>
      <c r="U137" s="148"/>
      <c r="V137" s="148"/>
      <c r="W137" s="148"/>
      <c r="X137" s="148"/>
      <c r="Y137" s="148"/>
      <c r="Z137" s="148"/>
      <c r="AA137" s="148"/>
      <c r="AB137" s="148"/>
      <c r="AC137" s="148"/>
      <c r="AD137" s="148"/>
      <c r="AE137" s="148"/>
      <c r="AF137" s="148"/>
      <c r="AG137" s="148"/>
      <c r="AH137" s="148"/>
      <c r="AI137" s="148"/>
      <c r="AJ137" s="148"/>
      <c r="AK137" s="148"/>
      <c r="AL137" s="148"/>
      <c r="AM137" s="148"/>
      <c r="AN137" s="148"/>
      <c r="AO137" s="148"/>
      <c r="AP137" s="148"/>
      <c r="AQ137" s="148"/>
      <c r="AR137" s="148"/>
      <c r="AS137" s="148"/>
      <c r="AT137" s="150" t="s">
        <v>133</v>
      </c>
      <c r="AU137" s="150" t="s">
        <v>81</v>
      </c>
      <c r="AV137" s="148" t="s">
        <v>81</v>
      </c>
      <c r="AW137" s="148" t="s">
        <v>4</v>
      </c>
      <c r="AX137" s="148" t="s">
        <v>79</v>
      </c>
      <c r="AY137" s="150" t="s">
        <v>119</v>
      </c>
      <c r="AZ137" s="148"/>
      <c r="BA137" s="148"/>
      <c r="BB137" s="148"/>
      <c r="BC137" s="148"/>
      <c r="BD137" s="148"/>
      <c r="BE137" s="148"/>
      <c r="BF137" s="148"/>
      <c r="BG137" s="148"/>
      <c r="BH137" s="148"/>
      <c r="BI137" s="148"/>
      <c r="BJ137" s="148"/>
      <c r="BK137" s="148"/>
      <c r="BL137" s="148"/>
      <c r="BM137" s="148"/>
    </row>
    <row r="138" spans="1:65" ht="21.75" customHeight="1">
      <c r="A138" s="16"/>
      <c r="B138" s="17"/>
      <c r="C138" s="124" t="s">
        <v>240</v>
      </c>
      <c r="D138" s="124" t="s">
        <v>122</v>
      </c>
      <c r="E138" s="125" t="s">
        <v>331</v>
      </c>
      <c r="F138" s="126" t="s">
        <v>332</v>
      </c>
      <c r="G138" s="127" t="s">
        <v>125</v>
      </c>
      <c r="H138" s="128">
        <v>200</v>
      </c>
      <c r="I138" s="244">
        <v>22</v>
      </c>
      <c r="J138" s="130">
        <f>ROUND(I138*H138,2)</f>
        <v>4400</v>
      </c>
      <c r="K138" s="126" t="s">
        <v>126</v>
      </c>
      <c r="L138" s="17"/>
      <c r="M138" s="131" t="s">
        <v>19</v>
      </c>
      <c r="N138" s="132" t="s">
        <v>42</v>
      </c>
      <c r="O138" s="16"/>
      <c r="P138" s="133">
        <f>O138*H138</f>
        <v>0</v>
      </c>
      <c r="Q138" s="133">
        <v>0</v>
      </c>
      <c r="R138" s="133">
        <f>Q138*H138</f>
        <v>0</v>
      </c>
      <c r="S138" s="133">
        <v>0</v>
      </c>
      <c r="T138" s="134">
        <f>S138*H138</f>
        <v>0</v>
      </c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35" t="s">
        <v>153</v>
      </c>
      <c r="AS138" s="16"/>
      <c r="AT138" s="135" t="s">
        <v>122</v>
      </c>
      <c r="AU138" s="135" t="s">
        <v>81</v>
      </c>
      <c r="AV138" s="16"/>
      <c r="AW138" s="16"/>
      <c r="AX138" s="16"/>
      <c r="AY138" s="2" t="s">
        <v>119</v>
      </c>
      <c r="AZ138" s="16"/>
      <c r="BA138" s="16"/>
      <c r="BB138" s="16"/>
      <c r="BC138" s="16"/>
      <c r="BD138" s="16"/>
      <c r="BE138" s="136">
        <f>IF(N138="základní",J138,0)</f>
        <v>4400</v>
      </c>
      <c r="BF138" s="136">
        <f>IF(N138="snížená",J138,0)</f>
        <v>0</v>
      </c>
      <c r="BG138" s="136">
        <f>IF(N138="zákl. přenesená",J138,0)</f>
        <v>0</v>
      </c>
      <c r="BH138" s="136">
        <f>IF(N138="sníž. přenesená",J138,0)</f>
        <v>0</v>
      </c>
      <c r="BI138" s="136">
        <f>IF(N138="nulová",J138,0)</f>
        <v>0</v>
      </c>
      <c r="BJ138" s="2" t="s">
        <v>79</v>
      </c>
      <c r="BK138" s="136">
        <f>ROUND(I138*H138,2)</f>
        <v>4400</v>
      </c>
      <c r="BL138" s="2" t="s">
        <v>153</v>
      </c>
      <c r="BM138" s="135" t="s">
        <v>333</v>
      </c>
    </row>
    <row r="139" spans="1:65" ht="15.75" customHeight="1">
      <c r="A139" s="16"/>
      <c r="B139" s="17"/>
      <c r="C139" s="16"/>
      <c r="D139" s="137" t="s">
        <v>129</v>
      </c>
      <c r="E139" s="16"/>
      <c r="F139" s="138" t="s">
        <v>334</v>
      </c>
      <c r="G139" s="16"/>
      <c r="H139" s="16"/>
      <c r="I139" s="245"/>
      <c r="J139" s="16"/>
      <c r="K139" s="16"/>
      <c r="L139" s="17"/>
      <c r="M139" s="139"/>
      <c r="N139" s="16"/>
      <c r="O139" s="16"/>
      <c r="P139" s="16"/>
      <c r="Q139" s="16"/>
      <c r="R139" s="16"/>
      <c r="S139" s="16"/>
      <c r="T139" s="41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2" t="s">
        <v>129</v>
      </c>
      <c r="AU139" s="2" t="s">
        <v>81</v>
      </c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</row>
    <row r="140" spans="1:65" ht="15.75" customHeight="1">
      <c r="A140" s="16"/>
      <c r="B140" s="17"/>
      <c r="C140" s="16"/>
      <c r="D140" s="140" t="s">
        <v>131</v>
      </c>
      <c r="E140" s="16"/>
      <c r="F140" s="141" t="s">
        <v>335</v>
      </c>
      <c r="G140" s="16"/>
      <c r="H140" s="16"/>
      <c r="I140" s="245"/>
      <c r="J140" s="16"/>
      <c r="K140" s="16"/>
      <c r="L140" s="17"/>
      <c r="M140" s="139"/>
      <c r="N140" s="16"/>
      <c r="O140" s="16"/>
      <c r="P140" s="16"/>
      <c r="Q140" s="16"/>
      <c r="R140" s="16"/>
      <c r="S140" s="16"/>
      <c r="T140" s="41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2" t="s">
        <v>131</v>
      </c>
      <c r="AU140" s="2" t="s">
        <v>81</v>
      </c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</row>
    <row r="141" spans="1:65" ht="16.5" customHeight="1">
      <c r="A141" s="16"/>
      <c r="B141" s="17"/>
      <c r="C141" s="158" t="s">
        <v>247</v>
      </c>
      <c r="D141" s="158" t="s">
        <v>296</v>
      </c>
      <c r="E141" s="159" t="s">
        <v>336</v>
      </c>
      <c r="F141" s="160" t="s">
        <v>337</v>
      </c>
      <c r="G141" s="161" t="s">
        <v>125</v>
      </c>
      <c r="H141" s="162">
        <v>200</v>
      </c>
      <c r="I141" s="248">
        <v>22</v>
      </c>
      <c r="J141" s="164">
        <f>ROUND(I141*H141,2)</f>
        <v>4400</v>
      </c>
      <c r="K141" s="160" t="s">
        <v>218</v>
      </c>
      <c r="L141" s="165"/>
      <c r="M141" s="166" t="s">
        <v>19</v>
      </c>
      <c r="N141" s="167" t="s">
        <v>42</v>
      </c>
      <c r="O141" s="16"/>
      <c r="P141" s="133">
        <f>O141*H141</f>
        <v>0</v>
      </c>
      <c r="Q141" s="133">
        <v>0</v>
      </c>
      <c r="R141" s="133">
        <f>Q141*H141</f>
        <v>0</v>
      </c>
      <c r="S141" s="133">
        <v>0</v>
      </c>
      <c r="T141" s="134">
        <f>S141*H141</f>
        <v>0</v>
      </c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35" t="s">
        <v>299</v>
      </c>
      <c r="AS141" s="16"/>
      <c r="AT141" s="135" t="s">
        <v>296</v>
      </c>
      <c r="AU141" s="135" t="s">
        <v>81</v>
      </c>
      <c r="AV141" s="16"/>
      <c r="AW141" s="16"/>
      <c r="AX141" s="16"/>
      <c r="AY141" s="2" t="s">
        <v>119</v>
      </c>
      <c r="AZ141" s="16"/>
      <c r="BA141" s="16"/>
      <c r="BB141" s="16"/>
      <c r="BC141" s="16"/>
      <c r="BD141" s="16"/>
      <c r="BE141" s="136">
        <f>IF(N141="základní",J141,0)</f>
        <v>4400</v>
      </c>
      <c r="BF141" s="136">
        <f>IF(N141="snížená",J141,0)</f>
        <v>0</v>
      </c>
      <c r="BG141" s="136">
        <f>IF(N141="zákl. přenesená",J141,0)</f>
        <v>0</v>
      </c>
      <c r="BH141" s="136">
        <f>IF(N141="sníž. přenesená",J141,0)</f>
        <v>0</v>
      </c>
      <c r="BI141" s="136">
        <f>IF(N141="nulová",J141,0)</f>
        <v>0</v>
      </c>
      <c r="BJ141" s="2" t="s">
        <v>79</v>
      </c>
      <c r="BK141" s="136">
        <f>ROUND(I141*H141,2)</f>
        <v>4400</v>
      </c>
      <c r="BL141" s="2" t="s">
        <v>153</v>
      </c>
      <c r="BM141" s="135" t="s">
        <v>338</v>
      </c>
    </row>
    <row r="142" spans="1:65" ht="15.75" customHeight="1">
      <c r="A142" s="16"/>
      <c r="B142" s="17"/>
      <c r="C142" s="16"/>
      <c r="D142" s="137" t="s">
        <v>129</v>
      </c>
      <c r="E142" s="16"/>
      <c r="F142" s="138" t="s">
        <v>339</v>
      </c>
      <c r="G142" s="16"/>
      <c r="H142" s="16"/>
      <c r="I142" s="245"/>
      <c r="J142" s="16"/>
      <c r="K142" s="16"/>
      <c r="L142" s="17"/>
      <c r="M142" s="139"/>
      <c r="N142" s="16"/>
      <c r="O142" s="16"/>
      <c r="P142" s="16"/>
      <c r="Q142" s="16"/>
      <c r="R142" s="16"/>
      <c r="S142" s="16"/>
      <c r="T142" s="41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2" t="s">
        <v>129</v>
      </c>
      <c r="AU142" s="2" t="s">
        <v>81</v>
      </c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6"/>
    </row>
    <row r="143" spans="1:65" ht="24" customHeight="1">
      <c r="A143" s="16"/>
      <c r="B143" s="17"/>
      <c r="C143" s="124" t="s">
        <v>253</v>
      </c>
      <c r="D143" s="124" t="s">
        <v>122</v>
      </c>
      <c r="E143" s="125" t="s">
        <v>340</v>
      </c>
      <c r="F143" s="126" t="s">
        <v>341</v>
      </c>
      <c r="G143" s="127" t="s">
        <v>165</v>
      </c>
      <c r="H143" s="128">
        <v>500</v>
      </c>
      <c r="I143" s="244">
        <v>172</v>
      </c>
      <c r="J143" s="130">
        <f>ROUND(I143*H143,2)</f>
        <v>86000</v>
      </c>
      <c r="K143" s="126" t="s">
        <v>126</v>
      </c>
      <c r="L143" s="17"/>
      <c r="M143" s="131" t="s">
        <v>19</v>
      </c>
      <c r="N143" s="132" t="s">
        <v>42</v>
      </c>
      <c r="O143" s="16"/>
      <c r="P143" s="133">
        <f>O143*H143</f>
        <v>0</v>
      </c>
      <c r="Q143" s="133">
        <v>0</v>
      </c>
      <c r="R143" s="133">
        <f>Q143*H143</f>
        <v>0</v>
      </c>
      <c r="S143" s="133">
        <v>0</v>
      </c>
      <c r="T143" s="134">
        <f>S143*H143</f>
        <v>0</v>
      </c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35" t="s">
        <v>153</v>
      </c>
      <c r="AS143" s="16"/>
      <c r="AT143" s="135" t="s">
        <v>122</v>
      </c>
      <c r="AU143" s="135" t="s">
        <v>81</v>
      </c>
      <c r="AV143" s="16"/>
      <c r="AW143" s="16"/>
      <c r="AX143" s="16"/>
      <c r="AY143" s="2" t="s">
        <v>119</v>
      </c>
      <c r="AZ143" s="16"/>
      <c r="BA143" s="16"/>
      <c r="BB143" s="16"/>
      <c r="BC143" s="16"/>
      <c r="BD143" s="16"/>
      <c r="BE143" s="136">
        <f>IF(N143="základní",J143,0)</f>
        <v>86000</v>
      </c>
      <c r="BF143" s="136">
        <f>IF(N143="snížená",J143,0)</f>
        <v>0</v>
      </c>
      <c r="BG143" s="136">
        <f>IF(N143="zákl. přenesená",J143,0)</f>
        <v>0</v>
      </c>
      <c r="BH143" s="136">
        <f>IF(N143="sníž. přenesená",J143,0)</f>
        <v>0</v>
      </c>
      <c r="BI143" s="136">
        <f>IF(N143="nulová",J143,0)</f>
        <v>0</v>
      </c>
      <c r="BJ143" s="2" t="s">
        <v>79</v>
      </c>
      <c r="BK143" s="136">
        <f>ROUND(I143*H143,2)</f>
        <v>86000</v>
      </c>
      <c r="BL143" s="2" t="s">
        <v>153</v>
      </c>
      <c r="BM143" s="135" t="s">
        <v>342</v>
      </c>
    </row>
    <row r="144" spans="1:65" ht="15.75" customHeight="1">
      <c r="A144" s="16"/>
      <c r="B144" s="17"/>
      <c r="C144" s="16"/>
      <c r="D144" s="137" t="s">
        <v>129</v>
      </c>
      <c r="E144" s="16"/>
      <c r="F144" s="138" t="s">
        <v>343</v>
      </c>
      <c r="G144" s="16"/>
      <c r="H144" s="16"/>
      <c r="I144" s="245"/>
      <c r="J144" s="16"/>
      <c r="K144" s="16"/>
      <c r="L144" s="17"/>
      <c r="M144" s="139"/>
      <c r="N144" s="16"/>
      <c r="O144" s="16"/>
      <c r="P144" s="16"/>
      <c r="Q144" s="16"/>
      <c r="R144" s="16"/>
      <c r="S144" s="16"/>
      <c r="T144" s="41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2" t="s">
        <v>129</v>
      </c>
      <c r="AU144" s="2" t="s">
        <v>81</v>
      </c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</row>
    <row r="145" spans="1:65" ht="15.75" customHeight="1">
      <c r="A145" s="16"/>
      <c r="B145" s="17"/>
      <c r="C145" s="16"/>
      <c r="D145" s="140" t="s">
        <v>131</v>
      </c>
      <c r="E145" s="16"/>
      <c r="F145" s="141" t="s">
        <v>344</v>
      </c>
      <c r="G145" s="16"/>
      <c r="H145" s="16"/>
      <c r="I145" s="245"/>
      <c r="J145" s="16"/>
      <c r="K145" s="16"/>
      <c r="L145" s="17"/>
      <c r="M145" s="139"/>
      <c r="N145" s="16"/>
      <c r="O145" s="16"/>
      <c r="P145" s="16"/>
      <c r="Q145" s="16"/>
      <c r="R145" s="16"/>
      <c r="S145" s="16"/>
      <c r="T145" s="41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/>
      <c r="AR145" s="16"/>
      <c r="AS145" s="16"/>
      <c r="AT145" s="2" t="s">
        <v>131</v>
      </c>
      <c r="AU145" s="2" t="s">
        <v>81</v>
      </c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6"/>
    </row>
    <row r="146" spans="1:65" ht="16.5" customHeight="1">
      <c r="A146" s="16"/>
      <c r="B146" s="17"/>
      <c r="C146" s="158" t="s">
        <v>261</v>
      </c>
      <c r="D146" s="158" t="s">
        <v>296</v>
      </c>
      <c r="E146" s="159" t="s">
        <v>345</v>
      </c>
      <c r="F146" s="160" t="s">
        <v>346</v>
      </c>
      <c r="G146" s="161" t="s">
        <v>165</v>
      </c>
      <c r="H146" s="162">
        <v>525</v>
      </c>
      <c r="I146" s="248">
        <v>422</v>
      </c>
      <c r="J146" s="164">
        <f>ROUND(I146*H146,2)</f>
        <v>221550</v>
      </c>
      <c r="K146" s="160" t="s">
        <v>126</v>
      </c>
      <c r="L146" s="165"/>
      <c r="M146" s="166" t="s">
        <v>19</v>
      </c>
      <c r="N146" s="167" t="s">
        <v>42</v>
      </c>
      <c r="O146" s="16"/>
      <c r="P146" s="133">
        <f>O146*H146</f>
        <v>0</v>
      </c>
      <c r="Q146" s="133">
        <v>8.8999999999999995E-4</v>
      </c>
      <c r="R146" s="133">
        <f>Q146*H146</f>
        <v>0.46725</v>
      </c>
      <c r="S146" s="133">
        <v>0</v>
      </c>
      <c r="T146" s="134">
        <f>S146*H146</f>
        <v>0</v>
      </c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35" t="s">
        <v>299</v>
      </c>
      <c r="AS146" s="16"/>
      <c r="AT146" s="135" t="s">
        <v>296</v>
      </c>
      <c r="AU146" s="135" t="s">
        <v>81</v>
      </c>
      <c r="AV146" s="16"/>
      <c r="AW146" s="16"/>
      <c r="AX146" s="16"/>
      <c r="AY146" s="2" t="s">
        <v>119</v>
      </c>
      <c r="AZ146" s="16"/>
      <c r="BA146" s="16"/>
      <c r="BB146" s="16"/>
      <c r="BC146" s="16"/>
      <c r="BD146" s="16"/>
      <c r="BE146" s="136">
        <f>IF(N146="základní",J146,0)</f>
        <v>221550</v>
      </c>
      <c r="BF146" s="136">
        <f>IF(N146="snížená",J146,0)</f>
        <v>0</v>
      </c>
      <c r="BG146" s="136">
        <f>IF(N146="zákl. přenesená",J146,0)</f>
        <v>0</v>
      </c>
      <c r="BH146" s="136">
        <f>IF(N146="sníž. přenesená",J146,0)</f>
        <v>0</v>
      </c>
      <c r="BI146" s="136">
        <f>IF(N146="nulová",J146,0)</f>
        <v>0</v>
      </c>
      <c r="BJ146" s="2" t="s">
        <v>79</v>
      </c>
      <c r="BK146" s="136">
        <f>ROUND(I146*H146,2)</f>
        <v>221550</v>
      </c>
      <c r="BL146" s="2" t="s">
        <v>153</v>
      </c>
      <c r="BM146" s="135" t="s">
        <v>347</v>
      </c>
    </row>
    <row r="147" spans="1:65" ht="15.75" customHeight="1">
      <c r="A147" s="16"/>
      <c r="B147" s="17"/>
      <c r="C147" s="16"/>
      <c r="D147" s="137" t="s">
        <v>129</v>
      </c>
      <c r="E147" s="16"/>
      <c r="F147" s="138" t="s">
        <v>346</v>
      </c>
      <c r="G147" s="16"/>
      <c r="H147" s="16"/>
      <c r="I147" s="245"/>
      <c r="J147" s="16"/>
      <c r="K147" s="16"/>
      <c r="L147" s="17"/>
      <c r="M147" s="139"/>
      <c r="N147" s="16"/>
      <c r="O147" s="16"/>
      <c r="P147" s="16"/>
      <c r="Q147" s="16"/>
      <c r="R147" s="16"/>
      <c r="S147" s="16"/>
      <c r="T147" s="41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2" t="s">
        <v>129</v>
      </c>
      <c r="AU147" s="2" t="s">
        <v>81</v>
      </c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6"/>
    </row>
    <row r="148" spans="1:65" ht="15.75" customHeight="1">
      <c r="A148" s="148"/>
      <c r="B148" s="149"/>
      <c r="C148" s="148"/>
      <c r="D148" s="137" t="s">
        <v>133</v>
      </c>
      <c r="E148" s="148"/>
      <c r="F148" s="151" t="s">
        <v>348</v>
      </c>
      <c r="G148" s="148"/>
      <c r="H148" s="152">
        <v>525</v>
      </c>
      <c r="I148" s="246"/>
      <c r="J148" s="148"/>
      <c r="K148" s="148"/>
      <c r="L148" s="149"/>
      <c r="M148" s="153"/>
      <c r="N148" s="148"/>
      <c r="O148" s="148"/>
      <c r="P148" s="148"/>
      <c r="Q148" s="148"/>
      <c r="R148" s="148"/>
      <c r="S148" s="148"/>
      <c r="T148" s="154"/>
      <c r="U148" s="148"/>
      <c r="V148" s="148"/>
      <c r="W148" s="148"/>
      <c r="X148" s="148"/>
      <c r="Y148" s="148"/>
      <c r="Z148" s="148"/>
      <c r="AA148" s="148"/>
      <c r="AB148" s="148"/>
      <c r="AC148" s="148"/>
      <c r="AD148" s="148"/>
      <c r="AE148" s="148"/>
      <c r="AF148" s="148"/>
      <c r="AG148" s="148"/>
      <c r="AH148" s="148"/>
      <c r="AI148" s="148"/>
      <c r="AJ148" s="148"/>
      <c r="AK148" s="148"/>
      <c r="AL148" s="148"/>
      <c r="AM148" s="148"/>
      <c r="AN148" s="148"/>
      <c r="AO148" s="148"/>
      <c r="AP148" s="148"/>
      <c r="AQ148" s="148"/>
      <c r="AR148" s="148"/>
      <c r="AS148" s="148"/>
      <c r="AT148" s="150" t="s">
        <v>133</v>
      </c>
      <c r="AU148" s="150" t="s">
        <v>81</v>
      </c>
      <c r="AV148" s="148" t="s">
        <v>81</v>
      </c>
      <c r="AW148" s="148" t="s">
        <v>4</v>
      </c>
      <c r="AX148" s="148" t="s">
        <v>79</v>
      </c>
      <c r="AY148" s="150" t="s">
        <v>119</v>
      </c>
      <c r="AZ148" s="148"/>
      <c r="BA148" s="148"/>
      <c r="BB148" s="148"/>
      <c r="BC148" s="148"/>
      <c r="BD148" s="148"/>
      <c r="BE148" s="148"/>
      <c r="BF148" s="148"/>
      <c r="BG148" s="148"/>
      <c r="BH148" s="148"/>
      <c r="BI148" s="148"/>
      <c r="BJ148" s="148"/>
      <c r="BK148" s="148"/>
      <c r="BL148" s="148"/>
      <c r="BM148" s="148"/>
    </row>
    <row r="149" spans="1:65" ht="24" customHeight="1">
      <c r="A149" s="16"/>
      <c r="B149" s="17"/>
      <c r="C149" s="124" t="s">
        <v>7</v>
      </c>
      <c r="D149" s="124" t="s">
        <v>122</v>
      </c>
      <c r="E149" s="125" t="s">
        <v>349</v>
      </c>
      <c r="F149" s="126" t="s">
        <v>350</v>
      </c>
      <c r="G149" s="127" t="s">
        <v>165</v>
      </c>
      <c r="H149" s="128">
        <v>31640</v>
      </c>
      <c r="I149" s="244">
        <v>24</v>
      </c>
      <c r="J149" s="130">
        <f>ROUND(I149*H149,2)</f>
        <v>759360</v>
      </c>
      <c r="K149" s="126" t="s">
        <v>126</v>
      </c>
      <c r="L149" s="17"/>
      <c r="M149" s="131" t="s">
        <v>19</v>
      </c>
      <c r="N149" s="132" t="s">
        <v>42</v>
      </c>
      <c r="O149" s="16"/>
      <c r="P149" s="133">
        <f>O149*H149</f>
        <v>0</v>
      </c>
      <c r="Q149" s="133">
        <v>0</v>
      </c>
      <c r="R149" s="133">
        <f>Q149*H149</f>
        <v>0</v>
      </c>
      <c r="S149" s="133">
        <v>0</v>
      </c>
      <c r="T149" s="134">
        <f>S149*H149</f>
        <v>0</v>
      </c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35" t="s">
        <v>153</v>
      </c>
      <c r="AS149" s="16"/>
      <c r="AT149" s="135" t="s">
        <v>122</v>
      </c>
      <c r="AU149" s="135" t="s">
        <v>81</v>
      </c>
      <c r="AV149" s="16"/>
      <c r="AW149" s="16"/>
      <c r="AX149" s="16"/>
      <c r="AY149" s="2" t="s">
        <v>119</v>
      </c>
      <c r="AZ149" s="16"/>
      <c r="BA149" s="16"/>
      <c r="BB149" s="16"/>
      <c r="BC149" s="16"/>
      <c r="BD149" s="16"/>
      <c r="BE149" s="136">
        <f>IF(N149="základní",J149,0)</f>
        <v>759360</v>
      </c>
      <c r="BF149" s="136">
        <f>IF(N149="snížená",J149,0)</f>
        <v>0</v>
      </c>
      <c r="BG149" s="136">
        <f>IF(N149="zákl. přenesená",J149,0)</f>
        <v>0</v>
      </c>
      <c r="BH149" s="136">
        <f>IF(N149="sníž. přenesená",J149,0)</f>
        <v>0</v>
      </c>
      <c r="BI149" s="136">
        <f>IF(N149="nulová",J149,0)</f>
        <v>0</v>
      </c>
      <c r="BJ149" s="2" t="s">
        <v>79</v>
      </c>
      <c r="BK149" s="136">
        <f>ROUND(I149*H149,2)</f>
        <v>759360</v>
      </c>
      <c r="BL149" s="2" t="s">
        <v>153</v>
      </c>
      <c r="BM149" s="135" t="s">
        <v>351</v>
      </c>
    </row>
    <row r="150" spans="1:65" ht="15.75" customHeight="1">
      <c r="A150" s="16"/>
      <c r="B150" s="17"/>
      <c r="C150" s="16"/>
      <c r="D150" s="137" t="s">
        <v>129</v>
      </c>
      <c r="E150" s="16"/>
      <c r="F150" s="138" t="s">
        <v>350</v>
      </c>
      <c r="G150" s="16"/>
      <c r="H150" s="16"/>
      <c r="I150" s="245"/>
      <c r="J150" s="16"/>
      <c r="K150" s="16"/>
      <c r="L150" s="17"/>
      <c r="M150" s="139"/>
      <c r="N150" s="16"/>
      <c r="O150" s="16"/>
      <c r="P150" s="16"/>
      <c r="Q150" s="16"/>
      <c r="R150" s="16"/>
      <c r="S150" s="16"/>
      <c r="T150" s="41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2" t="s">
        <v>129</v>
      </c>
      <c r="AU150" s="2" t="s">
        <v>81</v>
      </c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6"/>
    </row>
    <row r="151" spans="1:65" ht="15.75" customHeight="1">
      <c r="A151" s="16"/>
      <c r="B151" s="17"/>
      <c r="C151" s="16"/>
      <c r="D151" s="140" t="s">
        <v>131</v>
      </c>
      <c r="E151" s="16"/>
      <c r="F151" s="141" t="s">
        <v>352</v>
      </c>
      <c r="G151" s="16"/>
      <c r="H151" s="16"/>
      <c r="I151" s="245"/>
      <c r="J151" s="16"/>
      <c r="K151" s="16"/>
      <c r="L151" s="17"/>
      <c r="M151" s="139"/>
      <c r="N151" s="16"/>
      <c r="O151" s="16"/>
      <c r="P151" s="16"/>
      <c r="Q151" s="16"/>
      <c r="R151" s="16"/>
      <c r="S151" s="16"/>
      <c r="T151" s="41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2" t="s">
        <v>131</v>
      </c>
      <c r="AU151" s="2" t="s">
        <v>81</v>
      </c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</row>
    <row r="152" spans="1:65" ht="33" customHeight="1">
      <c r="A152" s="16"/>
      <c r="B152" s="17"/>
      <c r="C152" s="158" t="s">
        <v>353</v>
      </c>
      <c r="D152" s="158" t="s">
        <v>296</v>
      </c>
      <c r="E152" s="159" t="s">
        <v>354</v>
      </c>
      <c r="F152" s="160" t="s">
        <v>355</v>
      </c>
      <c r="G152" s="161" t="s">
        <v>165</v>
      </c>
      <c r="H152" s="162">
        <v>33222</v>
      </c>
      <c r="I152" s="248">
        <v>16</v>
      </c>
      <c r="J152" s="164">
        <f>ROUND(I152*H152,2)</f>
        <v>531552</v>
      </c>
      <c r="K152" s="160" t="s">
        <v>126</v>
      </c>
      <c r="L152" s="165"/>
      <c r="M152" s="166" t="s">
        <v>19</v>
      </c>
      <c r="N152" s="167" t="s">
        <v>42</v>
      </c>
      <c r="O152" s="16"/>
      <c r="P152" s="133">
        <f>O152*H152</f>
        <v>0</v>
      </c>
      <c r="Q152" s="133">
        <v>6.0000000000000002E-5</v>
      </c>
      <c r="R152" s="133">
        <f>Q152*H152</f>
        <v>1.99332</v>
      </c>
      <c r="S152" s="133">
        <v>0</v>
      </c>
      <c r="T152" s="134">
        <f>S152*H152</f>
        <v>0</v>
      </c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35" t="s">
        <v>299</v>
      </c>
      <c r="AS152" s="16"/>
      <c r="AT152" s="135" t="s">
        <v>296</v>
      </c>
      <c r="AU152" s="135" t="s">
        <v>81</v>
      </c>
      <c r="AV152" s="16"/>
      <c r="AW152" s="16"/>
      <c r="AX152" s="16"/>
      <c r="AY152" s="2" t="s">
        <v>119</v>
      </c>
      <c r="AZ152" s="16"/>
      <c r="BA152" s="16"/>
      <c r="BB152" s="16"/>
      <c r="BC152" s="16"/>
      <c r="BD152" s="16"/>
      <c r="BE152" s="136">
        <f>IF(N152="základní",J152,0)</f>
        <v>531552</v>
      </c>
      <c r="BF152" s="136">
        <f>IF(N152="snížená",J152,0)</f>
        <v>0</v>
      </c>
      <c r="BG152" s="136">
        <f>IF(N152="zákl. přenesená",J152,0)</f>
        <v>0</v>
      </c>
      <c r="BH152" s="136">
        <f>IF(N152="sníž. přenesená",J152,0)</f>
        <v>0</v>
      </c>
      <c r="BI152" s="136">
        <f>IF(N152="nulová",J152,0)</f>
        <v>0</v>
      </c>
      <c r="BJ152" s="2" t="s">
        <v>79</v>
      </c>
      <c r="BK152" s="136">
        <f>ROUND(I152*H152,2)</f>
        <v>531552</v>
      </c>
      <c r="BL152" s="2" t="s">
        <v>153</v>
      </c>
      <c r="BM152" s="135" t="s">
        <v>356</v>
      </c>
    </row>
    <row r="153" spans="1:65" ht="15.75" customHeight="1">
      <c r="A153" s="16"/>
      <c r="B153" s="17"/>
      <c r="C153" s="16"/>
      <c r="D153" s="137" t="s">
        <v>129</v>
      </c>
      <c r="E153" s="16"/>
      <c r="F153" s="138" t="s">
        <v>355</v>
      </c>
      <c r="G153" s="16"/>
      <c r="H153" s="16"/>
      <c r="I153" s="245"/>
      <c r="J153" s="16"/>
      <c r="K153" s="16"/>
      <c r="L153" s="17"/>
      <c r="M153" s="139"/>
      <c r="N153" s="16"/>
      <c r="O153" s="16"/>
      <c r="P153" s="16"/>
      <c r="Q153" s="16"/>
      <c r="R153" s="16"/>
      <c r="S153" s="16"/>
      <c r="T153" s="41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2" t="s">
        <v>129</v>
      </c>
      <c r="AU153" s="2" t="s">
        <v>81</v>
      </c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</row>
    <row r="154" spans="1:65" ht="15.75" customHeight="1">
      <c r="A154" s="148"/>
      <c r="B154" s="149"/>
      <c r="C154" s="148"/>
      <c r="D154" s="137" t="s">
        <v>133</v>
      </c>
      <c r="E154" s="150" t="s">
        <v>19</v>
      </c>
      <c r="F154" s="151" t="s">
        <v>357</v>
      </c>
      <c r="G154" s="148"/>
      <c r="H154" s="152">
        <v>31640</v>
      </c>
      <c r="I154" s="246"/>
      <c r="J154" s="148"/>
      <c r="K154" s="148"/>
      <c r="L154" s="149"/>
      <c r="M154" s="153"/>
      <c r="N154" s="148"/>
      <c r="O154" s="148"/>
      <c r="P154" s="148"/>
      <c r="Q154" s="148"/>
      <c r="R154" s="148"/>
      <c r="S154" s="148"/>
      <c r="T154" s="154"/>
      <c r="U154" s="148"/>
      <c r="V154" s="148"/>
      <c r="W154" s="148"/>
      <c r="X154" s="148"/>
      <c r="Y154" s="148"/>
      <c r="Z154" s="148"/>
      <c r="AA154" s="148"/>
      <c r="AB154" s="148"/>
      <c r="AC154" s="148"/>
      <c r="AD154" s="148"/>
      <c r="AE154" s="148"/>
      <c r="AF154" s="148"/>
      <c r="AG154" s="148"/>
      <c r="AH154" s="148"/>
      <c r="AI154" s="148"/>
      <c r="AJ154" s="148"/>
      <c r="AK154" s="148"/>
      <c r="AL154" s="148"/>
      <c r="AM154" s="148"/>
      <c r="AN154" s="148"/>
      <c r="AO154" s="148"/>
      <c r="AP154" s="148"/>
      <c r="AQ154" s="148"/>
      <c r="AR154" s="148"/>
      <c r="AS154" s="148"/>
      <c r="AT154" s="150" t="s">
        <v>133</v>
      </c>
      <c r="AU154" s="150" t="s">
        <v>81</v>
      </c>
      <c r="AV154" s="148" t="s">
        <v>81</v>
      </c>
      <c r="AW154" s="148" t="s">
        <v>33</v>
      </c>
      <c r="AX154" s="148" t="s">
        <v>79</v>
      </c>
      <c r="AY154" s="150" t="s">
        <v>119</v>
      </c>
      <c r="AZ154" s="148"/>
      <c r="BA154" s="148"/>
      <c r="BB154" s="148"/>
      <c r="BC154" s="148"/>
      <c r="BD154" s="148"/>
      <c r="BE154" s="148"/>
      <c r="BF154" s="148"/>
      <c r="BG154" s="148"/>
      <c r="BH154" s="148"/>
      <c r="BI154" s="148"/>
      <c r="BJ154" s="148"/>
      <c r="BK154" s="148"/>
      <c r="BL154" s="148"/>
      <c r="BM154" s="148"/>
    </row>
    <row r="155" spans="1:65" ht="15.75" customHeight="1">
      <c r="A155" s="148"/>
      <c r="B155" s="149"/>
      <c r="C155" s="148"/>
      <c r="D155" s="137" t="s">
        <v>133</v>
      </c>
      <c r="E155" s="148"/>
      <c r="F155" s="151" t="s">
        <v>358</v>
      </c>
      <c r="G155" s="148"/>
      <c r="H155" s="152">
        <v>33222</v>
      </c>
      <c r="I155" s="246"/>
      <c r="J155" s="148"/>
      <c r="K155" s="148"/>
      <c r="L155" s="149"/>
      <c r="M155" s="153"/>
      <c r="N155" s="148"/>
      <c r="O155" s="148"/>
      <c r="P155" s="148"/>
      <c r="Q155" s="148"/>
      <c r="R155" s="148"/>
      <c r="S155" s="148"/>
      <c r="T155" s="154"/>
      <c r="U155" s="148"/>
      <c r="V155" s="148"/>
      <c r="W155" s="148"/>
      <c r="X155" s="148"/>
      <c r="Y155" s="148"/>
      <c r="Z155" s="148"/>
      <c r="AA155" s="148"/>
      <c r="AB155" s="148"/>
      <c r="AC155" s="148"/>
      <c r="AD155" s="148"/>
      <c r="AE155" s="148"/>
      <c r="AF155" s="148"/>
      <c r="AG155" s="148"/>
      <c r="AH155" s="148"/>
      <c r="AI155" s="148"/>
      <c r="AJ155" s="148"/>
      <c r="AK155" s="148"/>
      <c r="AL155" s="148"/>
      <c r="AM155" s="148"/>
      <c r="AN155" s="148"/>
      <c r="AO155" s="148"/>
      <c r="AP155" s="148"/>
      <c r="AQ155" s="148"/>
      <c r="AR155" s="148"/>
      <c r="AS155" s="148"/>
      <c r="AT155" s="150" t="s">
        <v>133</v>
      </c>
      <c r="AU155" s="150" t="s">
        <v>81</v>
      </c>
      <c r="AV155" s="148" t="s">
        <v>81</v>
      </c>
      <c r="AW155" s="148" t="s">
        <v>4</v>
      </c>
      <c r="AX155" s="148" t="s">
        <v>79</v>
      </c>
      <c r="AY155" s="150" t="s">
        <v>119</v>
      </c>
      <c r="AZ155" s="148"/>
      <c r="BA155" s="148"/>
      <c r="BB155" s="148"/>
      <c r="BC155" s="148"/>
      <c r="BD155" s="148"/>
      <c r="BE155" s="148"/>
      <c r="BF155" s="148"/>
      <c r="BG155" s="148"/>
      <c r="BH155" s="148"/>
      <c r="BI155" s="148"/>
      <c r="BJ155" s="148"/>
      <c r="BK155" s="148"/>
      <c r="BL155" s="148"/>
      <c r="BM155" s="148"/>
    </row>
    <row r="156" spans="1:65" ht="24" customHeight="1">
      <c r="A156" s="16"/>
      <c r="B156" s="17"/>
      <c r="C156" s="124" t="s">
        <v>359</v>
      </c>
      <c r="D156" s="124" t="s">
        <v>122</v>
      </c>
      <c r="E156" s="125" t="s">
        <v>360</v>
      </c>
      <c r="F156" s="126" t="s">
        <v>361</v>
      </c>
      <c r="G156" s="127" t="s">
        <v>125</v>
      </c>
      <c r="H156" s="128">
        <v>522</v>
      </c>
      <c r="I156" s="244">
        <v>94</v>
      </c>
      <c r="J156" s="130">
        <f>ROUND(I156*H156,2)</f>
        <v>49068</v>
      </c>
      <c r="K156" s="126" t="s">
        <v>126</v>
      </c>
      <c r="L156" s="17"/>
      <c r="M156" s="131" t="s">
        <v>19</v>
      </c>
      <c r="N156" s="132" t="s">
        <v>42</v>
      </c>
      <c r="O156" s="16"/>
      <c r="P156" s="133">
        <f>O156*H156</f>
        <v>0</v>
      </c>
      <c r="Q156" s="133">
        <v>0</v>
      </c>
      <c r="R156" s="133">
        <f>Q156*H156</f>
        <v>0</v>
      </c>
      <c r="S156" s="133">
        <v>0</v>
      </c>
      <c r="T156" s="134">
        <f>S156*H156</f>
        <v>0</v>
      </c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35" t="s">
        <v>153</v>
      </c>
      <c r="AS156" s="16"/>
      <c r="AT156" s="135" t="s">
        <v>122</v>
      </c>
      <c r="AU156" s="135" t="s">
        <v>81</v>
      </c>
      <c r="AV156" s="16"/>
      <c r="AW156" s="16"/>
      <c r="AX156" s="16"/>
      <c r="AY156" s="2" t="s">
        <v>119</v>
      </c>
      <c r="AZ156" s="16"/>
      <c r="BA156" s="16"/>
      <c r="BB156" s="16"/>
      <c r="BC156" s="16"/>
      <c r="BD156" s="16"/>
      <c r="BE156" s="136">
        <f>IF(N156="základní",J156,0)</f>
        <v>49068</v>
      </c>
      <c r="BF156" s="136">
        <f>IF(N156="snížená",J156,0)</f>
        <v>0</v>
      </c>
      <c r="BG156" s="136">
        <f>IF(N156="zákl. přenesená",J156,0)</f>
        <v>0</v>
      </c>
      <c r="BH156" s="136">
        <f>IF(N156="sníž. přenesená",J156,0)</f>
        <v>0</v>
      </c>
      <c r="BI156" s="136">
        <f>IF(N156="nulová",J156,0)</f>
        <v>0</v>
      </c>
      <c r="BJ156" s="2" t="s">
        <v>79</v>
      </c>
      <c r="BK156" s="136">
        <f>ROUND(I156*H156,2)</f>
        <v>49068</v>
      </c>
      <c r="BL156" s="2" t="s">
        <v>153</v>
      </c>
      <c r="BM156" s="135" t="s">
        <v>362</v>
      </c>
    </row>
    <row r="157" spans="1:65" ht="15.75" customHeight="1">
      <c r="A157" s="16"/>
      <c r="B157" s="17"/>
      <c r="C157" s="16"/>
      <c r="D157" s="137" t="s">
        <v>129</v>
      </c>
      <c r="E157" s="16"/>
      <c r="F157" s="138" t="s">
        <v>361</v>
      </c>
      <c r="G157" s="16"/>
      <c r="H157" s="16"/>
      <c r="I157" s="245"/>
      <c r="J157" s="16"/>
      <c r="K157" s="16"/>
      <c r="L157" s="17"/>
      <c r="M157" s="139"/>
      <c r="N157" s="16"/>
      <c r="O157" s="16"/>
      <c r="P157" s="16"/>
      <c r="Q157" s="16"/>
      <c r="R157" s="16"/>
      <c r="S157" s="16"/>
      <c r="T157" s="41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2" t="s">
        <v>129</v>
      </c>
      <c r="AU157" s="2" t="s">
        <v>81</v>
      </c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</row>
    <row r="158" spans="1:65" ht="15.75" customHeight="1">
      <c r="A158" s="16"/>
      <c r="B158" s="17"/>
      <c r="C158" s="16"/>
      <c r="D158" s="140" t="s">
        <v>131</v>
      </c>
      <c r="E158" s="16"/>
      <c r="F158" s="141" t="s">
        <v>363</v>
      </c>
      <c r="G158" s="16"/>
      <c r="H158" s="16"/>
      <c r="I158" s="245"/>
      <c r="J158" s="16"/>
      <c r="K158" s="16"/>
      <c r="L158" s="17"/>
      <c r="M158" s="139"/>
      <c r="N158" s="16"/>
      <c r="O158" s="16"/>
      <c r="P158" s="16"/>
      <c r="Q158" s="16"/>
      <c r="R158" s="16"/>
      <c r="S158" s="16"/>
      <c r="T158" s="41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2" t="s">
        <v>131</v>
      </c>
      <c r="AU158" s="2" t="s">
        <v>81</v>
      </c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</row>
    <row r="159" spans="1:65" ht="16.5" customHeight="1">
      <c r="A159" s="16"/>
      <c r="B159" s="17"/>
      <c r="C159" s="158" t="s">
        <v>364</v>
      </c>
      <c r="D159" s="158" t="s">
        <v>296</v>
      </c>
      <c r="E159" s="159" t="s">
        <v>365</v>
      </c>
      <c r="F159" s="160" t="s">
        <v>366</v>
      </c>
      <c r="G159" s="161" t="s">
        <v>125</v>
      </c>
      <c r="H159" s="162">
        <v>522</v>
      </c>
      <c r="I159" s="248">
        <v>84</v>
      </c>
      <c r="J159" s="164">
        <f>ROUND(I159*H159,2)</f>
        <v>43848</v>
      </c>
      <c r="K159" s="160" t="s">
        <v>218</v>
      </c>
      <c r="L159" s="165"/>
      <c r="M159" s="166" t="s">
        <v>19</v>
      </c>
      <c r="N159" s="167" t="s">
        <v>42</v>
      </c>
      <c r="O159" s="16"/>
      <c r="P159" s="133">
        <f>O159*H159</f>
        <v>0</v>
      </c>
      <c r="Q159" s="133">
        <v>0</v>
      </c>
      <c r="R159" s="133">
        <f>Q159*H159</f>
        <v>0</v>
      </c>
      <c r="S159" s="133">
        <v>0</v>
      </c>
      <c r="T159" s="134">
        <f>S159*H159</f>
        <v>0</v>
      </c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35" t="s">
        <v>299</v>
      </c>
      <c r="AS159" s="16"/>
      <c r="AT159" s="135" t="s">
        <v>296</v>
      </c>
      <c r="AU159" s="135" t="s">
        <v>81</v>
      </c>
      <c r="AV159" s="16"/>
      <c r="AW159" s="16"/>
      <c r="AX159" s="16"/>
      <c r="AY159" s="2" t="s">
        <v>119</v>
      </c>
      <c r="AZ159" s="16"/>
      <c r="BA159" s="16"/>
      <c r="BB159" s="16"/>
      <c r="BC159" s="16"/>
      <c r="BD159" s="16"/>
      <c r="BE159" s="136">
        <f>IF(N159="základní",J159,0)</f>
        <v>43848</v>
      </c>
      <c r="BF159" s="136">
        <f>IF(N159="snížená",J159,0)</f>
        <v>0</v>
      </c>
      <c r="BG159" s="136">
        <f>IF(N159="zákl. přenesená",J159,0)</f>
        <v>0</v>
      </c>
      <c r="BH159" s="136">
        <f>IF(N159="sníž. přenesená",J159,0)</f>
        <v>0</v>
      </c>
      <c r="BI159" s="136">
        <f>IF(N159="nulová",J159,0)</f>
        <v>0</v>
      </c>
      <c r="BJ159" s="2" t="s">
        <v>79</v>
      </c>
      <c r="BK159" s="136">
        <f>ROUND(I159*H159,2)</f>
        <v>43848</v>
      </c>
      <c r="BL159" s="2" t="s">
        <v>153</v>
      </c>
      <c r="BM159" s="135" t="s">
        <v>367</v>
      </c>
    </row>
    <row r="160" spans="1:65" ht="15.75" customHeight="1">
      <c r="A160" s="16"/>
      <c r="B160" s="17"/>
      <c r="C160" s="16"/>
      <c r="D160" s="137" t="s">
        <v>129</v>
      </c>
      <c r="E160" s="16"/>
      <c r="F160" s="138" t="s">
        <v>366</v>
      </c>
      <c r="G160" s="16"/>
      <c r="H160" s="16"/>
      <c r="I160" s="245"/>
      <c r="J160" s="16"/>
      <c r="K160" s="16"/>
      <c r="L160" s="17"/>
      <c r="M160" s="139"/>
      <c r="N160" s="16"/>
      <c r="O160" s="16"/>
      <c r="P160" s="16"/>
      <c r="Q160" s="16"/>
      <c r="R160" s="16"/>
      <c r="S160" s="16"/>
      <c r="T160" s="41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2" t="s">
        <v>129</v>
      </c>
      <c r="AU160" s="2" t="s">
        <v>81</v>
      </c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</row>
    <row r="161" spans="1:65" ht="24" customHeight="1">
      <c r="A161" s="16"/>
      <c r="B161" s="17"/>
      <c r="C161" s="124" t="s">
        <v>368</v>
      </c>
      <c r="D161" s="124" t="s">
        <v>122</v>
      </c>
      <c r="E161" s="125" t="s">
        <v>369</v>
      </c>
      <c r="F161" s="126" t="s">
        <v>370</v>
      </c>
      <c r="G161" s="127" t="s">
        <v>165</v>
      </c>
      <c r="H161" s="128">
        <v>1000</v>
      </c>
      <c r="I161" s="244">
        <v>24</v>
      </c>
      <c r="J161" s="130">
        <f>ROUND(I161*H161,2)</f>
        <v>24000</v>
      </c>
      <c r="K161" s="126" t="s">
        <v>126</v>
      </c>
      <c r="L161" s="17"/>
      <c r="M161" s="131" t="s">
        <v>19</v>
      </c>
      <c r="N161" s="132" t="s">
        <v>42</v>
      </c>
      <c r="O161" s="16"/>
      <c r="P161" s="133">
        <f>O161*H161</f>
        <v>0</v>
      </c>
      <c r="Q161" s="133">
        <v>0</v>
      </c>
      <c r="R161" s="133">
        <f>Q161*H161</f>
        <v>0</v>
      </c>
      <c r="S161" s="133">
        <v>0</v>
      </c>
      <c r="T161" s="134">
        <f>S161*H161</f>
        <v>0</v>
      </c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35" t="s">
        <v>153</v>
      </c>
      <c r="AS161" s="16"/>
      <c r="AT161" s="135" t="s">
        <v>122</v>
      </c>
      <c r="AU161" s="135" t="s">
        <v>81</v>
      </c>
      <c r="AV161" s="16"/>
      <c r="AW161" s="16"/>
      <c r="AX161" s="16"/>
      <c r="AY161" s="2" t="s">
        <v>119</v>
      </c>
      <c r="AZ161" s="16"/>
      <c r="BA161" s="16"/>
      <c r="BB161" s="16"/>
      <c r="BC161" s="16"/>
      <c r="BD161" s="16"/>
      <c r="BE161" s="136">
        <f>IF(N161="základní",J161,0)</f>
        <v>24000</v>
      </c>
      <c r="BF161" s="136">
        <f>IF(N161="snížená",J161,0)</f>
        <v>0</v>
      </c>
      <c r="BG161" s="136">
        <f>IF(N161="zákl. přenesená",J161,0)</f>
        <v>0</v>
      </c>
      <c r="BH161" s="136">
        <f>IF(N161="sníž. přenesená",J161,0)</f>
        <v>0</v>
      </c>
      <c r="BI161" s="136">
        <f>IF(N161="nulová",J161,0)</f>
        <v>0</v>
      </c>
      <c r="BJ161" s="2" t="s">
        <v>79</v>
      </c>
      <c r="BK161" s="136">
        <f>ROUND(I161*H161,2)</f>
        <v>24000</v>
      </c>
      <c r="BL161" s="2" t="s">
        <v>153</v>
      </c>
      <c r="BM161" s="135" t="s">
        <v>371</v>
      </c>
    </row>
    <row r="162" spans="1:65" ht="15.75" customHeight="1">
      <c r="A162" s="16"/>
      <c r="B162" s="17"/>
      <c r="C162" s="16"/>
      <c r="D162" s="137" t="s">
        <v>129</v>
      </c>
      <c r="E162" s="16"/>
      <c r="F162" s="138" t="s">
        <v>370</v>
      </c>
      <c r="G162" s="16"/>
      <c r="H162" s="16"/>
      <c r="I162" s="245"/>
      <c r="J162" s="16"/>
      <c r="K162" s="16"/>
      <c r="L162" s="17"/>
      <c r="M162" s="139"/>
      <c r="N162" s="16"/>
      <c r="O162" s="16"/>
      <c r="P162" s="16"/>
      <c r="Q162" s="16"/>
      <c r="R162" s="16"/>
      <c r="S162" s="16"/>
      <c r="T162" s="41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2" t="s">
        <v>129</v>
      </c>
      <c r="AU162" s="2" t="s">
        <v>81</v>
      </c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</row>
    <row r="163" spans="1:65" ht="15.75" customHeight="1">
      <c r="A163" s="16"/>
      <c r="B163" s="17"/>
      <c r="C163" s="16"/>
      <c r="D163" s="140" t="s">
        <v>131</v>
      </c>
      <c r="E163" s="16"/>
      <c r="F163" s="141" t="s">
        <v>372</v>
      </c>
      <c r="G163" s="16"/>
      <c r="H163" s="16"/>
      <c r="I163" s="245"/>
      <c r="J163" s="16"/>
      <c r="K163" s="16"/>
      <c r="L163" s="17"/>
      <c r="M163" s="139"/>
      <c r="N163" s="16"/>
      <c r="O163" s="16"/>
      <c r="P163" s="16"/>
      <c r="Q163" s="16"/>
      <c r="R163" s="16"/>
      <c r="S163" s="16"/>
      <c r="T163" s="41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2" t="s">
        <v>131</v>
      </c>
      <c r="AU163" s="2" t="s">
        <v>81</v>
      </c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</row>
    <row r="164" spans="1:65" ht="24" customHeight="1">
      <c r="A164" s="16"/>
      <c r="B164" s="17"/>
      <c r="C164" s="158" t="s">
        <v>373</v>
      </c>
      <c r="D164" s="158" t="s">
        <v>296</v>
      </c>
      <c r="E164" s="159" t="s">
        <v>374</v>
      </c>
      <c r="F164" s="160" t="s">
        <v>375</v>
      </c>
      <c r="G164" s="161" t="s">
        <v>165</v>
      </c>
      <c r="H164" s="162">
        <v>1200</v>
      </c>
      <c r="I164" s="248">
        <v>29</v>
      </c>
      <c r="J164" s="164">
        <f>ROUND(I164*H164,2)</f>
        <v>34800</v>
      </c>
      <c r="K164" s="160" t="s">
        <v>218</v>
      </c>
      <c r="L164" s="165"/>
      <c r="M164" s="166" t="s">
        <v>19</v>
      </c>
      <c r="N164" s="167" t="s">
        <v>42</v>
      </c>
      <c r="O164" s="16"/>
      <c r="P164" s="133">
        <f>O164*H164</f>
        <v>0</v>
      </c>
      <c r="Q164" s="133">
        <v>0</v>
      </c>
      <c r="R164" s="133">
        <f>Q164*H164</f>
        <v>0</v>
      </c>
      <c r="S164" s="133">
        <v>0</v>
      </c>
      <c r="T164" s="134">
        <f>S164*H164</f>
        <v>0</v>
      </c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35" t="s">
        <v>299</v>
      </c>
      <c r="AS164" s="16"/>
      <c r="AT164" s="135" t="s">
        <v>296</v>
      </c>
      <c r="AU164" s="135" t="s">
        <v>81</v>
      </c>
      <c r="AV164" s="16"/>
      <c r="AW164" s="16"/>
      <c r="AX164" s="16"/>
      <c r="AY164" s="2" t="s">
        <v>119</v>
      </c>
      <c r="AZ164" s="16"/>
      <c r="BA164" s="16"/>
      <c r="BB164" s="16"/>
      <c r="BC164" s="16"/>
      <c r="BD164" s="16"/>
      <c r="BE164" s="136">
        <f>IF(N164="základní",J164,0)</f>
        <v>34800</v>
      </c>
      <c r="BF164" s="136">
        <f>IF(N164="snížená",J164,0)</f>
        <v>0</v>
      </c>
      <c r="BG164" s="136">
        <f>IF(N164="zákl. přenesená",J164,0)</f>
        <v>0</v>
      </c>
      <c r="BH164" s="136">
        <f>IF(N164="sníž. přenesená",J164,0)</f>
        <v>0</v>
      </c>
      <c r="BI164" s="136">
        <f>IF(N164="nulová",J164,0)</f>
        <v>0</v>
      </c>
      <c r="BJ164" s="2" t="s">
        <v>79</v>
      </c>
      <c r="BK164" s="136">
        <f>ROUND(I164*H164,2)</f>
        <v>34800</v>
      </c>
      <c r="BL164" s="2" t="s">
        <v>153</v>
      </c>
      <c r="BM164" s="135" t="s">
        <v>376</v>
      </c>
    </row>
    <row r="165" spans="1:65" ht="15.75" customHeight="1">
      <c r="A165" s="16"/>
      <c r="B165" s="17"/>
      <c r="C165" s="16"/>
      <c r="D165" s="137" t="s">
        <v>129</v>
      </c>
      <c r="E165" s="16"/>
      <c r="F165" s="138" t="s">
        <v>375</v>
      </c>
      <c r="G165" s="16"/>
      <c r="H165" s="16"/>
      <c r="I165" s="245"/>
      <c r="J165" s="16"/>
      <c r="K165" s="16"/>
      <c r="L165" s="17"/>
      <c r="M165" s="139"/>
      <c r="N165" s="16"/>
      <c r="O165" s="16"/>
      <c r="P165" s="16"/>
      <c r="Q165" s="16"/>
      <c r="R165" s="16"/>
      <c r="S165" s="16"/>
      <c r="T165" s="41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2" t="s">
        <v>129</v>
      </c>
      <c r="AU165" s="2" t="s">
        <v>81</v>
      </c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</row>
    <row r="166" spans="1:65" ht="15.75" customHeight="1">
      <c r="A166" s="16"/>
      <c r="B166" s="17"/>
      <c r="C166" s="16"/>
      <c r="D166" s="137" t="s">
        <v>377</v>
      </c>
      <c r="E166" s="16"/>
      <c r="F166" s="168" t="s">
        <v>378</v>
      </c>
      <c r="G166" s="16"/>
      <c r="H166" s="16"/>
      <c r="I166" s="245"/>
      <c r="J166" s="16"/>
      <c r="K166" s="16"/>
      <c r="L166" s="17"/>
      <c r="M166" s="139"/>
      <c r="N166" s="16"/>
      <c r="O166" s="16"/>
      <c r="P166" s="16"/>
      <c r="Q166" s="16"/>
      <c r="R166" s="16"/>
      <c r="S166" s="16"/>
      <c r="T166" s="41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2" t="s">
        <v>377</v>
      </c>
      <c r="AU166" s="2" t="s">
        <v>81</v>
      </c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</row>
    <row r="167" spans="1:65" ht="15.75" customHeight="1">
      <c r="A167" s="148"/>
      <c r="B167" s="149"/>
      <c r="C167" s="148"/>
      <c r="D167" s="137" t="s">
        <v>133</v>
      </c>
      <c r="E167" s="150" t="s">
        <v>19</v>
      </c>
      <c r="F167" s="151" t="s">
        <v>379</v>
      </c>
      <c r="G167" s="148"/>
      <c r="H167" s="152">
        <v>1000</v>
      </c>
      <c r="I167" s="246"/>
      <c r="J167" s="148"/>
      <c r="K167" s="148"/>
      <c r="L167" s="149"/>
      <c r="M167" s="153"/>
      <c r="N167" s="148"/>
      <c r="O167" s="148"/>
      <c r="P167" s="148"/>
      <c r="Q167" s="148"/>
      <c r="R167" s="148"/>
      <c r="S167" s="148"/>
      <c r="T167" s="154"/>
      <c r="U167" s="148"/>
      <c r="V167" s="148"/>
      <c r="W167" s="148"/>
      <c r="X167" s="148"/>
      <c r="Y167" s="148"/>
      <c r="Z167" s="148"/>
      <c r="AA167" s="148"/>
      <c r="AB167" s="148"/>
      <c r="AC167" s="148"/>
      <c r="AD167" s="148"/>
      <c r="AE167" s="148"/>
      <c r="AF167" s="148"/>
      <c r="AG167" s="148"/>
      <c r="AH167" s="148"/>
      <c r="AI167" s="148"/>
      <c r="AJ167" s="148"/>
      <c r="AK167" s="148"/>
      <c r="AL167" s="148"/>
      <c r="AM167" s="148"/>
      <c r="AN167" s="148"/>
      <c r="AO167" s="148"/>
      <c r="AP167" s="148"/>
      <c r="AQ167" s="148"/>
      <c r="AR167" s="148"/>
      <c r="AS167" s="148"/>
      <c r="AT167" s="150" t="s">
        <v>133</v>
      </c>
      <c r="AU167" s="150" t="s">
        <v>81</v>
      </c>
      <c r="AV167" s="148" t="s">
        <v>81</v>
      </c>
      <c r="AW167" s="148" t="s">
        <v>33</v>
      </c>
      <c r="AX167" s="148" t="s">
        <v>79</v>
      </c>
      <c r="AY167" s="150" t="s">
        <v>119</v>
      </c>
      <c r="AZ167" s="148"/>
      <c r="BA167" s="148"/>
      <c r="BB167" s="148"/>
      <c r="BC167" s="148"/>
      <c r="BD167" s="148"/>
      <c r="BE167" s="148"/>
      <c r="BF167" s="148"/>
      <c r="BG167" s="148"/>
      <c r="BH167" s="148"/>
      <c r="BI167" s="148"/>
      <c r="BJ167" s="148"/>
      <c r="BK167" s="148"/>
      <c r="BL167" s="148"/>
      <c r="BM167" s="148"/>
    </row>
    <row r="168" spans="1:65" ht="15.75" customHeight="1">
      <c r="A168" s="148"/>
      <c r="B168" s="149"/>
      <c r="C168" s="148"/>
      <c r="D168" s="137" t="s">
        <v>133</v>
      </c>
      <c r="E168" s="148"/>
      <c r="F168" s="151" t="s">
        <v>380</v>
      </c>
      <c r="G168" s="148"/>
      <c r="H168" s="152">
        <v>1200</v>
      </c>
      <c r="I168" s="246"/>
      <c r="J168" s="148"/>
      <c r="K168" s="148"/>
      <c r="L168" s="149"/>
      <c r="M168" s="153"/>
      <c r="N168" s="148"/>
      <c r="O168" s="148"/>
      <c r="P168" s="148"/>
      <c r="Q168" s="148"/>
      <c r="R168" s="148"/>
      <c r="S168" s="148"/>
      <c r="T168" s="154"/>
      <c r="U168" s="148"/>
      <c r="V168" s="148"/>
      <c r="W168" s="148"/>
      <c r="X168" s="148"/>
      <c r="Y168" s="148"/>
      <c r="Z168" s="148"/>
      <c r="AA168" s="148"/>
      <c r="AB168" s="148"/>
      <c r="AC168" s="148"/>
      <c r="AD168" s="148"/>
      <c r="AE168" s="148"/>
      <c r="AF168" s="148"/>
      <c r="AG168" s="148"/>
      <c r="AH168" s="148"/>
      <c r="AI168" s="148"/>
      <c r="AJ168" s="148"/>
      <c r="AK168" s="148"/>
      <c r="AL168" s="148"/>
      <c r="AM168" s="148"/>
      <c r="AN168" s="148"/>
      <c r="AO168" s="148"/>
      <c r="AP168" s="148"/>
      <c r="AQ168" s="148"/>
      <c r="AR168" s="148"/>
      <c r="AS168" s="148"/>
      <c r="AT168" s="150" t="s">
        <v>133</v>
      </c>
      <c r="AU168" s="150" t="s">
        <v>81</v>
      </c>
      <c r="AV168" s="148" t="s">
        <v>81</v>
      </c>
      <c r="AW168" s="148" t="s">
        <v>4</v>
      </c>
      <c r="AX168" s="148" t="s">
        <v>79</v>
      </c>
      <c r="AY168" s="150" t="s">
        <v>119</v>
      </c>
      <c r="AZ168" s="148"/>
      <c r="BA168" s="148"/>
      <c r="BB168" s="148"/>
      <c r="BC168" s="148"/>
      <c r="BD168" s="148"/>
      <c r="BE168" s="148"/>
      <c r="BF168" s="148"/>
      <c r="BG168" s="148"/>
      <c r="BH168" s="148"/>
      <c r="BI168" s="148"/>
      <c r="BJ168" s="148"/>
      <c r="BK168" s="148"/>
      <c r="BL168" s="148"/>
      <c r="BM168" s="148"/>
    </row>
    <row r="169" spans="1:65" ht="24" customHeight="1">
      <c r="A169" s="16"/>
      <c r="B169" s="17"/>
      <c r="C169" s="124" t="s">
        <v>381</v>
      </c>
      <c r="D169" s="124" t="s">
        <v>122</v>
      </c>
      <c r="E169" s="125" t="s">
        <v>369</v>
      </c>
      <c r="F169" s="126" t="s">
        <v>370</v>
      </c>
      <c r="G169" s="127" t="s">
        <v>165</v>
      </c>
      <c r="H169" s="128">
        <v>200</v>
      </c>
      <c r="I169" s="244">
        <v>24</v>
      </c>
      <c r="J169" s="130">
        <f>ROUND(I169*H169,2)</f>
        <v>4800</v>
      </c>
      <c r="K169" s="126" t="s">
        <v>126</v>
      </c>
      <c r="L169" s="17"/>
      <c r="M169" s="131" t="s">
        <v>19</v>
      </c>
      <c r="N169" s="132" t="s">
        <v>42</v>
      </c>
      <c r="O169" s="16"/>
      <c r="P169" s="133">
        <f>O169*H169</f>
        <v>0</v>
      </c>
      <c r="Q169" s="133">
        <v>0</v>
      </c>
      <c r="R169" s="133">
        <f>Q169*H169</f>
        <v>0</v>
      </c>
      <c r="S169" s="133">
        <v>0</v>
      </c>
      <c r="T169" s="134">
        <f>S169*H169</f>
        <v>0</v>
      </c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35" t="s">
        <v>153</v>
      </c>
      <c r="AS169" s="16"/>
      <c r="AT169" s="135" t="s">
        <v>122</v>
      </c>
      <c r="AU169" s="135" t="s">
        <v>81</v>
      </c>
      <c r="AV169" s="16"/>
      <c r="AW169" s="16"/>
      <c r="AX169" s="16"/>
      <c r="AY169" s="2" t="s">
        <v>119</v>
      </c>
      <c r="AZ169" s="16"/>
      <c r="BA169" s="16"/>
      <c r="BB169" s="16"/>
      <c r="BC169" s="16"/>
      <c r="BD169" s="16"/>
      <c r="BE169" s="136">
        <f>IF(N169="základní",J169,0)</f>
        <v>4800</v>
      </c>
      <c r="BF169" s="136">
        <f>IF(N169="snížená",J169,0)</f>
        <v>0</v>
      </c>
      <c r="BG169" s="136">
        <f>IF(N169="zákl. přenesená",J169,0)</f>
        <v>0</v>
      </c>
      <c r="BH169" s="136">
        <f>IF(N169="sníž. přenesená",J169,0)</f>
        <v>0</v>
      </c>
      <c r="BI169" s="136">
        <f>IF(N169="nulová",J169,0)</f>
        <v>0</v>
      </c>
      <c r="BJ169" s="2" t="s">
        <v>79</v>
      </c>
      <c r="BK169" s="136">
        <f>ROUND(I169*H169,2)</f>
        <v>4800</v>
      </c>
      <c r="BL169" s="2" t="s">
        <v>153</v>
      </c>
      <c r="BM169" s="135" t="s">
        <v>382</v>
      </c>
    </row>
    <row r="170" spans="1:65" ht="15.75" customHeight="1">
      <c r="A170" s="16"/>
      <c r="B170" s="17"/>
      <c r="C170" s="16"/>
      <c r="D170" s="137" t="s">
        <v>129</v>
      </c>
      <c r="E170" s="16"/>
      <c r="F170" s="138" t="s">
        <v>370</v>
      </c>
      <c r="G170" s="16"/>
      <c r="H170" s="16"/>
      <c r="I170" s="245"/>
      <c r="J170" s="16"/>
      <c r="K170" s="16"/>
      <c r="L170" s="17"/>
      <c r="M170" s="139"/>
      <c r="N170" s="16"/>
      <c r="O170" s="16"/>
      <c r="P170" s="16"/>
      <c r="Q170" s="16"/>
      <c r="R170" s="16"/>
      <c r="S170" s="16"/>
      <c r="T170" s="41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2" t="s">
        <v>129</v>
      </c>
      <c r="AU170" s="2" t="s">
        <v>81</v>
      </c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</row>
    <row r="171" spans="1:65" ht="15.75" customHeight="1">
      <c r="A171" s="16"/>
      <c r="B171" s="17"/>
      <c r="C171" s="16"/>
      <c r="D171" s="140" t="s">
        <v>131</v>
      </c>
      <c r="E171" s="16"/>
      <c r="F171" s="141" t="s">
        <v>372</v>
      </c>
      <c r="G171" s="16"/>
      <c r="H171" s="16"/>
      <c r="I171" s="245"/>
      <c r="J171" s="16"/>
      <c r="K171" s="16"/>
      <c r="L171" s="17"/>
      <c r="M171" s="139"/>
      <c r="N171" s="16"/>
      <c r="O171" s="16"/>
      <c r="P171" s="16"/>
      <c r="Q171" s="16"/>
      <c r="R171" s="16"/>
      <c r="S171" s="16"/>
      <c r="T171" s="41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2" t="s">
        <v>131</v>
      </c>
      <c r="AU171" s="2" t="s">
        <v>81</v>
      </c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</row>
    <row r="172" spans="1:65" ht="24" customHeight="1">
      <c r="A172" s="16"/>
      <c r="B172" s="17"/>
      <c r="C172" s="158" t="s">
        <v>383</v>
      </c>
      <c r="D172" s="158" t="s">
        <v>296</v>
      </c>
      <c r="E172" s="159" t="s">
        <v>384</v>
      </c>
      <c r="F172" s="160" t="s">
        <v>385</v>
      </c>
      <c r="G172" s="161" t="s">
        <v>165</v>
      </c>
      <c r="H172" s="162">
        <v>240</v>
      </c>
      <c r="I172" s="248">
        <v>36</v>
      </c>
      <c r="J172" s="164">
        <f>ROUND(I172*H172,2)</f>
        <v>8640</v>
      </c>
      <c r="K172" s="160" t="s">
        <v>218</v>
      </c>
      <c r="L172" s="165"/>
      <c r="M172" s="166" t="s">
        <v>19</v>
      </c>
      <c r="N172" s="167" t="s">
        <v>42</v>
      </c>
      <c r="O172" s="16"/>
      <c r="P172" s="133">
        <f>O172*H172</f>
        <v>0</v>
      </c>
      <c r="Q172" s="133">
        <v>0</v>
      </c>
      <c r="R172" s="133">
        <f>Q172*H172</f>
        <v>0</v>
      </c>
      <c r="S172" s="133">
        <v>0</v>
      </c>
      <c r="T172" s="134">
        <f>S172*H172</f>
        <v>0</v>
      </c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35" t="s">
        <v>299</v>
      </c>
      <c r="AS172" s="16"/>
      <c r="AT172" s="135" t="s">
        <v>296</v>
      </c>
      <c r="AU172" s="135" t="s">
        <v>81</v>
      </c>
      <c r="AV172" s="16"/>
      <c r="AW172" s="16"/>
      <c r="AX172" s="16"/>
      <c r="AY172" s="2" t="s">
        <v>119</v>
      </c>
      <c r="AZ172" s="16"/>
      <c r="BA172" s="16"/>
      <c r="BB172" s="16"/>
      <c r="BC172" s="16"/>
      <c r="BD172" s="16"/>
      <c r="BE172" s="136">
        <f>IF(N172="základní",J172,0)</f>
        <v>8640</v>
      </c>
      <c r="BF172" s="136">
        <f>IF(N172="snížená",J172,0)</f>
        <v>0</v>
      </c>
      <c r="BG172" s="136">
        <f>IF(N172="zákl. přenesená",J172,0)</f>
        <v>0</v>
      </c>
      <c r="BH172" s="136">
        <f>IF(N172="sníž. přenesená",J172,0)</f>
        <v>0</v>
      </c>
      <c r="BI172" s="136">
        <f>IF(N172="nulová",J172,0)</f>
        <v>0</v>
      </c>
      <c r="BJ172" s="2" t="s">
        <v>79</v>
      </c>
      <c r="BK172" s="136">
        <f>ROUND(I172*H172,2)</f>
        <v>8640</v>
      </c>
      <c r="BL172" s="2" t="s">
        <v>153</v>
      </c>
      <c r="BM172" s="135" t="s">
        <v>386</v>
      </c>
    </row>
    <row r="173" spans="1:65" ht="15.75" customHeight="1">
      <c r="A173" s="16"/>
      <c r="B173" s="17"/>
      <c r="C173" s="16"/>
      <c r="D173" s="137" t="s">
        <v>129</v>
      </c>
      <c r="E173" s="16"/>
      <c r="F173" s="138" t="s">
        <v>385</v>
      </c>
      <c r="G173" s="16"/>
      <c r="H173" s="16"/>
      <c r="I173" s="245"/>
      <c r="J173" s="16"/>
      <c r="K173" s="16"/>
      <c r="L173" s="17"/>
      <c r="M173" s="139"/>
      <c r="N173" s="16"/>
      <c r="O173" s="16"/>
      <c r="P173" s="16"/>
      <c r="Q173" s="16"/>
      <c r="R173" s="16"/>
      <c r="S173" s="16"/>
      <c r="T173" s="41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2" t="s">
        <v>129</v>
      </c>
      <c r="AU173" s="2" t="s">
        <v>81</v>
      </c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16"/>
      <c r="BM173" s="16"/>
    </row>
    <row r="174" spans="1:65" ht="15.75" customHeight="1">
      <c r="A174" s="16"/>
      <c r="B174" s="17"/>
      <c r="C174" s="16"/>
      <c r="D174" s="137" t="s">
        <v>377</v>
      </c>
      <c r="E174" s="16"/>
      <c r="F174" s="168" t="s">
        <v>378</v>
      </c>
      <c r="G174" s="16"/>
      <c r="H174" s="16"/>
      <c r="I174" s="245"/>
      <c r="J174" s="16"/>
      <c r="K174" s="16"/>
      <c r="L174" s="17"/>
      <c r="M174" s="139"/>
      <c r="N174" s="16"/>
      <c r="O174" s="16"/>
      <c r="P174" s="16"/>
      <c r="Q174" s="16"/>
      <c r="R174" s="16"/>
      <c r="S174" s="16"/>
      <c r="T174" s="41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2" t="s">
        <v>377</v>
      </c>
      <c r="AU174" s="2" t="s">
        <v>81</v>
      </c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</row>
    <row r="175" spans="1:65" ht="15.75" customHeight="1">
      <c r="A175" s="148"/>
      <c r="B175" s="149"/>
      <c r="C175" s="148"/>
      <c r="D175" s="137" t="s">
        <v>133</v>
      </c>
      <c r="E175" s="150" t="s">
        <v>19</v>
      </c>
      <c r="F175" s="151" t="s">
        <v>387</v>
      </c>
      <c r="G175" s="148"/>
      <c r="H175" s="152">
        <v>200</v>
      </c>
      <c r="I175" s="246"/>
      <c r="J175" s="148"/>
      <c r="K175" s="148"/>
      <c r="L175" s="149"/>
      <c r="M175" s="153"/>
      <c r="N175" s="148"/>
      <c r="O175" s="148"/>
      <c r="P175" s="148"/>
      <c r="Q175" s="148"/>
      <c r="R175" s="148"/>
      <c r="S175" s="148"/>
      <c r="T175" s="154"/>
      <c r="U175" s="148"/>
      <c r="V175" s="148"/>
      <c r="W175" s="148"/>
      <c r="X175" s="148"/>
      <c r="Y175" s="148"/>
      <c r="Z175" s="148"/>
      <c r="AA175" s="148"/>
      <c r="AB175" s="148"/>
      <c r="AC175" s="148"/>
      <c r="AD175" s="148"/>
      <c r="AE175" s="148"/>
      <c r="AF175" s="148"/>
      <c r="AG175" s="148"/>
      <c r="AH175" s="148"/>
      <c r="AI175" s="148"/>
      <c r="AJ175" s="148"/>
      <c r="AK175" s="148"/>
      <c r="AL175" s="148"/>
      <c r="AM175" s="148"/>
      <c r="AN175" s="148"/>
      <c r="AO175" s="148"/>
      <c r="AP175" s="148"/>
      <c r="AQ175" s="148"/>
      <c r="AR175" s="148"/>
      <c r="AS175" s="148"/>
      <c r="AT175" s="150" t="s">
        <v>133</v>
      </c>
      <c r="AU175" s="150" t="s">
        <v>81</v>
      </c>
      <c r="AV175" s="148" t="s">
        <v>81</v>
      </c>
      <c r="AW175" s="148" t="s">
        <v>33</v>
      </c>
      <c r="AX175" s="148" t="s">
        <v>79</v>
      </c>
      <c r="AY175" s="150" t="s">
        <v>119</v>
      </c>
      <c r="AZ175" s="148"/>
      <c r="BA175" s="148"/>
      <c r="BB175" s="148"/>
      <c r="BC175" s="148"/>
      <c r="BD175" s="148"/>
      <c r="BE175" s="148"/>
      <c r="BF175" s="148"/>
      <c r="BG175" s="148"/>
      <c r="BH175" s="148"/>
      <c r="BI175" s="148"/>
      <c r="BJ175" s="148"/>
      <c r="BK175" s="148"/>
      <c r="BL175" s="148"/>
      <c r="BM175" s="148"/>
    </row>
    <row r="176" spans="1:65" ht="15.75" customHeight="1">
      <c r="A176" s="148"/>
      <c r="B176" s="149"/>
      <c r="C176" s="148"/>
      <c r="D176" s="137" t="s">
        <v>133</v>
      </c>
      <c r="E176" s="148"/>
      <c r="F176" s="151" t="s">
        <v>388</v>
      </c>
      <c r="G176" s="148"/>
      <c r="H176" s="152">
        <v>240</v>
      </c>
      <c r="I176" s="246"/>
      <c r="J176" s="148"/>
      <c r="K176" s="148"/>
      <c r="L176" s="149"/>
      <c r="M176" s="153"/>
      <c r="N176" s="148"/>
      <c r="O176" s="148"/>
      <c r="P176" s="148"/>
      <c r="Q176" s="148"/>
      <c r="R176" s="148"/>
      <c r="S176" s="148"/>
      <c r="T176" s="154"/>
      <c r="U176" s="148"/>
      <c r="V176" s="148"/>
      <c r="W176" s="148"/>
      <c r="X176" s="148"/>
      <c r="Y176" s="148"/>
      <c r="Z176" s="148"/>
      <c r="AA176" s="148"/>
      <c r="AB176" s="148"/>
      <c r="AC176" s="148"/>
      <c r="AD176" s="148"/>
      <c r="AE176" s="148"/>
      <c r="AF176" s="148"/>
      <c r="AG176" s="148"/>
      <c r="AH176" s="148"/>
      <c r="AI176" s="148"/>
      <c r="AJ176" s="148"/>
      <c r="AK176" s="148"/>
      <c r="AL176" s="148"/>
      <c r="AM176" s="148"/>
      <c r="AN176" s="148"/>
      <c r="AO176" s="148"/>
      <c r="AP176" s="148"/>
      <c r="AQ176" s="148"/>
      <c r="AR176" s="148"/>
      <c r="AS176" s="148"/>
      <c r="AT176" s="150" t="s">
        <v>133</v>
      </c>
      <c r="AU176" s="150" t="s">
        <v>81</v>
      </c>
      <c r="AV176" s="148" t="s">
        <v>81</v>
      </c>
      <c r="AW176" s="148" t="s">
        <v>4</v>
      </c>
      <c r="AX176" s="148" t="s">
        <v>79</v>
      </c>
      <c r="AY176" s="150" t="s">
        <v>119</v>
      </c>
      <c r="AZ176" s="148"/>
      <c r="BA176" s="148"/>
      <c r="BB176" s="148"/>
      <c r="BC176" s="148"/>
      <c r="BD176" s="148"/>
      <c r="BE176" s="148"/>
      <c r="BF176" s="148"/>
      <c r="BG176" s="148"/>
      <c r="BH176" s="148"/>
      <c r="BI176" s="148"/>
      <c r="BJ176" s="148"/>
      <c r="BK176" s="148"/>
      <c r="BL176" s="148"/>
      <c r="BM176" s="148"/>
    </row>
    <row r="177" spans="1:65" ht="37.5" customHeight="1">
      <c r="A177" s="16"/>
      <c r="B177" s="17"/>
      <c r="C177" s="124" t="s">
        <v>389</v>
      </c>
      <c r="D177" s="124" t="s">
        <v>122</v>
      </c>
      <c r="E177" s="125" t="s">
        <v>390</v>
      </c>
      <c r="F177" s="126" t="s">
        <v>391</v>
      </c>
      <c r="G177" s="127" t="s">
        <v>125</v>
      </c>
      <c r="H177" s="128">
        <v>168</v>
      </c>
      <c r="I177" s="244">
        <v>400</v>
      </c>
      <c r="J177" s="130">
        <f>ROUND(I177*H177,2)</f>
        <v>67200</v>
      </c>
      <c r="K177" s="126" t="s">
        <v>126</v>
      </c>
      <c r="L177" s="17"/>
      <c r="M177" s="131" t="s">
        <v>19</v>
      </c>
      <c r="N177" s="132" t="s">
        <v>42</v>
      </c>
      <c r="O177" s="16"/>
      <c r="P177" s="133">
        <f>O177*H177</f>
        <v>0</v>
      </c>
      <c r="Q177" s="133">
        <v>0</v>
      </c>
      <c r="R177" s="133">
        <f>Q177*H177</f>
        <v>0</v>
      </c>
      <c r="S177" s="133">
        <v>0</v>
      </c>
      <c r="T177" s="134">
        <f>S177*H177</f>
        <v>0</v>
      </c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35" t="s">
        <v>153</v>
      </c>
      <c r="AS177" s="16"/>
      <c r="AT177" s="135" t="s">
        <v>122</v>
      </c>
      <c r="AU177" s="135" t="s">
        <v>81</v>
      </c>
      <c r="AV177" s="16"/>
      <c r="AW177" s="16"/>
      <c r="AX177" s="16"/>
      <c r="AY177" s="2" t="s">
        <v>119</v>
      </c>
      <c r="AZ177" s="16"/>
      <c r="BA177" s="16"/>
      <c r="BB177" s="16"/>
      <c r="BC177" s="16"/>
      <c r="BD177" s="16"/>
      <c r="BE177" s="136">
        <f>IF(N177="základní",J177,0)</f>
        <v>67200</v>
      </c>
      <c r="BF177" s="136">
        <f>IF(N177="snížená",J177,0)</f>
        <v>0</v>
      </c>
      <c r="BG177" s="136">
        <f>IF(N177="zákl. přenesená",J177,0)</f>
        <v>0</v>
      </c>
      <c r="BH177" s="136">
        <f>IF(N177="sníž. přenesená",J177,0)</f>
        <v>0</v>
      </c>
      <c r="BI177" s="136">
        <f>IF(N177="nulová",J177,0)</f>
        <v>0</v>
      </c>
      <c r="BJ177" s="2" t="s">
        <v>79</v>
      </c>
      <c r="BK177" s="136">
        <f>ROUND(I177*H177,2)</f>
        <v>67200</v>
      </c>
      <c r="BL177" s="2" t="s">
        <v>153</v>
      </c>
      <c r="BM177" s="135" t="s">
        <v>392</v>
      </c>
    </row>
    <row r="178" spans="1:65" ht="15.75" customHeight="1">
      <c r="A178" s="16"/>
      <c r="B178" s="17"/>
      <c r="C178" s="16"/>
      <c r="D178" s="137" t="s">
        <v>129</v>
      </c>
      <c r="E178" s="16"/>
      <c r="F178" s="138" t="s">
        <v>393</v>
      </c>
      <c r="G178" s="16"/>
      <c r="H178" s="16"/>
      <c r="I178" s="245"/>
      <c r="J178" s="16"/>
      <c r="K178" s="16"/>
      <c r="L178" s="17"/>
      <c r="M178" s="139"/>
      <c r="N178" s="16"/>
      <c r="O178" s="16"/>
      <c r="P178" s="16"/>
      <c r="Q178" s="16"/>
      <c r="R178" s="16"/>
      <c r="S178" s="16"/>
      <c r="T178" s="41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2" t="s">
        <v>129</v>
      </c>
      <c r="AU178" s="2" t="s">
        <v>81</v>
      </c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16"/>
      <c r="BM178" s="16"/>
    </row>
    <row r="179" spans="1:65" ht="15.75" customHeight="1">
      <c r="A179" s="16"/>
      <c r="B179" s="17"/>
      <c r="C179" s="16"/>
      <c r="D179" s="140" t="s">
        <v>131</v>
      </c>
      <c r="E179" s="16"/>
      <c r="F179" s="141" t="s">
        <v>394</v>
      </c>
      <c r="G179" s="16"/>
      <c r="H179" s="16"/>
      <c r="I179" s="245"/>
      <c r="J179" s="16"/>
      <c r="K179" s="16"/>
      <c r="L179" s="17"/>
      <c r="M179" s="139"/>
      <c r="N179" s="16"/>
      <c r="O179" s="16"/>
      <c r="P179" s="16"/>
      <c r="Q179" s="16"/>
      <c r="R179" s="16"/>
      <c r="S179" s="16"/>
      <c r="T179" s="41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2" t="s">
        <v>131</v>
      </c>
      <c r="AU179" s="2" t="s">
        <v>81</v>
      </c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  <c r="BG179" s="16"/>
      <c r="BH179" s="16"/>
      <c r="BI179" s="16"/>
      <c r="BJ179" s="16"/>
      <c r="BK179" s="16"/>
      <c r="BL179" s="16"/>
      <c r="BM179" s="16"/>
    </row>
    <row r="180" spans="1:65" ht="16.5" customHeight="1">
      <c r="A180" s="16"/>
      <c r="B180" s="17"/>
      <c r="C180" s="158" t="s">
        <v>395</v>
      </c>
      <c r="D180" s="158" t="s">
        <v>296</v>
      </c>
      <c r="E180" s="159" t="s">
        <v>396</v>
      </c>
      <c r="F180" s="160" t="s">
        <v>397</v>
      </c>
      <c r="G180" s="161" t="s">
        <v>125</v>
      </c>
      <c r="H180" s="162">
        <v>168</v>
      </c>
      <c r="I180" s="248">
        <v>46</v>
      </c>
      <c r="J180" s="164">
        <f>ROUND(I180*H180,2)</f>
        <v>7728</v>
      </c>
      <c r="K180" s="160" t="s">
        <v>126</v>
      </c>
      <c r="L180" s="165"/>
      <c r="M180" s="166" t="s">
        <v>19</v>
      </c>
      <c r="N180" s="167" t="s">
        <v>42</v>
      </c>
      <c r="O180" s="16"/>
      <c r="P180" s="133">
        <f>O180*H180</f>
        <v>0</v>
      </c>
      <c r="Q180" s="133">
        <v>5.0000000000000002E-5</v>
      </c>
      <c r="R180" s="133">
        <f>Q180*H180</f>
        <v>8.4000000000000012E-3</v>
      </c>
      <c r="S180" s="133">
        <v>0</v>
      </c>
      <c r="T180" s="134">
        <f>S180*H180</f>
        <v>0</v>
      </c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35" t="s">
        <v>299</v>
      </c>
      <c r="AS180" s="16"/>
      <c r="AT180" s="135" t="s">
        <v>296</v>
      </c>
      <c r="AU180" s="135" t="s">
        <v>81</v>
      </c>
      <c r="AV180" s="16"/>
      <c r="AW180" s="16"/>
      <c r="AX180" s="16"/>
      <c r="AY180" s="2" t="s">
        <v>119</v>
      </c>
      <c r="AZ180" s="16"/>
      <c r="BA180" s="16"/>
      <c r="BB180" s="16"/>
      <c r="BC180" s="16"/>
      <c r="BD180" s="16"/>
      <c r="BE180" s="136">
        <f>IF(N180="základní",J180,0)</f>
        <v>7728</v>
      </c>
      <c r="BF180" s="136">
        <f>IF(N180="snížená",J180,0)</f>
        <v>0</v>
      </c>
      <c r="BG180" s="136">
        <f>IF(N180="zákl. přenesená",J180,0)</f>
        <v>0</v>
      </c>
      <c r="BH180" s="136">
        <f>IF(N180="sníž. přenesená",J180,0)</f>
        <v>0</v>
      </c>
      <c r="BI180" s="136">
        <f>IF(N180="nulová",J180,0)</f>
        <v>0</v>
      </c>
      <c r="BJ180" s="2" t="s">
        <v>79</v>
      </c>
      <c r="BK180" s="136">
        <f>ROUND(I180*H180,2)</f>
        <v>7728</v>
      </c>
      <c r="BL180" s="2" t="s">
        <v>153</v>
      </c>
      <c r="BM180" s="135" t="s">
        <v>398</v>
      </c>
    </row>
    <row r="181" spans="1:65" ht="15.75" customHeight="1">
      <c r="A181" s="16"/>
      <c r="B181" s="17"/>
      <c r="C181" s="16"/>
      <c r="D181" s="137" t="s">
        <v>129</v>
      </c>
      <c r="E181" s="16"/>
      <c r="F181" s="138" t="s">
        <v>397</v>
      </c>
      <c r="G181" s="16"/>
      <c r="H181" s="16"/>
      <c r="I181" s="245"/>
      <c r="J181" s="16"/>
      <c r="K181" s="16"/>
      <c r="L181" s="17"/>
      <c r="M181" s="139"/>
      <c r="N181" s="16"/>
      <c r="O181" s="16"/>
      <c r="P181" s="16"/>
      <c r="Q181" s="16"/>
      <c r="R181" s="16"/>
      <c r="S181" s="16"/>
      <c r="T181" s="41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2" t="s">
        <v>129</v>
      </c>
      <c r="AU181" s="2" t="s">
        <v>81</v>
      </c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16"/>
      <c r="BM181" s="16"/>
    </row>
    <row r="182" spans="1:65" ht="16.5" customHeight="1">
      <c r="A182" s="16"/>
      <c r="B182" s="17"/>
      <c r="C182" s="124" t="s">
        <v>399</v>
      </c>
      <c r="D182" s="124" t="s">
        <v>122</v>
      </c>
      <c r="E182" s="125" t="s">
        <v>400</v>
      </c>
      <c r="F182" s="126" t="s">
        <v>401</v>
      </c>
      <c r="G182" s="127" t="s">
        <v>125</v>
      </c>
      <c r="H182" s="128">
        <v>168</v>
      </c>
      <c r="I182" s="244">
        <v>400</v>
      </c>
      <c r="J182" s="130">
        <f>ROUND(I182*H182,2)</f>
        <v>67200</v>
      </c>
      <c r="K182" s="126" t="s">
        <v>126</v>
      </c>
      <c r="L182" s="17"/>
      <c r="M182" s="131" t="s">
        <v>19</v>
      </c>
      <c r="N182" s="132" t="s">
        <v>42</v>
      </c>
      <c r="O182" s="16"/>
      <c r="P182" s="133">
        <f>O182*H182</f>
        <v>0</v>
      </c>
      <c r="Q182" s="133">
        <v>0</v>
      </c>
      <c r="R182" s="133">
        <f>Q182*H182</f>
        <v>0</v>
      </c>
      <c r="S182" s="133">
        <v>0</v>
      </c>
      <c r="T182" s="134">
        <f>S182*H182</f>
        <v>0</v>
      </c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35" t="s">
        <v>153</v>
      </c>
      <c r="AS182" s="16"/>
      <c r="AT182" s="135" t="s">
        <v>122</v>
      </c>
      <c r="AU182" s="135" t="s">
        <v>81</v>
      </c>
      <c r="AV182" s="16"/>
      <c r="AW182" s="16"/>
      <c r="AX182" s="16"/>
      <c r="AY182" s="2" t="s">
        <v>119</v>
      </c>
      <c r="AZ182" s="16"/>
      <c r="BA182" s="16"/>
      <c r="BB182" s="16"/>
      <c r="BC182" s="16"/>
      <c r="BD182" s="16"/>
      <c r="BE182" s="136">
        <f>IF(N182="základní",J182,0)</f>
        <v>67200</v>
      </c>
      <c r="BF182" s="136">
        <f>IF(N182="snížená",J182,0)</f>
        <v>0</v>
      </c>
      <c r="BG182" s="136">
        <f>IF(N182="zákl. přenesená",J182,0)</f>
        <v>0</v>
      </c>
      <c r="BH182" s="136">
        <f>IF(N182="sníž. přenesená",J182,0)</f>
        <v>0</v>
      </c>
      <c r="BI182" s="136">
        <f>IF(N182="nulová",J182,0)</f>
        <v>0</v>
      </c>
      <c r="BJ182" s="2" t="s">
        <v>79</v>
      </c>
      <c r="BK182" s="136">
        <f>ROUND(I182*H182,2)</f>
        <v>67200</v>
      </c>
      <c r="BL182" s="2" t="s">
        <v>153</v>
      </c>
      <c r="BM182" s="135" t="s">
        <v>402</v>
      </c>
    </row>
    <row r="183" spans="1:65" ht="15.75" customHeight="1">
      <c r="A183" s="16"/>
      <c r="B183" s="17"/>
      <c r="C183" s="16"/>
      <c r="D183" s="137" t="s">
        <v>129</v>
      </c>
      <c r="E183" s="16"/>
      <c r="F183" s="138" t="s">
        <v>403</v>
      </c>
      <c r="G183" s="16"/>
      <c r="H183" s="16"/>
      <c r="I183" s="245"/>
      <c r="J183" s="16"/>
      <c r="K183" s="16"/>
      <c r="L183" s="17"/>
      <c r="M183" s="139"/>
      <c r="N183" s="16"/>
      <c r="O183" s="16"/>
      <c r="P183" s="16"/>
      <c r="Q183" s="16"/>
      <c r="R183" s="16"/>
      <c r="S183" s="16"/>
      <c r="T183" s="41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2" t="s">
        <v>129</v>
      </c>
      <c r="AU183" s="2" t="s">
        <v>81</v>
      </c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16"/>
      <c r="BM183" s="16"/>
    </row>
    <row r="184" spans="1:65" ht="15.75" customHeight="1">
      <c r="A184" s="16"/>
      <c r="B184" s="17"/>
      <c r="C184" s="16"/>
      <c r="D184" s="140" t="s">
        <v>131</v>
      </c>
      <c r="E184" s="16"/>
      <c r="F184" s="141" t="s">
        <v>404</v>
      </c>
      <c r="G184" s="16"/>
      <c r="H184" s="16"/>
      <c r="I184" s="245"/>
      <c r="J184" s="16"/>
      <c r="K184" s="16"/>
      <c r="L184" s="17"/>
      <c r="M184" s="139"/>
      <c r="N184" s="16"/>
      <c r="O184" s="16"/>
      <c r="P184" s="16"/>
      <c r="Q184" s="16"/>
      <c r="R184" s="16"/>
      <c r="S184" s="16"/>
      <c r="T184" s="41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2" t="s">
        <v>131</v>
      </c>
      <c r="AU184" s="2" t="s">
        <v>81</v>
      </c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16"/>
      <c r="BM184" s="16"/>
    </row>
    <row r="185" spans="1:65" ht="16.5" customHeight="1">
      <c r="A185" s="16"/>
      <c r="B185" s="17"/>
      <c r="C185" s="158" t="s">
        <v>299</v>
      </c>
      <c r="D185" s="158" t="s">
        <v>296</v>
      </c>
      <c r="E185" s="159" t="s">
        <v>396</v>
      </c>
      <c r="F185" s="160" t="s">
        <v>397</v>
      </c>
      <c r="G185" s="161" t="s">
        <v>125</v>
      </c>
      <c r="H185" s="162">
        <v>168</v>
      </c>
      <c r="I185" s="248">
        <v>46</v>
      </c>
      <c r="J185" s="164">
        <f>ROUND(I185*H185,2)</f>
        <v>7728</v>
      </c>
      <c r="K185" s="160" t="s">
        <v>126</v>
      </c>
      <c r="L185" s="165"/>
      <c r="M185" s="166" t="s">
        <v>19</v>
      </c>
      <c r="N185" s="167" t="s">
        <v>42</v>
      </c>
      <c r="O185" s="16"/>
      <c r="P185" s="133">
        <f>O185*H185</f>
        <v>0</v>
      </c>
      <c r="Q185" s="133">
        <v>5.0000000000000002E-5</v>
      </c>
      <c r="R185" s="133">
        <f>Q185*H185</f>
        <v>8.4000000000000012E-3</v>
      </c>
      <c r="S185" s="133">
        <v>0</v>
      </c>
      <c r="T185" s="134">
        <f>S185*H185</f>
        <v>0</v>
      </c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35" t="s">
        <v>299</v>
      </c>
      <c r="AS185" s="16"/>
      <c r="AT185" s="135" t="s">
        <v>296</v>
      </c>
      <c r="AU185" s="135" t="s">
        <v>81</v>
      </c>
      <c r="AV185" s="16"/>
      <c r="AW185" s="16"/>
      <c r="AX185" s="16"/>
      <c r="AY185" s="2" t="s">
        <v>119</v>
      </c>
      <c r="AZ185" s="16"/>
      <c r="BA185" s="16"/>
      <c r="BB185" s="16"/>
      <c r="BC185" s="16"/>
      <c r="BD185" s="16"/>
      <c r="BE185" s="136">
        <f>IF(N185="základní",J185,0)</f>
        <v>7728</v>
      </c>
      <c r="BF185" s="136">
        <f>IF(N185="snížená",J185,0)</f>
        <v>0</v>
      </c>
      <c r="BG185" s="136">
        <f>IF(N185="zákl. přenesená",J185,0)</f>
        <v>0</v>
      </c>
      <c r="BH185" s="136">
        <f>IF(N185="sníž. přenesená",J185,0)</f>
        <v>0</v>
      </c>
      <c r="BI185" s="136">
        <f>IF(N185="nulová",J185,0)</f>
        <v>0</v>
      </c>
      <c r="BJ185" s="2" t="s">
        <v>79</v>
      </c>
      <c r="BK185" s="136">
        <f>ROUND(I185*H185,2)</f>
        <v>7728</v>
      </c>
      <c r="BL185" s="2" t="s">
        <v>153</v>
      </c>
      <c r="BM185" s="135" t="s">
        <v>405</v>
      </c>
    </row>
    <row r="186" spans="1:65" ht="15.75" customHeight="1">
      <c r="A186" s="16"/>
      <c r="B186" s="17"/>
      <c r="C186" s="16"/>
      <c r="D186" s="137" t="s">
        <v>129</v>
      </c>
      <c r="E186" s="16"/>
      <c r="F186" s="138" t="s">
        <v>397</v>
      </c>
      <c r="G186" s="16"/>
      <c r="H186" s="16"/>
      <c r="I186" s="245"/>
      <c r="J186" s="16"/>
      <c r="K186" s="16"/>
      <c r="L186" s="17"/>
      <c r="M186" s="139"/>
      <c r="N186" s="16"/>
      <c r="O186" s="16"/>
      <c r="P186" s="16"/>
      <c r="Q186" s="16"/>
      <c r="R186" s="16"/>
      <c r="S186" s="16"/>
      <c r="T186" s="41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2" t="s">
        <v>129</v>
      </c>
      <c r="AU186" s="2" t="s">
        <v>81</v>
      </c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16"/>
      <c r="BM186" s="16"/>
    </row>
    <row r="187" spans="1:65" ht="16.5" customHeight="1">
      <c r="A187" s="16"/>
      <c r="B187" s="17"/>
      <c r="C187" s="124" t="s">
        <v>406</v>
      </c>
      <c r="D187" s="124" t="s">
        <v>122</v>
      </c>
      <c r="E187" s="125" t="s">
        <v>407</v>
      </c>
      <c r="F187" s="126" t="s">
        <v>408</v>
      </c>
      <c r="G187" s="127" t="s">
        <v>125</v>
      </c>
      <c r="H187" s="128">
        <v>362</v>
      </c>
      <c r="I187" s="244">
        <v>11</v>
      </c>
      <c r="J187" s="130">
        <f>ROUND(I187*H187,2)</f>
        <v>3982</v>
      </c>
      <c r="K187" s="126" t="s">
        <v>126</v>
      </c>
      <c r="L187" s="17"/>
      <c r="M187" s="131" t="s">
        <v>19</v>
      </c>
      <c r="N187" s="132" t="s">
        <v>42</v>
      </c>
      <c r="O187" s="16"/>
      <c r="P187" s="133">
        <f>O187*H187</f>
        <v>0</v>
      </c>
      <c r="Q187" s="133">
        <v>0</v>
      </c>
      <c r="R187" s="133">
        <f>Q187*H187</f>
        <v>0</v>
      </c>
      <c r="S187" s="133">
        <v>0</v>
      </c>
      <c r="T187" s="134">
        <f>S187*H187</f>
        <v>0</v>
      </c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35" t="s">
        <v>153</v>
      </c>
      <c r="AS187" s="16"/>
      <c r="AT187" s="135" t="s">
        <v>122</v>
      </c>
      <c r="AU187" s="135" t="s">
        <v>81</v>
      </c>
      <c r="AV187" s="16"/>
      <c r="AW187" s="16"/>
      <c r="AX187" s="16"/>
      <c r="AY187" s="2" t="s">
        <v>119</v>
      </c>
      <c r="AZ187" s="16"/>
      <c r="BA187" s="16"/>
      <c r="BB187" s="16"/>
      <c r="BC187" s="16"/>
      <c r="BD187" s="16"/>
      <c r="BE187" s="136">
        <f>IF(N187="základní",J187,0)</f>
        <v>3982</v>
      </c>
      <c r="BF187" s="136">
        <f>IF(N187="snížená",J187,0)</f>
        <v>0</v>
      </c>
      <c r="BG187" s="136">
        <f>IF(N187="zákl. přenesená",J187,0)</f>
        <v>0</v>
      </c>
      <c r="BH187" s="136">
        <f>IF(N187="sníž. přenesená",J187,0)</f>
        <v>0</v>
      </c>
      <c r="BI187" s="136">
        <f>IF(N187="nulová",J187,0)</f>
        <v>0</v>
      </c>
      <c r="BJ187" s="2" t="s">
        <v>79</v>
      </c>
      <c r="BK187" s="136">
        <f>ROUND(I187*H187,2)</f>
        <v>3982</v>
      </c>
      <c r="BL187" s="2" t="s">
        <v>153</v>
      </c>
      <c r="BM187" s="135" t="s">
        <v>409</v>
      </c>
    </row>
    <row r="188" spans="1:65" ht="15.75" customHeight="1">
      <c r="A188" s="16"/>
      <c r="B188" s="17"/>
      <c r="C188" s="16"/>
      <c r="D188" s="137" t="s">
        <v>129</v>
      </c>
      <c r="E188" s="16"/>
      <c r="F188" s="138" t="s">
        <v>410</v>
      </c>
      <c r="G188" s="16"/>
      <c r="H188" s="16"/>
      <c r="I188" s="245"/>
      <c r="J188" s="16"/>
      <c r="K188" s="16"/>
      <c r="L188" s="17"/>
      <c r="M188" s="139"/>
      <c r="N188" s="16"/>
      <c r="O188" s="16"/>
      <c r="P188" s="16"/>
      <c r="Q188" s="16"/>
      <c r="R188" s="16"/>
      <c r="S188" s="16"/>
      <c r="T188" s="41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6"/>
      <c r="AS188" s="16"/>
      <c r="AT188" s="2" t="s">
        <v>129</v>
      </c>
      <c r="AU188" s="2" t="s">
        <v>81</v>
      </c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6"/>
      <c r="BJ188" s="16"/>
      <c r="BK188" s="16"/>
      <c r="BL188" s="16"/>
      <c r="BM188" s="16"/>
    </row>
    <row r="189" spans="1:65" ht="15.75" customHeight="1">
      <c r="A189" s="16"/>
      <c r="B189" s="17"/>
      <c r="C189" s="16"/>
      <c r="D189" s="140" t="s">
        <v>131</v>
      </c>
      <c r="E189" s="16"/>
      <c r="F189" s="141" t="s">
        <v>411</v>
      </c>
      <c r="G189" s="16"/>
      <c r="H189" s="16"/>
      <c r="I189" s="245"/>
      <c r="J189" s="16"/>
      <c r="K189" s="16"/>
      <c r="L189" s="17"/>
      <c r="M189" s="139"/>
      <c r="N189" s="16"/>
      <c r="O189" s="16"/>
      <c r="P189" s="16"/>
      <c r="Q189" s="16"/>
      <c r="R189" s="16"/>
      <c r="S189" s="16"/>
      <c r="T189" s="41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2" t="s">
        <v>131</v>
      </c>
      <c r="AU189" s="2" t="s">
        <v>81</v>
      </c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16"/>
      <c r="BM189" s="16"/>
    </row>
    <row r="190" spans="1:65" ht="16.5" customHeight="1">
      <c r="A190" s="16"/>
      <c r="B190" s="17"/>
      <c r="C190" s="124" t="s">
        <v>412</v>
      </c>
      <c r="D190" s="124" t="s">
        <v>122</v>
      </c>
      <c r="E190" s="125" t="s">
        <v>413</v>
      </c>
      <c r="F190" s="126" t="s">
        <v>414</v>
      </c>
      <c r="G190" s="127" t="s">
        <v>165</v>
      </c>
      <c r="H190" s="128">
        <v>10000</v>
      </c>
      <c r="I190" s="244">
        <v>2</v>
      </c>
      <c r="J190" s="130">
        <f>ROUND(I190*H190,2)</f>
        <v>20000</v>
      </c>
      <c r="K190" s="126" t="s">
        <v>126</v>
      </c>
      <c r="L190" s="17"/>
      <c r="M190" s="131" t="s">
        <v>19</v>
      </c>
      <c r="N190" s="132" t="s">
        <v>42</v>
      </c>
      <c r="O190" s="16"/>
      <c r="P190" s="133">
        <f>O190*H190</f>
        <v>0</v>
      </c>
      <c r="Q190" s="133">
        <v>0</v>
      </c>
      <c r="R190" s="133">
        <f>Q190*H190</f>
        <v>0</v>
      </c>
      <c r="S190" s="133">
        <v>0</v>
      </c>
      <c r="T190" s="134">
        <f>S190*H190</f>
        <v>0</v>
      </c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35" t="s">
        <v>153</v>
      </c>
      <c r="AS190" s="16"/>
      <c r="AT190" s="135" t="s">
        <v>122</v>
      </c>
      <c r="AU190" s="135" t="s">
        <v>81</v>
      </c>
      <c r="AV190" s="16"/>
      <c r="AW190" s="16"/>
      <c r="AX190" s="16"/>
      <c r="AY190" s="2" t="s">
        <v>119</v>
      </c>
      <c r="AZ190" s="16"/>
      <c r="BA190" s="16"/>
      <c r="BB190" s="16"/>
      <c r="BC190" s="16"/>
      <c r="BD190" s="16"/>
      <c r="BE190" s="136">
        <f>IF(N190="základní",J190,0)</f>
        <v>20000</v>
      </c>
      <c r="BF190" s="136">
        <f>IF(N190="snížená",J190,0)</f>
        <v>0</v>
      </c>
      <c r="BG190" s="136">
        <f>IF(N190="zákl. přenesená",J190,0)</f>
        <v>0</v>
      </c>
      <c r="BH190" s="136">
        <f>IF(N190="sníž. přenesená",J190,0)</f>
        <v>0</v>
      </c>
      <c r="BI190" s="136">
        <f>IF(N190="nulová",J190,0)</f>
        <v>0</v>
      </c>
      <c r="BJ190" s="2" t="s">
        <v>79</v>
      </c>
      <c r="BK190" s="136">
        <f>ROUND(I190*H190,2)</f>
        <v>20000</v>
      </c>
      <c r="BL190" s="2" t="s">
        <v>153</v>
      </c>
      <c r="BM190" s="135" t="s">
        <v>415</v>
      </c>
    </row>
    <row r="191" spans="1:65" ht="15.75" customHeight="1">
      <c r="A191" s="16"/>
      <c r="B191" s="17"/>
      <c r="C191" s="16"/>
      <c r="D191" s="137" t="s">
        <v>129</v>
      </c>
      <c r="E191" s="16"/>
      <c r="F191" s="138" t="s">
        <v>416</v>
      </c>
      <c r="G191" s="16"/>
      <c r="H191" s="16"/>
      <c r="I191" s="245"/>
      <c r="J191" s="16"/>
      <c r="K191" s="16"/>
      <c r="L191" s="17"/>
      <c r="M191" s="139"/>
      <c r="N191" s="16"/>
      <c r="O191" s="16"/>
      <c r="P191" s="16"/>
      <c r="Q191" s="16"/>
      <c r="R191" s="16"/>
      <c r="S191" s="16"/>
      <c r="T191" s="41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2" t="s">
        <v>129</v>
      </c>
      <c r="AU191" s="2" t="s">
        <v>81</v>
      </c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16"/>
      <c r="BM191" s="16"/>
    </row>
    <row r="192" spans="1:65" ht="15.75" customHeight="1">
      <c r="A192" s="16"/>
      <c r="B192" s="17"/>
      <c r="C192" s="16"/>
      <c r="D192" s="140" t="s">
        <v>131</v>
      </c>
      <c r="E192" s="16"/>
      <c r="F192" s="141" t="s">
        <v>417</v>
      </c>
      <c r="G192" s="16"/>
      <c r="H192" s="16"/>
      <c r="I192" s="245"/>
      <c r="J192" s="16"/>
      <c r="K192" s="16"/>
      <c r="L192" s="17"/>
      <c r="M192" s="139"/>
      <c r="N192" s="16"/>
      <c r="O192" s="16"/>
      <c r="P192" s="16"/>
      <c r="Q192" s="16"/>
      <c r="R192" s="16"/>
      <c r="S192" s="16"/>
      <c r="T192" s="41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2" t="s">
        <v>131</v>
      </c>
      <c r="AU192" s="2" t="s">
        <v>81</v>
      </c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6"/>
      <c r="BJ192" s="16"/>
      <c r="BK192" s="16"/>
      <c r="BL192" s="16"/>
      <c r="BM192" s="16"/>
    </row>
    <row r="193" spans="1:65" ht="16.5" customHeight="1">
      <c r="A193" s="16"/>
      <c r="B193" s="17"/>
      <c r="C193" s="124" t="s">
        <v>418</v>
      </c>
      <c r="D193" s="124" t="s">
        <v>122</v>
      </c>
      <c r="E193" s="125" t="s">
        <v>419</v>
      </c>
      <c r="F193" s="126" t="s">
        <v>420</v>
      </c>
      <c r="G193" s="127" t="s">
        <v>125</v>
      </c>
      <c r="H193" s="128">
        <v>20</v>
      </c>
      <c r="I193" s="244">
        <v>167</v>
      </c>
      <c r="J193" s="130">
        <f>ROUND(I193*H193,2)</f>
        <v>3340</v>
      </c>
      <c r="K193" s="126" t="s">
        <v>126</v>
      </c>
      <c r="L193" s="17"/>
      <c r="M193" s="131" t="s">
        <v>19</v>
      </c>
      <c r="N193" s="132" t="s">
        <v>42</v>
      </c>
      <c r="O193" s="16"/>
      <c r="P193" s="133">
        <f>O193*H193</f>
        <v>0</v>
      </c>
      <c r="Q193" s="133">
        <v>0</v>
      </c>
      <c r="R193" s="133">
        <f>Q193*H193</f>
        <v>0</v>
      </c>
      <c r="S193" s="133">
        <v>0</v>
      </c>
      <c r="T193" s="134">
        <f>S193*H193</f>
        <v>0</v>
      </c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35" t="s">
        <v>153</v>
      </c>
      <c r="AS193" s="16"/>
      <c r="AT193" s="135" t="s">
        <v>122</v>
      </c>
      <c r="AU193" s="135" t="s">
        <v>81</v>
      </c>
      <c r="AV193" s="16"/>
      <c r="AW193" s="16"/>
      <c r="AX193" s="16"/>
      <c r="AY193" s="2" t="s">
        <v>119</v>
      </c>
      <c r="AZ193" s="16"/>
      <c r="BA193" s="16"/>
      <c r="BB193" s="16"/>
      <c r="BC193" s="16"/>
      <c r="BD193" s="16"/>
      <c r="BE193" s="136">
        <f>IF(N193="základní",J193,0)</f>
        <v>3340</v>
      </c>
      <c r="BF193" s="136">
        <f>IF(N193="snížená",J193,0)</f>
        <v>0</v>
      </c>
      <c r="BG193" s="136">
        <f>IF(N193="zákl. přenesená",J193,0)</f>
        <v>0</v>
      </c>
      <c r="BH193" s="136">
        <f>IF(N193="sníž. přenesená",J193,0)</f>
        <v>0</v>
      </c>
      <c r="BI193" s="136">
        <f>IF(N193="nulová",J193,0)</f>
        <v>0</v>
      </c>
      <c r="BJ193" s="2" t="s">
        <v>79</v>
      </c>
      <c r="BK193" s="136">
        <f>ROUND(I193*H193,2)</f>
        <v>3340</v>
      </c>
      <c r="BL193" s="2" t="s">
        <v>153</v>
      </c>
      <c r="BM193" s="135" t="s">
        <v>421</v>
      </c>
    </row>
    <row r="194" spans="1:65" ht="15.75" customHeight="1">
      <c r="A194" s="16"/>
      <c r="B194" s="17"/>
      <c r="C194" s="16"/>
      <c r="D194" s="137" t="s">
        <v>129</v>
      </c>
      <c r="E194" s="16"/>
      <c r="F194" s="138" t="s">
        <v>422</v>
      </c>
      <c r="G194" s="16"/>
      <c r="H194" s="16"/>
      <c r="I194" s="245"/>
      <c r="J194" s="16"/>
      <c r="K194" s="16"/>
      <c r="L194" s="17"/>
      <c r="M194" s="139"/>
      <c r="N194" s="16"/>
      <c r="O194" s="16"/>
      <c r="P194" s="16"/>
      <c r="Q194" s="16"/>
      <c r="R194" s="16"/>
      <c r="S194" s="16"/>
      <c r="T194" s="41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2" t="s">
        <v>129</v>
      </c>
      <c r="AU194" s="2" t="s">
        <v>81</v>
      </c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6"/>
      <c r="BM194" s="16"/>
    </row>
    <row r="195" spans="1:65" ht="15.75" customHeight="1">
      <c r="A195" s="16"/>
      <c r="B195" s="17"/>
      <c r="C195" s="16"/>
      <c r="D195" s="140" t="s">
        <v>131</v>
      </c>
      <c r="E195" s="16"/>
      <c r="F195" s="141" t="s">
        <v>423</v>
      </c>
      <c r="G195" s="16"/>
      <c r="H195" s="16"/>
      <c r="I195" s="245"/>
      <c r="J195" s="16"/>
      <c r="K195" s="16"/>
      <c r="L195" s="17"/>
      <c r="M195" s="139"/>
      <c r="N195" s="16"/>
      <c r="O195" s="16"/>
      <c r="P195" s="16"/>
      <c r="Q195" s="16"/>
      <c r="R195" s="16"/>
      <c r="S195" s="16"/>
      <c r="T195" s="41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2" t="s">
        <v>131</v>
      </c>
      <c r="AU195" s="2" t="s">
        <v>81</v>
      </c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16"/>
      <c r="BM195" s="16"/>
    </row>
    <row r="196" spans="1:65" ht="16.5" customHeight="1">
      <c r="A196" s="16"/>
      <c r="B196" s="17"/>
      <c r="C196" s="158" t="s">
        <v>424</v>
      </c>
      <c r="D196" s="158" t="s">
        <v>296</v>
      </c>
      <c r="E196" s="159" t="s">
        <v>425</v>
      </c>
      <c r="F196" s="160" t="s">
        <v>426</v>
      </c>
      <c r="G196" s="161" t="s">
        <v>427</v>
      </c>
      <c r="H196" s="162">
        <v>40</v>
      </c>
      <c r="I196" s="248">
        <v>389</v>
      </c>
      <c r="J196" s="164">
        <f>ROUND(I196*H196,2)</f>
        <v>15560</v>
      </c>
      <c r="K196" s="160" t="s">
        <v>126</v>
      </c>
      <c r="L196" s="165"/>
      <c r="M196" s="166" t="s">
        <v>19</v>
      </c>
      <c r="N196" s="167" t="s">
        <v>42</v>
      </c>
      <c r="O196" s="16"/>
      <c r="P196" s="133">
        <f>O196*H196</f>
        <v>0</v>
      </c>
      <c r="Q196" s="133">
        <v>1.07E-3</v>
      </c>
      <c r="R196" s="133">
        <f>Q196*H196</f>
        <v>4.2799999999999998E-2</v>
      </c>
      <c r="S196" s="133">
        <v>0</v>
      </c>
      <c r="T196" s="134">
        <f>S196*H196</f>
        <v>0</v>
      </c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35" t="s">
        <v>299</v>
      </c>
      <c r="AS196" s="16"/>
      <c r="AT196" s="135" t="s">
        <v>296</v>
      </c>
      <c r="AU196" s="135" t="s">
        <v>81</v>
      </c>
      <c r="AV196" s="16"/>
      <c r="AW196" s="16"/>
      <c r="AX196" s="16"/>
      <c r="AY196" s="2" t="s">
        <v>119</v>
      </c>
      <c r="AZ196" s="16"/>
      <c r="BA196" s="16"/>
      <c r="BB196" s="16"/>
      <c r="BC196" s="16"/>
      <c r="BD196" s="16"/>
      <c r="BE196" s="136">
        <f>IF(N196="základní",J196,0)</f>
        <v>15560</v>
      </c>
      <c r="BF196" s="136">
        <f>IF(N196="snížená",J196,0)</f>
        <v>0</v>
      </c>
      <c r="BG196" s="136">
        <f>IF(N196="zákl. přenesená",J196,0)</f>
        <v>0</v>
      </c>
      <c r="BH196" s="136">
        <f>IF(N196="sníž. přenesená",J196,0)</f>
        <v>0</v>
      </c>
      <c r="BI196" s="136">
        <f>IF(N196="nulová",J196,0)</f>
        <v>0</v>
      </c>
      <c r="BJ196" s="2" t="s">
        <v>79</v>
      </c>
      <c r="BK196" s="136">
        <f>ROUND(I196*H196,2)</f>
        <v>15560</v>
      </c>
      <c r="BL196" s="2" t="s">
        <v>153</v>
      </c>
      <c r="BM196" s="135" t="s">
        <v>428</v>
      </c>
    </row>
    <row r="197" spans="1:65" ht="15.75" customHeight="1">
      <c r="A197" s="16"/>
      <c r="B197" s="17"/>
      <c r="C197" s="16"/>
      <c r="D197" s="137" t="s">
        <v>129</v>
      </c>
      <c r="E197" s="16"/>
      <c r="F197" s="138" t="s">
        <v>426</v>
      </c>
      <c r="G197" s="16"/>
      <c r="H197" s="16"/>
      <c r="I197" s="245"/>
      <c r="J197" s="16"/>
      <c r="K197" s="16"/>
      <c r="L197" s="17"/>
      <c r="M197" s="139"/>
      <c r="N197" s="16"/>
      <c r="O197" s="16"/>
      <c r="P197" s="16"/>
      <c r="Q197" s="16"/>
      <c r="R197" s="16"/>
      <c r="S197" s="16"/>
      <c r="T197" s="41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2" t="s">
        <v>129</v>
      </c>
      <c r="AU197" s="2" t="s">
        <v>81</v>
      </c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16"/>
      <c r="BM197" s="16"/>
    </row>
    <row r="198" spans="1:65" ht="16.5" customHeight="1">
      <c r="A198" s="16"/>
      <c r="B198" s="17"/>
      <c r="C198" s="124" t="s">
        <v>429</v>
      </c>
      <c r="D198" s="124" t="s">
        <v>122</v>
      </c>
      <c r="E198" s="125" t="s">
        <v>430</v>
      </c>
      <c r="F198" s="126" t="s">
        <v>431</v>
      </c>
      <c r="G198" s="127" t="s">
        <v>125</v>
      </c>
      <c r="H198" s="128">
        <v>9</v>
      </c>
      <c r="I198" s="244">
        <v>3222</v>
      </c>
      <c r="J198" s="130">
        <f>ROUND(I198*H198,2)</f>
        <v>28998</v>
      </c>
      <c r="K198" s="126" t="s">
        <v>126</v>
      </c>
      <c r="L198" s="17"/>
      <c r="M198" s="131" t="s">
        <v>19</v>
      </c>
      <c r="N198" s="132" t="s">
        <v>42</v>
      </c>
      <c r="O198" s="16"/>
      <c r="P198" s="133">
        <f>O198*H198</f>
        <v>0</v>
      </c>
      <c r="Q198" s="133">
        <v>0</v>
      </c>
      <c r="R198" s="133">
        <f>Q198*H198</f>
        <v>0</v>
      </c>
      <c r="S198" s="133">
        <v>0</v>
      </c>
      <c r="T198" s="134">
        <f>S198*H198</f>
        <v>0</v>
      </c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35" t="s">
        <v>153</v>
      </c>
      <c r="AS198" s="16"/>
      <c r="AT198" s="135" t="s">
        <v>122</v>
      </c>
      <c r="AU198" s="135" t="s">
        <v>81</v>
      </c>
      <c r="AV198" s="16"/>
      <c r="AW198" s="16"/>
      <c r="AX198" s="16"/>
      <c r="AY198" s="2" t="s">
        <v>119</v>
      </c>
      <c r="AZ198" s="16"/>
      <c r="BA198" s="16"/>
      <c r="BB198" s="16"/>
      <c r="BC198" s="16"/>
      <c r="BD198" s="16"/>
      <c r="BE198" s="136">
        <f>IF(N198="základní",J198,0)</f>
        <v>28998</v>
      </c>
      <c r="BF198" s="136">
        <f>IF(N198="snížená",J198,0)</f>
        <v>0</v>
      </c>
      <c r="BG198" s="136">
        <f>IF(N198="zákl. přenesená",J198,0)</f>
        <v>0</v>
      </c>
      <c r="BH198" s="136">
        <f>IF(N198="sníž. přenesená",J198,0)</f>
        <v>0</v>
      </c>
      <c r="BI198" s="136">
        <f>IF(N198="nulová",J198,0)</f>
        <v>0</v>
      </c>
      <c r="BJ198" s="2" t="s">
        <v>79</v>
      </c>
      <c r="BK198" s="136">
        <f>ROUND(I198*H198,2)</f>
        <v>28998</v>
      </c>
      <c r="BL198" s="2" t="s">
        <v>153</v>
      </c>
      <c r="BM198" s="135" t="s">
        <v>432</v>
      </c>
    </row>
    <row r="199" spans="1:65" ht="15.75" customHeight="1">
      <c r="A199" s="16"/>
      <c r="B199" s="17"/>
      <c r="C199" s="16"/>
      <c r="D199" s="137" t="s">
        <v>129</v>
      </c>
      <c r="E199" s="16"/>
      <c r="F199" s="138" t="s">
        <v>433</v>
      </c>
      <c r="G199" s="16"/>
      <c r="H199" s="16"/>
      <c r="I199" s="245"/>
      <c r="J199" s="16"/>
      <c r="K199" s="16"/>
      <c r="L199" s="17"/>
      <c r="M199" s="139"/>
      <c r="N199" s="16"/>
      <c r="O199" s="16"/>
      <c r="P199" s="16"/>
      <c r="Q199" s="16"/>
      <c r="R199" s="16"/>
      <c r="S199" s="16"/>
      <c r="T199" s="41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2" t="s">
        <v>129</v>
      </c>
      <c r="AU199" s="2" t="s">
        <v>81</v>
      </c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16"/>
      <c r="BM199" s="16"/>
    </row>
    <row r="200" spans="1:65" ht="15.75" customHeight="1">
      <c r="A200" s="16"/>
      <c r="B200" s="17"/>
      <c r="C200" s="16"/>
      <c r="D200" s="140" t="s">
        <v>131</v>
      </c>
      <c r="E200" s="16"/>
      <c r="F200" s="141" t="s">
        <v>434</v>
      </c>
      <c r="G200" s="16"/>
      <c r="H200" s="16"/>
      <c r="I200" s="245"/>
      <c r="J200" s="16"/>
      <c r="K200" s="16"/>
      <c r="L200" s="17"/>
      <c r="M200" s="139"/>
      <c r="N200" s="16"/>
      <c r="O200" s="16"/>
      <c r="P200" s="16"/>
      <c r="Q200" s="16"/>
      <c r="R200" s="16"/>
      <c r="S200" s="16"/>
      <c r="T200" s="41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2" t="s">
        <v>131</v>
      </c>
      <c r="AU200" s="2" t="s">
        <v>81</v>
      </c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16"/>
      <c r="BM200" s="16"/>
    </row>
    <row r="201" spans="1:65" ht="24" customHeight="1">
      <c r="A201" s="16"/>
      <c r="B201" s="17"/>
      <c r="C201" s="158" t="s">
        <v>435</v>
      </c>
      <c r="D201" s="158" t="s">
        <v>296</v>
      </c>
      <c r="E201" s="159" t="s">
        <v>436</v>
      </c>
      <c r="F201" s="160" t="s">
        <v>437</v>
      </c>
      <c r="G201" s="161" t="s">
        <v>125</v>
      </c>
      <c r="H201" s="162">
        <v>9</v>
      </c>
      <c r="I201" s="248">
        <v>5444</v>
      </c>
      <c r="J201" s="164">
        <f>ROUND(I201*H201,2)</f>
        <v>48996</v>
      </c>
      <c r="K201" s="160" t="s">
        <v>126</v>
      </c>
      <c r="L201" s="165"/>
      <c r="M201" s="166" t="s">
        <v>19</v>
      </c>
      <c r="N201" s="167" t="s">
        <v>42</v>
      </c>
      <c r="O201" s="16"/>
      <c r="P201" s="133">
        <f>O201*H201</f>
        <v>0</v>
      </c>
      <c r="Q201" s="133">
        <v>2.7699999999999999E-2</v>
      </c>
      <c r="R201" s="133">
        <f>Q201*H201</f>
        <v>0.24929999999999999</v>
      </c>
      <c r="S201" s="133">
        <v>0</v>
      </c>
      <c r="T201" s="134">
        <f>S201*H201</f>
        <v>0</v>
      </c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35" t="s">
        <v>299</v>
      </c>
      <c r="AS201" s="16"/>
      <c r="AT201" s="135" t="s">
        <v>296</v>
      </c>
      <c r="AU201" s="135" t="s">
        <v>81</v>
      </c>
      <c r="AV201" s="16"/>
      <c r="AW201" s="16"/>
      <c r="AX201" s="16"/>
      <c r="AY201" s="2" t="s">
        <v>119</v>
      </c>
      <c r="AZ201" s="16"/>
      <c r="BA201" s="16"/>
      <c r="BB201" s="16"/>
      <c r="BC201" s="16"/>
      <c r="BD201" s="16"/>
      <c r="BE201" s="136">
        <f>IF(N201="základní",J201,0)</f>
        <v>48996</v>
      </c>
      <c r="BF201" s="136">
        <f>IF(N201="snížená",J201,0)</f>
        <v>0</v>
      </c>
      <c r="BG201" s="136">
        <f>IF(N201="zákl. přenesená",J201,0)</f>
        <v>0</v>
      </c>
      <c r="BH201" s="136">
        <f>IF(N201="sníž. přenesená",J201,0)</f>
        <v>0</v>
      </c>
      <c r="BI201" s="136">
        <f>IF(N201="nulová",J201,0)</f>
        <v>0</v>
      </c>
      <c r="BJ201" s="2" t="s">
        <v>79</v>
      </c>
      <c r="BK201" s="136">
        <f>ROUND(I201*H201,2)</f>
        <v>48996</v>
      </c>
      <c r="BL201" s="2" t="s">
        <v>153</v>
      </c>
      <c r="BM201" s="135" t="s">
        <v>438</v>
      </c>
    </row>
    <row r="202" spans="1:65" ht="15.75" customHeight="1">
      <c r="A202" s="16"/>
      <c r="B202" s="17"/>
      <c r="C202" s="16"/>
      <c r="D202" s="137" t="s">
        <v>129</v>
      </c>
      <c r="E202" s="16"/>
      <c r="F202" s="138" t="s">
        <v>437</v>
      </c>
      <c r="G202" s="16"/>
      <c r="H202" s="16"/>
      <c r="I202" s="245"/>
      <c r="J202" s="16"/>
      <c r="K202" s="16"/>
      <c r="L202" s="17"/>
      <c r="M202" s="139"/>
      <c r="N202" s="16"/>
      <c r="O202" s="16"/>
      <c r="P202" s="16"/>
      <c r="Q202" s="16"/>
      <c r="R202" s="16"/>
      <c r="S202" s="16"/>
      <c r="T202" s="41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2" t="s">
        <v>129</v>
      </c>
      <c r="AU202" s="2" t="s">
        <v>81</v>
      </c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16"/>
      <c r="BM202" s="16"/>
    </row>
    <row r="203" spans="1:65" ht="16.5" customHeight="1">
      <c r="A203" s="16"/>
      <c r="B203" s="17"/>
      <c r="C203" s="124" t="s">
        <v>439</v>
      </c>
      <c r="D203" s="124" t="s">
        <v>122</v>
      </c>
      <c r="E203" s="125" t="s">
        <v>440</v>
      </c>
      <c r="F203" s="126" t="s">
        <v>441</v>
      </c>
      <c r="G203" s="127" t="s">
        <v>125</v>
      </c>
      <c r="H203" s="128">
        <v>2</v>
      </c>
      <c r="I203" s="244">
        <v>2000</v>
      </c>
      <c r="J203" s="130">
        <f>ROUND(I203*H203,2)</f>
        <v>4000</v>
      </c>
      <c r="K203" s="126" t="s">
        <v>126</v>
      </c>
      <c r="L203" s="17"/>
      <c r="M203" s="131" t="s">
        <v>19</v>
      </c>
      <c r="N203" s="132" t="s">
        <v>42</v>
      </c>
      <c r="O203" s="16"/>
      <c r="P203" s="133">
        <f>O203*H203</f>
        <v>0</v>
      </c>
      <c r="Q203" s="133">
        <v>0</v>
      </c>
      <c r="R203" s="133">
        <f>Q203*H203</f>
        <v>0</v>
      </c>
      <c r="S203" s="133">
        <v>0</v>
      </c>
      <c r="T203" s="134">
        <f>S203*H203</f>
        <v>0</v>
      </c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35" t="s">
        <v>153</v>
      </c>
      <c r="AS203" s="16"/>
      <c r="AT203" s="135" t="s">
        <v>122</v>
      </c>
      <c r="AU203" s="135" t="s">
        <v>81</v>
      </c>
      <c r="AV203" s="16"/>
      <c r="AW203" s="16"/>
      <c r="AX203" s="16"/>
      <c r="AY203" s="2" t="s">
        <v>119</v>
      </c>
      <c r="AZ203" s="16"/>
      <c r="BA203" s="16"/>
      <c r="BB203" s="16"/>
      <c r="BC203" s="16"/>
      <c r="BD203" s="16"/>
      <c r="BE203" s="136">
        <f>IF(N203="základní",J203,0)</f>
        <v>4000</v>
      </c>
      <c r="BF203" s="136">
        <f>IF(N203="snížená",J203,0)</f>
        <v>0</v>
      </c>
      <c r="BG203" s="136">
        <f>IF(N203="zákl. přenesená",J203,0)</f>
        <v>0</v>
      </c>
      <c r="BH203" s="136">
        <f>IF(N203="sníž. přenesená",J203,0)</f>
        <v>0</v>
      </c>
      <c r="BI203" s="136">
        <f>IF(N203="nulová",J203,0)</f>
        <v>0</v>
      </c>
      <c r="BJ203" s="2" t="s">
        <v>79</v>
      </c>
      <c r="BK203" s="136">
        <f>ROUND(I203*H203,2)</f>
        <v>4000</v>
      </c>
      <c r="BL203" s="2" t="s">
        <v>153</v>
      </c>
      <c r="BM203" s="135" t="s">
        <v>442</v>
      </c>
    </row>
    <row r="204" spans="1:65" ht="15.75" customHeight="1">
      <c r="A204" s="16"/>
      <c r="B204" s="17"/>
      <c r="C204" s="16"/>
      <c r="D204" s="137" t="s">
        <v>129</v>
      </c>
      <c r="E204" s="16"/>
      <c r="F204" s="138" t="s">
        <v>443</v>
      </c>
      <c r="G204" s="16"/>
      <c r="H204" s="16"/>
      <c r="I204" s="245"/>
      <c r="J204" s="16"/>
      <c r="K204" s="16"/>
      <c r="L204" s="17"/>
      <c r="M204" s="139"/>
      <c r="N204" s="16"/>
      <c r="O204" s="16"/>
      <c r="P204" s="16"/>
      <c r="Q204" s="16"/>
      <c r="R204" s="16"/>
      <c r="S204" s="16"/>
      <c r="T204" s="41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2" t="s">
        <v>129</v>
      </c>
      <c r="AU204" s="2" t="s">
        <v>81</v>
      </c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16"/>
      <c r="BM204" s="16"/>
    </row>
    <row r="205" spans="1:65" ht="15.75" customHeight="1">
      <c r="A205" s="16"/>
      <c r="B205" s="17"/>
      <c r="C205" s="16"/>
      <c r="D205" s="140" t="s">
        <v>131</v>
      </c>
      <c r="E205" s="16"/>
      <c r="F205" s="141" t="s">
        <v>444</v>
      </c>
      <c r="G205" s="16"/>
      <c r="H205" s="16"/>
      <c r="I205" s="245"/>
      <c r="J205" s="16"/>
      <c r="K205" s="16"/>
      <c r="L205" s="17"/>
      <c r="M205" s="139"/>
      <c r="N205" s="16"/>
      <c r="O205" s="16"/>
      <c r="P205" s="16"/>
      <c r="Q205" s="16"/>
      <c r="R205" s="16"/>
      <c r="S205" s="16"/>
      <c r="T205" s="41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2" t="s">
        <v>131</v>
      </c>
      <c r="AU205" s="2" t="s">
        <v>81</v>
      </c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16"/>
      <c r="BM205" s="16"/>
    </row>
    <row r="206" spans="1:65" ht="24" customHeight="1">
      <c r="A206" s="16"/>
      <c r="B206" s="17"/>
      <c r="C206" s="158" t="s">
        <v>445</v>
      </c>
      <c r="D206" s="158" t="s">
        <v>296</v>
      </c>
      <c r="E206" s="159" t="s">
        <v>446</v>
      </c>
      <c r="F206" s="160" t="s">
        <v>447</v>
      </c>
      <c r="G206" s="161" t="s">
        <v>125</v>
      </c>
      <c r="H206" s="162">
        <v>1</v>
      </c>
      <c r="I206" s="248">
        <v>11920</v>
      </c>
      <c r="J206" s="164">
        <f>ROUND(I206*H206,2)</f>
        <v>11920</v>
      </c>
      <c r="K206" s="160" t="s">
        <v>218</v>
      </c>
      <c r="L206" s="165"/>
      <c r="M206" s="166" t="s">
        <v>19</v>
      </c>
      <c r="N206" s="167" t="s">
        <v>42</v>
      </c>
      <c r="O206" s="16"/>
      <c r="P206" s="133">
        <f>O206*H206</f>
        <v>0</v>
      </c>
      <c r="Q206" s="133">
        <v>5.5E-2</v>
      </c>
      <c r="R206" s="133">
        <f>Q206*H206</f>
        <v>5.5E-2</v>
      </c>
      <c r="S206" s="133">
        <v>0</v>
      </c>
      <c r="T206" s="134">
        <f>S206*H206</f>
        <v>0</v>
      </c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35" t="s">
        <v>299</v>
      </c>
      <c r="AS206" s="16"/>
      <c r="AT206" s="135" t="s">
        <v>296</v>
      </c>
      <c r="AU206" s="135" t="s">
        <v>81</v>
      </c>
      <c r="AV206" s="16"/>
      <c r="AW206" s="16"/>
      <c r="AX206" s="16"/>
      <c r="AY206" s="2" t="s">
        <v>119</v>
      </c>
      <c r="AZ206" s="16"/>
      <c r="BA206" s="16"/>
      <c r="BB206" s="16"/>
      <c r="BC206" s="16"/>
      <c r="BD206" s="16"/>
      <c r="BE206" s="136">
        <f>IF(N206="základní",J206,0)</f>
        <v>11920</v>
      </c>
      <c r="BF206" s="136">
        <f>IF(N206="snížená",J206,0)</f>
        <v>0</v>
      </c>
      <c r="BG206" s="136">
        <f>IF(N206="zákl. přenesená",J206,0)</f>
        <v>0</v>
      </c>
      <c r="BH206" s="136">
        <f>IF(N206="sníž. přenesená",J206,0)</f>
        <v>0</v>
      </c>
      <c r="BI206" s="136">
        <f>IF(N206="nulová",J206,0)</f>
        <v>0</v>
      </c>
      <c r="BJ206" s="2" t="s">
        <v>79</v>
      </c>
      <c r="BK206" s="136">
        <f>ROUND(I206*H206,2)</f>
        <v>11920</v>
      </c>
      <c r="BL206" s="2" t="s">
        <v>153</v>
      </c>
      <c r="BM206" s="135" t="s">
        <v>448</v>
      </c>
    </row>
    <row r="207" spans="1:65" ht="15.75" customHeight="1">
      <c r="A207" s="16"/>
      <c r="B207" s="17"/>
      <c r="C207" s="16"/>
      <c r="D207" s="137" t="s">
        <v>129</v>
      </c>
      <c r="E207" s="16"/>
      <c r="F207" s="138" t="s">
        <v>447</v>
      </c>
      <c r="G207" s="16"/>
      <c r="H207" s="16"/>
      <c r="I207" s="16"/>
      <c r="J207" s="16"/>
      <c r="K207" s="16"/>
      <c r="L207" s="17"/>
      <c r="M207" s="139"/>
      <c r="N207" s="16"/>
      <c r="O207" s="16"/>
      <c r="P207" s="16"/>
      <c r="Q207" s="16"/>
      <c r="R207" s="16"/>
      <c r="S207" s="16"/>
      <c r="T207" s="41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2" t="s">
        <v>129</v>
      </c>
      <c r="AU207" s="2" t="s">
        <v>81</v>
      </c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16"/>
      <c r="BM207" s="16"/>
    </row>
    <row r="208" spans="1:65" ht="24" customHeight="1">
      <c r="A208" s="16"/>
      <c r="B208" s="17"/>
      <c r="C208" s="158" t="s">
        <v>449</v>
      </c>
      <c r="D208" s="158" t="s">
        <v>296</v>
      </c>
      <c r="E208" s="159" t="s">
        <v>450</v>
      </c>
      <c r="F208" s="160" t="s">
        <v>451</v>
      </c>
      <c r="G208" s="161" t="s">
        <v>125</v>
      </c>
      <c r="H208" s="162">
        <v>1</v>
      </c>
      <c r="I208" s="163">
        <v>14820</v>
      </c>
      <c r="J208" s="164">
        <f>ROUND(I208*H208,2)</f>
        <v>14820</v>
      </c>
      <c r="K208" s="160" t="s">
        <v>126</v>
      </c>
      <c r="L208" s="165"/>
      <c r="M208" s="166" t="s">
        <v>19</v>
      </c>
      <c r="N208" s="167" t="s">
        <v>42</v>
      </c>
      <c r="O208" s="16"/>
      <c r="P208" s="133">
        <f>O208*H208</f>
        <v>0</v>
      </c>
      <c r="Q208" s="133">
        <v>6.0999999999999999E-2</v>
      </c>
      <c r="R208" s="133">
        <f>Q208*H208</f>
        <v>6.0999999999999999E-2</v>
      </c>
      <c r="S208" s="133">
        <v>0</v>
      </c>
      <c r="T208" s="134">
        <f>S208*H208</f>
        <v>0</v>
      </c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  <c r="AQ208" s="16"/>
      <c r="AR208" s="135" t="s">
        <v>299</v>
      </c>
      <c r="AS208" s="16"/>
      <c r="AT208" s="135" t="s">
        <v>296</v>
      </c>
      <c r="AU208" s="135" t="s">
        <v>81</v>
      </c>
      <c r="AV208" s="16"/>
      <c r="AW208" s="16"/>
      <c r="AX208" s="16"/>
      <c r="AY208" s="2" t="s">
        <v>119</v>
      </c>
      <c r="AZ208" s="16"/>
      <c r="BA208" s="16"/>
      <c r="BB208" s="16"/>
      <c r="BC208" s="16"/>
      <c r="BD208" s="16"/>
      <c r="BE208" s="136">
        <f>IF(N208="základní",J208,0)</f>
        <v>14820</v>
      </c>
      <c r="BF208" s="136">
        <f>IF(N208="snížená",J208,0)</f>
        <v>0</v>
      </c>
      <c r="BG208" s="136">
        <f>IF(N208="zákl. přenesená",J208,0)</f>
        <v>0</v>
      </c>
      <c r="BH208" s="136">
        <f>IF(N208="sníž. přenesená",J208,0)</f>
        <v>0</v>
      </c>
      <c r="BI208" s="136">
        <f>IF(N208="nulová",J208,0)</f>
        <v>0</v>
      </c>
      <c r="BJ208" s="2" t="s">
        <v>79</v>
      </c>
      <c r="BK208" s="136">
        <f>ROUND(I208*H208,2)</f>
        <v>14820</v>
      </c>
      <c r="BL208" s="2" t="s">
        <v>153</v>
      </c>
      <c r="BM208" s="135" t="s">
        <v>452</v>
      </c>
    </row>
    <row r="209" spans="1:65" ht="15.75" customHeight="1">
      <c r="A209" s="16"/>
      <c r="B209" s="17"/>
      <c r="C209" s="16"/>
      <c r="D209" s="137" t="s">
        <v>129</v>
      </c>
      <c r="E209" s="16"/>
      <c r="F209" s="138" t="s">
        <v>451</v>
      </c>
      <c r="G209" s="16"/>
      <c r="H209" s="16"/>
      <c r="I209" s="16"/>
      <c r="J209" s="16"/>
      <c r="K209" s="16"/>
      <c r="L209" s="17"/>
      <c r="M209" s="139"/>
      <c r="N209" s="16"/>
      <c r="O209" s="16"/>
      <c r="P209" s="16"/>
      <c r="Q209" s="16"/>
      <c r="R209" s="16"/>
      <c r="S209" s="16"/>
      <c r="T209" s="41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  <c r="AQ209" s="16"/>
      <c r="AR209" s="16"/>
      <c r="AS209" s="16"/>
      <c r="AT209" s="2" t="s">
        <v>129</v>
      </c>
      <c r="AU209" s="2" t="s">
        <v>81</v>
      </c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6"/>
      <c r="BJ209" s="16"/>
      <c r="BK209" s="16"/>
      <c r="BL209" s="16"/>
      <c r="BM209" s="16"/>
    </row>
    <row r="210" spans="1:65" ht="16.5" customHeight="1">
      <c r="A210" s="16"/>
      <c r="B210" s="17"/>
      <c r="C210" s="124" t="s">
        <v>453</v>
      </c>
      <c r="D210" s="124" t="s">
        <v>122</v>
      </c>
      <c r="E210" s="125" t="s">
        <v>454</v>
      </c>
      <c r="F210" s="126" t="s">
        <v>455</v>
      </c>
      <c r="G210" s="127" t="s">
        <v>125</v>
      </c>
      <c r="H210" s="128">
        <v>1</v>
      </c>
      <c r="I210" s="129">
        <v>4000</v>
      </c>
      <c r="J210" s="130">
        <f>ROUND(I210*H210,2)</f>
        <v>4000</v>
      </c>
      <c r="K210" s="126" t="s">
        <v>126</v>
      </c>
      <c r="L210" s="17"/>
      <c r="M210" s="131" t="s">
        <v>19</v>
      </c>
      <c r="N210" s="132" t="s">
        <v>42</v>
      </c>
      <c r="O210" s="16"/>
      <c r="P210" s="133">
        <f>O210*H210</f>
        <v>0</v>
      </c>
      <c r="Q210" s="133">
        <v>0</v>
      </c>
      <c r="R210" s="133">
        <f>Q210*H210</f>
        <v>0</v>
      </c>
      <c r="S210" s="133">
        <v>0</v>
      </c>
      <c r="T210" s="134">
        <f>S210*H210</f>
        <v>0</v>
      </c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  <c r="AQ210" s="16"/>
      <c r="AR210" s="135" t="s">
        <v>153</v>
      </c>
      <c r="AS210" s="16"/>
      <c r="AT210" s="135" t="s">
        <v>122</v>
      </c>
      <c r="AU210" s="135" t="s">
        <v>81</v>
      </c>
      <c r="AV210" s="16"/>
      <c r="AW210" s="16"/>
      <c r="AX210" s="16"/>
      <c r="AY210" s="2" t="s">
        <v>119</v>
      </c>
      <c r="AZ210" s="16"/>
      <c r="BA210" s="16"/>
      <c r="BB210" s="16"/>
      <c r="BC210" s="16"/>
      <c r="BD210" s="16"/>
      <c r="BE210" s="136">
        <f>IF(N210="základní",J210,0)</f>
        <v>4000</v>
      </c>
      <c r="BF210" s="136">
        <f>IF(N210="snížená",J210,0)</f>
        <v>0</v>
      </c>
      <c r="BG210" s="136">
        <f>IF(N210="zákl. přenesená",J210,0)</f>
        <v>0</v>
      </c>
      <c r="BH210" s="136">
        <f>IF(N210="sníž. přenesená",J210,0)</f>
        <v>0</v>
      </c>
      <c r="BI210" s="136">
        <f>IF(N210="nulová",J210,0)</f>
        <v>0</v>
      </c>
      <c r="BJ210" s="2" t="s">
        <v>79</v>
      </c>
      <c r="BK210" s="136">
        <f>ROUND(I210*H210,2)</f>
        <v>4000</v>
      </c>
      <c r="BL210" s="2" t="s">
        <v>153</v>
      </c>
      <c r="BM210" s="135" t="s">
        <v>456</v>
      </c>
    </row>
    <row r="211" spans="1:65" ht="15.75" customHeight="1">
      <c r="A211" s="16"/>
      <c r="B211" s="17"/>
      <c r="C211" s="16"/>
      <c r="D211" s="137" t="s">
        <v>129</v>
      </c>
      <c r="E211" s="16"/>
      <c r="F211" s="138" t="s">
        <v>457</v>
      </c>
      <c r="G211" s="16"/>
      <c r="H211" s="16"/>
      <c r="I211" s="16"/>
      <c r="J211" s="16"/>
      <c r="K211" s="16"/>
      <c r="L211" s="17"/>
      <c r="M211" s="139"/>
      <c r="N211" s="16"/>
      <c r="O211" s="16"/>
      <c r="P211" s="16"/>
      <c r="Q211" s="16"/>
      <c r="R211" s="16"/>
      <c r="S211" s="16"/>
      <c r="T211" s="41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  <c r="AQ211" s="16"/>
      <c r="AR211" s="16"/>
      <c r="AS211" s="16"/>
      <c r="AT211" s="2" t="s">
        <v>129</v>
      </c>
      <c r="AU211" s="2" t="s">
        <v>81</v>
      </c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6"/>
      <c r="BJ211" s="16"/>
      <c r="BK211" s="16"/>
      <c r="BL211" s="16"/>
      <c r="BM211" s="16"/>
    </row>
    <row r="212" spans="1:65" ht="15.75" customHeight="1">
      <c r="A212" s="16"/>
      <c r="B212" s="17"/>
      <c r="C212" s="16"/>
      <c r="D212" s="140" t="s">
        <v>131</v>
      </c>
      <c r="E212" s="16"/>
      <c r="F212" s="141" t="s">
        <v>458</v>
      </c>
      <c r="G212" s="16"/>
      <c r="H212" s="16"/>
      <c r="I212" s="16"/>
      <c r="J212" s="16"/>
      <c r="K212" s="16"/>
      <c r="L212" s="17"/>
      <c r="M212" s="139"/>
      <c r="N212" s="16"/>
      <c r="O212" s="16"/>
      <c r="P212" s="16"/>
      <c r="Q212" s="16"/>
      <c r="R212" s="16"/>
      <c r="S212" s="16"/>
      <c r="T212" s="41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2" t="s">
        <v>131</v>
      </c>
      <c r="AU212" s="2" t="s">
        <v>81</v>
      </c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6"/>
      <c r="BJ212" s="16"/>
      <c r="BK212" s="16"/>
      <c r="BL212" s="16"/>
      <c r="BM212" s="16"/>
    </row>
    <row r="213" spans="1:65" ht="24" customHeight="1">
      <c r="A213" s="16"/>
      <c r="B213" s="17"/>
      <c r="C213" s="158" t="s">
        <v>459</v>
      </c>
      <c r="D213" s="158" t="s">
        <v>296</v>
      </c>
      <c r="E213" s="159" t="s">
        <v>460</v>
      </c>
      <c r="F213" s="160" t="s">
        <v>461</v>
      </c>
      <c r="G213" s="161" t="s">
        <v>125</v>
      </c>
      <c r="H213" s="162">
        <v>1</v>
      </c>
      <c r="I213" s="163">
        <v>16556</v>
      </c>
      <c r="J213" s="164">
        <f>ROUND(I213*H213,2)</f>
        <v>16556</v>
      </c>
      <c r="K213" s="160" t="s">
        <v>126</v>
      </c>
      <c r="L213" s="165"/>
      <c r="M213" s="166" t="s">
        <v>19</v>
      </c>
      <c r="N213" s="167" t="s">
        <v>42</v>
      </c>
      <c r="O213" s="16"/>
      <c r="P213" s="133">
        <f>O213*H213</f>
        <v>0</v>
      </c>
      <c r="Q213" s="133">
        <v>0.10100000000000001</v>
      </c>
      <c r="R213" s="133">
        <f>Q213*H213</f>
        <v>0.10100000000000001</v>
      </c>
      <c r="S213" s="133">
        <v>0</v>
      </c>
      <c r="T213" s="134">
        <f>S213*H213</f>
        <v>0</v>
      </c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35" t="s">
        <v>299</v>
      </c>
      <c r="AS213" s="16"/>
      <c r="AT213" s="135" t="s">
        <v>296</v>
      </c>
      <c r="AU213" s="135" t="s">
        <v>81</v>
      </c>
      <c r="AV213" s="16"/>
      <c r="AW213" s="16"/>
      <c r="AX213" s="16"/>
      <c r="AY213" s="2" t="s">
        <v>119</v>
      </c>
      <c r="AZ213" s="16"/>
      <c r="BA213" s="16"/>
      <c r="BB213" s="16"/>
      <c r="BC213" s="16"/>
      <c r="BD213" s="16"/>
      <c r="BE213" s="136">
        <f>IF(N213="základní",J213,0)</f>
        <v>16556</v>
      </c>
      <c r="BF213" s="136">
        <f>IF(N213="snížená",J213,0)</f>
        <v>0</v>
      </c>
      <c r="BG213" s="136">
        <f>IF(N213="zákl. přenesená",J213,0)</f>
        <v>0</v>
      </c>
      <c r="BH213" s="136">
        <f>IF(N213="sníž. přenesená",J213,0)</f>
        <v>0</v>
      </c>
      <c r="BI213" s="136">
        <f>IF(N213="nulová",J213,0)</f>
        <v>0</v>
      </c>
      <c r="BJ213" s="2" t="s">
        <v>79</v>
      </c>
      <c r="BK213" s="136">
        <f>ROUND(I213*H213,2)</f>
        <v>16556</v>
      </c>
      <c r="BL213" s="2" t="s">
        <v>153</v>
      </c>
      <c r="BM213" s="135" t="s">
        <v>462</v>
      </c>
    </row>
    <row r="214" spans="1:65" ht="15.75" customHeight="1">
      <c r="A214" s="16"/>
      <c r="B214" s="17"/>
      <c r="C214" s="16"/>
      <c r="D214" s="137" t="s">
        <v>129</v>
      </c>
      <c r="E214" s="16"/>
      <c r="F214" s="138" t="s">
        <v>461</v>
      </c>
      <c r="G214" s="16"/>
      <c r="H214" s="16"/>
      <c r="I214" s="16"/>
      <c r="J214" s="16"/>
      <c r="K214" s="16"/>
      <c r="L214" s="17"/>
      <c r="M214" s="139"/>
      <c r="N214" s="16"/>
      <c r="O214" s="16"/>
      <c r="P214" s="16"/>
      <c r="Q214" s="16"/>
      <c r="R214" s="16"/>
      <c r="S214" s="16"/>
      <c r="T214" s="41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2" t="s">
        <v>129</v>
      </c>
      <c r="AU214" s="2" t="s">
        <v>81</v>
      </c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6"/>
      <c r="BJ214" s="16"/>
      <c r="BK214" s="16"/>
      <c r="BL214" s="16"/>
      <c r="BM214" s="16"/>
    </row>
    <row r="215" spans="1:65" ht="24" customHeight="1">
      <c r="A215" s="16"/>
      <c r="B215" s="17"/>
      <c r="C215" s="124" t="s">
        <v>463</v>
      </c>
      <c r="D215" s="124" t="s">
        <v>122</v>
      </c>
      <c r="E215" s="125" t="s">
        <v>464</v>
      </c>
      <c r="F215" s="126" t="s">
        <v>465</v>
      </c>
      <c r="G215" s="127" t="s">
        <v>125</v>
      </c>
      <c r="H215" s="128">
        <v>30</v>
      </c>
      <c r="I215" s="129">
        <v>1026</v>
      </c>
      <c r="J215" s="130">
        <f>ROUND(I215*H215,2)</f>
        <v>30780</v>
      </c>
      <c r="K215" s="126" t="s">
        <v>126</v>
      </c>
      <c r="L215" s="17"/>
      <c r="M215" s="131" t="s">
        <v>19</v>
      </c>
      <c r="N215" s="132" t="s">
        <v>42</v>
      </c>
      <c r="O215" s="16"/>
      <c r="P215" s="133">
        <f>O215*H215</f>
        <v>0</v>
      </c>
      <c r="Q215" s="133">
        <v>0</v>
      </c>
      <c r="R215" s="133">
        <f>Q215*H215</f>
        <v>0</v>
      </c>
      <c r="S215" s="133">
        <v>0</v>
      </c>
      <c r="T215" s="134">
        <f>S215*H215</f>
        <v>0</v>
      </c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35" t="s">
        <v>153</v>
      </c>
      <c r="AS215" s="16"/>
      <c r="AT215" s="135" t="s">
        <v>122</v>
      </c>
      <c r="AU215" s="135" t="s">
        <v>81</v>
      </c>
      <c r="AV215" s="16"/>
      <c r="AW215" s="16"/>
      <c r="AX215" s="16"/>
      <c r="AY215" s="2" t="s">
        <v>119</v>
      </c>
      <c r="AZ215" s="16"/>
      <c r="BA215" s="16"/>
      <c r="BB215" s="16"/>
      <c r="BC215" s="16"/>
      <c r="BD215" s="16"/>
      <c r="BE215" s="136">
        <f>IF(N215="základní",J215,0)</f>
        <v>30780</v>
      </c>
      <c r="BF215" s="136">
        <f>IF(N215="snížená",J215,0)</f>
        <v>0</v>
      </c>
      <c r="BG215" s="136">
        <f>IF(N215="zákl. přenesená",J215,0)</f>
        <v>0</v>
      </c>
      <c r="BH215" s="136">
        <f>IF(N215="sníž. přenesená",J215,0)</f>
        <v>0</v>
      </c>
      <c r="BI215" s="136">
        <f>IF(N215="nulová",J215,0)</f>
        <v>0</v>
      </c>
      <c r="BJ215" s="2" t="s">
        <v>79</v>
      </c>
      <c r="BK215" s="136">
        <f>ROUND(I215*H215,2)</f>
        <v>30780</v>
      </c>
      <c r="BL215" s="2" t="s">
        <v>153</v>
      </c>
      <c r="BM215" s="135" t="s">
        <v>466</v>
      </c>
    </row>
    <row r="216" spans="1:65" ht="15.75" customHeight="1">
      <c r="A216" s="16"/>
      <c r="B216" s="17"/>
      <c r="C216" s="16"/>
      <c r="D216" s="137" t="s">
        <v>129</v>
      </c>
      <c r="E216" s="16"/>
      <c r="F216" s="138" t="s">
        <v>467</v>
      </c>
      <c r="G216" s="16"/>
      <c r="H216" s="16"/>
      <c r="I216" s="16"/>
      <c r="J216" s="16"/>
      <c r="K216" s="16"/>
      <c r="L216" s="17"/>
      <c r="M216" s="139"/>
      <c r="N216" s="16"/>
      <c r="O216" s="16"/>
      <c r="P216" s="16"/>
      <c r="Q216" s="16"/>
      <c r="R216" s="16"/>
      <c r="S216" s="16"/>
      <c r="T216" s="41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/>
      <c r="AT216" s="2" t="s">
        <v>129</v>
      </c>
      <c r="AU216" s="2" t="s">
        <v>81</v>
      </c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6"/>
      <c r="BJ216" s="16"/>
      <c r="BK216" s="16"/>
      <c r="BL216" s="16"/>
      <c r="BM216" s="16"/>
    </row>
    <row r="217" spans="1:65" ht="15.75" customHeight="1">
      <c r="A217" s="16"/>
      <c r="B217" s="17"/>
      <c r="C217" s="16"/>
      <c r="D217" s="140" t="s">
        <v>131</v>
      </c>
      <c r="E217" s="16"/>
      <c r="F217" s="141" t="s">
        <v>468</v>
      </c>
      <c r="G217" s="16"/>
      <c r="H217" s="16"/>
      <c r="I217" s="16"/>
      <c r="J217" s="16"/>
      <c r="K217" s="16"/>
      <c r="L217" s="17"/>
      <c r="M217" s="139"/>
      <c r="N217" s="16"/>
      <c r="O217" s="16"/>
      <c r="P217" s="16"/>
      <c r="Q217" s="16"/>
      <c r="R217" s="16"/>
      <c r="S217" s="16"/>
      <c r="T217" s="41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2" t="s">
        <v>131</v>
      </c>
      <c r="AU217" s="2" t="s">
        <v>81</v>
      </c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  <c r="BM217" s="16"/>
    </row>
    <row r="218" spans="1:65" ht="16.5" customHeight="1">
      <c r="A218" s="16"/>
      <c r="B218" s="17"/>
      <c r="C218" s="124" t="s">
        <v>469</v>
      </c>
      <c r="D218" s="124" t="s">
        <v>122</v>
      </c>
      <c r="E218" s="125" t="s">
        <v>470</v>
      </c>
      <c r="F218" s="126" t="s">
        <v>471</v>
      </c>
      <c r="G218" s="127" t="s">
        <v>125</v>
      </c>
      <c r="H218" s="128">
        <v>11</v>
      </c>
      <c r="I218" s="129">
        <v>226</v>
      </c>
      <c r="J218" s="130">
        <f>ROUND(I218*H218,2)</f>
        <v>2486</v>
      </c>
      <c r="K218" s="126" t="s">
        <v>126</v>
      </c>
      <c r="L218" s="17"/>
      <c r="M218" s="131" t="s">
        <v>19</v>
      </c>
      <c r="N218" s="132" t="s">
        <v>42</v>
      </c>
      <c r="O218" s="16"/>
      <c r="P218" s="133">
        <f>O218*H218</f>
        <v>0</v>
      </c>
      <c r="Q218" s="133">
        <v>0</v>
      </c>
      <c r="R218" s="133">
        <f>Q218*H218</f>
        <v>0</v>
      </c>
      <c r="S218" s="133">
        <v>0</v>
      </c>
      <c r="T218" s="134">
        <f>S218*H218</f>
        <v>0</v>
      </c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35" t="s">
        <v>153</v>
      </c>
      <c r="AS218" s="16"/>
      <c r="AT218" s="135" t="s">
        <v>122</v>
      </c>
      <c r="AU218" s="135" t="s">
        <v>81</v>
      </c>
      <c r="AV218" s="16"/>
      <c r="AW218" s="16"/>
      <c r="AX218" s="16"/>
      <c r="AY218" s="2" t="s">
        <v>119</v>
      </c>
      <c r="AZ218" s="16"/>
      <c r="BA218" s="16"/>
      <c r="BB218" s="16"/>
      <c r="BC218" s="16"/>
      <c r="BD218" s="16"/>
      <c r="BE218" s="136">
        <f>IF(N218="základní",J218,0)</f>
        <v>2486</v>
      </c>
      <c r="BF218" s="136">
        <f>IF(N218="snížená",J218,0)</f>
        <v>0</v>
      </c>
      <c r="BG218" s="136">
        <f>IF(N218="zákl. přenesená",J218,0)</f>
        <v>0</v>
      </c>
      <c r="BH218" s="136">
        <f>IF(N218="sníž. přenesená",J218,0)</f>
        <v>0</v>
      </c>
      <c r="BI218" s="136">
        <f>IF(N218="nulová",J218,0)</f>
        <v>0</v>
      </c>
      <c r="BJ218" s="2" t="s">
        <v>79</v>
      </c>
      <c r="BK218" s="136">
        <f>ROUND(I218*H218,2)</f>
        <v>2486</v>
      </c>
      <c r="BL218" s="2" t="s">
        <v>153</v>
      </c>
      <c r="BM218" s="135" t="s">
        <v>472</v>
      </c>
    </row>
    <row r="219" spans="1:65" ht="15.75" customHeight="1">
      <c r="A219" s="16"/>
      <c r="B219" s="17"/>
      <c r="C219" s="16"/>
      <c r="D219" s="137" t="s">
        <v>129</v>
      </c>
      <c r="E219" s="16"/>
      <c r="F219" s="138" t="s">
        <v>473</v>
      </c>
      <c r="G219" s="16"/>
      <c r="H219" s="16"/>
      <c r="I219" s="16"/>
      <c r="J219" s="16"/>
      <c r="K219" s="16"/>
      <c r="L219" s="17"/>
      <c r="M219" s="139"/>
      <c r="N219" s="16"/>
      <c r="O219" s="16"/>
      <c r="P219" s="16"/>
      <c r="Q219" s="16"/>
      <c r="R219" s="16"/>
      <c r="S219" s="16"/>
      <c r="T219" s="41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2" t="s">
        <v>129</v>
      </c>
      <c r="AU219" s="2" t="s">
        <v>81</v>
      </c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6"/>
      <c r="BJ219" s="16"/>
      <c r="BK219" s="16"/>
      <c r="BL219" s="16"/>
      <c r="BM219" s="16"/>
    </row>
    <row r="220" spans="1:65" ht="15.75" customHeight="1">
      <c r="A220" s="16"/>
      <c r="B220" s="17"/>
      <c r="C220" s="16"/>
      <c r="D220" s="140" t="s">
        <v>131</v>
      </c>
      <c r="E220" s="16"/>
      <c r="F220" s="141" t="s">
        <v>474</v>
      </c>
      <c r="G220" s="16"/>
      <c r="H220" s="16"/>
      <c r="I220" s="16"/>
      <c r="J220" s="16"/>
      <c r="K220" s="16"/>
      <c r="L220" s="17"/>
      <c r="M220" s="139"/>
      <c r="N220" s="16"/>
      <c r="O220" s="16"/>
      <c r="P220" s="16"/>
      <c r="Q220" s="16"/>
      <c r="R220" s="16"/>
      <c r="S220" s="16"/>
      <c r="T220" s="41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2" t="s">
        <v>131</v>
      </c>
      <c r="AU220" s="2" t="s">
        <v>81</v>
      </c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  <c r="BM220" s="16"/>
    </row>
    <row r="221" spans="1:65" ht="24" customHeight="1">
      <c r="A221" s="16"/>
      <c r="B221" s="17"/>
      <c r="C221" s="158" t="s">
        <v>475</v>
      </c>
      <c r="D221" s="158" t="s">
        <v>296</v>
      </c>
      <c r="E221" s="159" t="s">
        <v>476</v>
      </c>
      <c r="F221" s="160" t="s">
        <v>477</v>
      </c>
      <c r="G221" s="161" t="s">
        <v>125</v>
      </c>
      <c r="H221" s="162">
        <v>11</v>
      </c>
      <c r="I221" s="163"/>
      <c r="J221" s="164">
        <f>ROUND(I221*H221,2)</f>
        <v>0</v>
      </c>
      <c r="K221" s="160" t="s">
        <v>126</v>
      </c>
      <c r="L221" s="165"/>
      <c r="M221" s="166" t="s">
        <v>19</v>
      </c>
      <c r="N221" s="167" t="s">
        <v>42</v>
      </c>
      <c r="O221" s="16"/>
      <c r="P221" s="133">
        <f>O221*H221</f>
        <v>0</v>
      </c>
      <c r="Q221" s="133">
        <v>2E-3</v>
      </c>
      <c r="R221" s="133">
        <f>Q221*H221</f>
        <v>2.1999999999999999E-2</v>
      </c>
      <c r="S221" s="133">
        <v>0</v>
      </c>
      <c r="T221" s="134">
        <f>S221*H221</f>
        <v>0</v>
      </c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35" t="s">
        <v>299</v>
      </c>
      <c r="AS221" s="16"/>
      <c r="AT221" s="135" t="s">
        <v>296</v>
      </c>
      <c r="AU221" s="135" t="s">
        <v>81</v>
      </c>
      <c r="AV221" s="16"/>
      <c r="AW221" s="16"/>
      <c r="AX221" s="16"/>
      <c r="AY221" s="2" t="s">
        <v>119</v>
      </c>
      <c r="AZ221" s="16"/>
      <c r="BA221" s="16"/>
      <c r="BB221" s="16"/>
      <c r="BC221" s="16"/>
      <c r="BD221" s="16"/>
      <c r="BE221" s="136">
        <f>IF(N221="základní",J221,0)</f>
        <v>0</v>
      </c>
      <c r="BF221" s="136">
        <f>IF(N221="snížená",J221,0)</f>
        <v>0</v>
      </c>
      <c r="BG221" s="136">
        <f>IF(N221="zákl. přenesená",J221,0)</f>
        <v>0</v>
      </c>
      <c r="BH221" s="136">
        <f>IF(N221="sníž. přenesená",J221,0)</f>
        <v>0</v>
      </c>
      <c r="BI221" s="136">
        <f>IF(N221="nulová",J221,0)</f>
        <v>0</v>
      </c>
      <c r="BJ221" s="2" t="s">
        <v>79</v>
      </c>
      <c r="BK221" s="136">
        <f>ROUND(I221*H221,2)</f>
        <v>0</v>
      </c>
      <c r="BL221" s="2" t="s">
        <v>153</v>
      </c>
      <c r="BM221" s="135" t="s">
        <v>478</v>
      </c>
    </row>
    <row r="222" spans="1:65" ht="15.75" customHeight="1">
      <c r="A222" s="16"/>
      <c r="B222" s="17"/>
      <c r="C222" s="16"/>
      <c r="D222" s="137" t="s">
        <v>129</v>
      </c>
      <c r="E222" s="16"/>
      <c r="F222" s="138" t="s">
        <v>477</v>
      </c>
      <c r="G222" s="16"/>
      <c r="H222" s="16"/>
      <c r="I222" s="16"/>
      <c r="J222" s="16"/>
      <c r="K222" s="16"/>
      <c r="L222" s="17"/>
      <c r="M222" s="139"/>
      <c r="N222" s="16"/>
      <c r="O222" s="16"/>
      <c r="P222" s="16"/>
      <c r="Q222" s="16"/>
      <c r="R222" s="16"/>
      <c r="S222" s="16"/>
      <c r="T222" s="41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6"/>
      <c r="AS222" s="16"/>
      <c r="AT222" s="2" t="s">
        <v>129</v>
      </c>
      <c r="AU222" s="2" t="s">
        <v>81</v>
      </c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6"/>
      <c r="BJ222" s="16"/>
      <c r="BK222" s="16"/>
      <c r="BL222" s="16"/>
      <c r="BM222" s="16"/>
    </row>
    <row r="223" spans="1:65" ht="16.5" customHeight="1">
      <c r="A223" s="16"/>
      <c r="B223" s="17"/>
      <c r="C223" s="124" t="s">
        <v>479</v>
      </c>
      <c r="D223" s="124" t="s">
        <v>122</v>
      </c>
      <c r="E223" s="125" t="s">
        <v>480</v>
      </c>
      <c r="F223" s="126" t="s">
        <v>481</v>
      </c>
      <c r="G223" s="127" t="s">
        <v>125</v>
      </c>
      <c r="H223" s="128">
        <v>49</v>
      </c>
      <c r="I223" s="129">
        <v>100</v>
      </c>
      <c r="J223" s="130">
        <f>ROUND(I223*H223,2)</f>
        <v>4900</v>
      </c>
      <c r="K223" s="126" t="s">
        <v>126</v>
      </c>
      <c r="L223" s="17"/>
      <c r="M223" s="131" t="s">
        <v>19</v>
      </c>
      <c r="N223" s="132" t="s">
        <v>42</v>
      </c>
      <c r="O223" s="16"/>
      <c r="P223" s="133">
        <f>O223*H223</f>
        <v>0</v>
      </c>
      <c r="Q223" s="133">
        <v>0</v>
      </c>
      <c r="R223" s="133">
        <f>Q223*H223</f>
        <v>0</v>
      </c>
      <c r="S223" s="133">
        <v>0</v>
      </c>
      <c r="T223" s="134">
        <f>S223*H223</f>
        <v>0</v>
      </c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35" t="s">
        <v>153</v>
      </c>
      <c r="AS223" s="16"/>
      <c r="AT223" s="135" t="s">
        <v>122</v>
      </c>
      <c r="AU223" s="135" t="s">
        <v>81</v>
      </c>
      <c r="AV223" s="16"/>
      <c r="AW223" s="16"/>
      <c r="AX223" s="16"/>
      <c r="AY223" s="2" t="s">
        <v>119</v>
      </c>
      <c r="AZ223" s="16"/>
      <c r="BA223" s="16"/>
      <c r="BB223" s="16"/>
      <c r="BC223" s="16"/>
      <c r="BD223" s="16"/>
      <c r="BE223" s="136">
        <f>IF(N223="základní",J223,0)</f>
        <v>4900</v>
      </c>
      <c r="BF223" s="136">
        <f>IF(N223="snížená",J223,0)</f>
        <v>0</v>
      </c>
      <c r="BG223" s="136">
        <f>IF(N223="zákl. přenesená",J223,0)</f>
        <v>0</v>
      </c>
      <c r="BH223" s="136">
        <f>IF(N223="sníž. přenesená",J223,0)</f>
        <v>0</v>
      </c>
      <c r="BI223" s="136">
        <f>IF(N223="nulová",J223,0)</f>
        <v>0</v>
      </c>
      <c r="BJ223" s="2" t="s">
        <v>79</v>
      </c>
      <c r="BK223" s="136">
        <f>ROUND(I223*H223,2)</f>
        <v>4900</v>
      </c>
      <c r="BL223" s="2" t="s">
        <v>153</v>
      </c>
      <c r="BM223" s="135" t="s">
        <v>482</v>
      </c>
    </row>
    <row r="224" spans="1:65" ht="15.75" customHeight="1">
      <c r="A224" s="16"/>
      <c r="B224" s="17"/>
      <c r="C224" s="16"/>
      <c r="D224" s="137" t="s">
        <v>129</v>
      </c>
      <c r="E224" s="16"/>
      <c r="F224" s="138" t="s">
        <v>483</v>
      </c>
      <c r="G224" s="16"/>
      <c r="H224" s="16"/>
      <c r="I224" s="16"/>
      <c r="J224" s="16"/>
      <c r="K224" s="16"/>
      <c r="L224" s="17"/>
      <c r="M224" s="139"/>
      <c r="N224" s="16"/>
      <c r="O224" s="16"/>
      <c r="P224" s="16"/>
      <c r="Q224" s="16"/>
      <c r="R224" s="16"/>
      <c r="S224" s="16"/>
      <c r="T224" s="41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2" t="s">
        <v>129</v>
      </c>
      <c r="AU224" s="2" t="s">
        <v>81</v>
      </c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16"/>
      <c r="BM224" s="16"/>
    </row>
    <row r="225" spans="1:65" ht="15.75" customHeight="1">
      <c r="A225" s="16"/>
      <c r="B225" s="17"/>
      <c r="C225" s="16"/>
      <c r="D225" s="140" t="s">
        <v>131</v>
      </c>
      <c r="E225" s="16"/>
      <c r="F225" s="141" t="s">
        <v>484</v>
      </c>
      <c r="G225" s="16"/>
      <c r="H225" s="16"/>
      <c r="I225" s="16"/>
      <c r="J225" s="16"/>
      <c r="K225" s="16"/>
      <c r="L225" s="17"/>
      <c r="M225" s="139"/>
      <c r="N225" s="16"/>
      <c r="O225" s="16"/>
      <c r="P225" s="16"/>
      <c r="Q225" s="16"/>
      <c r="R225" s="16"/>
      <c r="S225" s="16"/>
      <c r="T225" s="41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2" t="s">
        <v>131</v>
      </c>
      <c r="AU225" s="2" t="s">
        <v>81</v>
      </c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16"/>
      <c r="BM225" s="16"/>
    </row>
    <row r="226" spans="1:65" ht="21.75" customHeight="1">
      <c r="A226" s="16"/>
      <c r="B226" s="17"/>
      <c r="C226" s="158" t="s">
        <v>485</v>
      </c>
      <c r="D226" s="158" t="s">
        <v>296</v>
      </c>
      <c r="E226" s="159" t="s">
        <v>486</v>
      </c>
      <c r="F226" s="160" t="s">
        <v>487</v>
      </c>
      <c r="G226" s="161" t="s">
        <v>125</v>
      </c>
      <c r="H226" s="162">
        <v>49</v>
      </c>
      <c r="I226" s="163">
        <v>184</v>
      </c>
      <c r="J226" s="164">
        <f>ROUND(I226*H226,2)</f>
        <v>9016</v>
      </c>
      <c r="K226" s="160" t="s">
        <v>126</v>
      </c>
      <c r="L226" s="165"/>
      <c r="M226" s="166" t="s">
        <v>19</v>
      </c>
      <c r="N226" s="167" t="s">
        <v>42</v>
      </c>
      <c r="O226" s="16"/>
      <c r="P226" s="133">
        <f>O226*H226</f>
        <v>0</v>
      </c>
      <c r="Q226" s="133">
        <v>1E-4</v>
      </c>
      <c r="R226" s="133">
        <f>Q226*H226</f>
        <v>4.8999999999999998E-3</v>
      </c>
      <c r="S226" s="133">
        <v>0</v>
      </c>
      <c r="T226" s="134">
        <f>S226*H226</f>
        <v>0</v>
      </c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35" t="s">
        <v>299</v>
      </c>
      <c r="AS226" s="16"/>
      <c r="AT226" s="135" t="s">
        <v>296</v>
      </c>
      <c r="AU226" s="135" t="s">
        <v>81</v>
      </c>
      <c r="AV226" s="16"/>
      <c r="AW226" s="16"/>
      <c r="AX226" s="16"/>
      <c r="AY226" s="2" t="s">
        <v>119</v>
      </c>
      <c r="AZ226" s="16"/>
      <c r="BA226" s="16"/>
      <c r="BB226" s="16"/>
      <c r="BC226" s="16"/>
      <c r="BD226" s="16"/>
      <c r="BE226" s="136">
        <f>IF(N226="základní",J226,0)</f>
        <v>9016</v>
      </c>
      <c r="BF226" s="136">
        <f>IF(N226="snížená",J226,0)</f>
        <v>0</v>
      </c>
      <c r="BG226" s="136">
        <f>IF(N226="zákl. přenesená",J226,0)</f>
        <v>0</v>
      </c>
      <c r="BH226" s="136">
        <f>IF(N226="sníž. přenesená",J226,0)</f>
        <v>0</v>
      </c>
      <c r="BI226" s="136">
        <f>IF(N226="nulová",J226,0)</f>
        <v>0</v>
      </c>
      <c r="BJ226" s="2" t="s">
        <v>79</v>
      </c>
      <c r="BK226" s="136">
        <f>ROUND(I226*H226,2)</f>
        <v>9016</v>
      </c>
      <c r="BL226" s="2" t="s">
        <v>153</v>
      </c>
      <c r="BM226" s="135" t="s">
        <v>488</v>
      </c>
    </row>
    <row r="227" spans="1:65" ht="15.75" customHeight="1">
      <c r="A227" s="16"/>
      <c r="B227" s="17"/>
      <c r="C227" s="16"/>
      <c r="D227" s="137" t="s">
        <v>129</v>
      </c>
      <c r="E227" s="16"/>
      <c r="F227" s="138" t="s">
        <v>487</v>
      </c>
      <c r="G227" s="16"/>
      <c r="H227" s="16"/>
      <c r="I227" s="16"/>
      <c r="J227" s="16"/>
      <c r="K227" s="16"/>
      <c r="L227" s="17"/>
      <c r="M227" s="139"/>
      <c r="N227" s="16"/>
      <c r="O227" s="16"/>
      <c r="P227" s="16"/>
      <c r="Q227" s="16"/>
      <c r="R227" s="16"/>
      <c r="S227" s="16"/>
      <c r="T227" s="41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2" t="s">
        <v>129</v>
      </c>
      <c r="AU227" s="2" t="s">
        <v>81</v>
      </c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16"/>
      <c r="BM227" s="16"/>
    </row>
    <row r="228" spans="1:65" ht="16.5" customHeight="1">
      <c r="A228" s="16"/>
      <c r="B228" s="17"/>
      <c r="C228" s="124" t="s">
        <v>489</v>
      </c>
      <c r="D228" s="124" t="s">
        <v>122</v>
      </c>
      <c r="E228" s="125" t="s">
        <v>490</v>
      </c>
      <c r="F228" s="126" t="s">
        <v>491</v>
      </c>
      <c r="G228" s="127" t="s">
        <v>125</v>
      </c>
      <c r="H228" s="128">
        <v>29</v>
      </c>
      <c r="I228" s="129">
        <v>1222</v>
      </c>
      <c r="J228" s="130">
        <f>ROUND(I228*H228,2)</f>
        <v>35438</v>
      </c>
      <c r="K228" s="126" t="s">
        <v>126</v>
      </c>
      <c r="L228" s="17"/>
      <c r="M228" s="131" t="s">
        <v>19</v>
      </c>
      <c r="N228" s="132" t="s">
        <v>42</v>
      </c>
      <c r="O228" s="16"/>
      <c r="P228" s="133">
        <f>O228*H228</f>
        <v>0</v>
      </c>
      <c r="Q228" s="133">
        <v>0</v>
      </c>
      <c r="R228" s="133">
        <f>Q228*H228</f>
        <v>0</v>
      </c>
      <c r="S228" s="133">
        <v>0</v>
      </c>
      <c r="T228" s="134">
        <f>S228*H228</f>
        <v>0</v>
      </c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35" t="s">
        <v>153</v>
      </c>
      <c r="AS228" s="16"/>
      <c r="AT228" s="135" t="s">
        <v>122</v>
      </c>
      <c r="AU228" s="135" t="s">
        <v>81</v>
      </c>
      <c r="AV228" s="16"/>
      <c r="AW228" s="16"/>
      <c r="AX228" s="16"/>
      <c r="AY228" s="2" t="s">
        <v>119</v>
      </c>
      <c r="AZ228" s="16"/>
      <c r="BA228" s="16"/>
      <c r="BB228" s="16"/>
      <c r="BC228" s="16"/>
      <c r="BD228" s="16"/>
      <c r="BE228" s="136">
        <f>IF(N228="základní",J228,0)</f>
        <v>35438</v>
      </c>
      <c r="BF228" s="136">
        <f>IF(N228="snížená",J228,0)</f>
        <v>0</v>
      </c>
      <c r="BG228" s="136">
        <f>IF(N228="zákl. přenesená",J228,0)</f>
        <v>0</v>
      </c>
      <c r="BH228" s="136">
        <f>IF(N228="sníž. přenesená",J228,0)</f>
        <v>0</v>
      </c>
      <c r="BI228" s="136">
        <f>IF(N228="nulová",J228,0)</f>
        <v>0</v>
      </c>
      <c r="BJ228" s="2" t="s">
        <v>79</v>
      </c>
      <c r="BK228" s="136">
        <f>ROUND(I228*H228,2)</f>
        <v>35438</v>
      </c>
      <c r="BL228" s="2" t="s">
        <v>153</v>
      </c>
      <c r="BM228" s="135" t="s">
        <v>492</v>
      </c>
    </row>
    <row r="229" spans="1:65" ht="15.75" customHeight="1">
      <c r="A229" s="16"/>
      <c r="B229" s="17"/>
      <c r="C229" s="16"/>
      <c r="D229" s="137" t="s">
        <v>129</v>
      </c>
      <c r="E229" s="16"/>
      <c r="F229" s="138" t="s">
        <v>493</v>
      </c>
      <c r="G229" s="16"/>
      <c r="H229" s="16"/>
      <c r="I229" s="16"/>
      <c r="J229" s="16"/>
      <c r="K229" s="16"/>
      <c r="L229" s="17"/>
      <c r="M229" s="139"/>
      <c r="N229" s="16"/>
      <c r="O229" s="16"/>
      <c r="P229" s="16"/>
      <c r="Q229" s="16"/>
      <c r="R229" s="16"/>
      <c r="S229" s="16"/>
      <c r="T229" s="41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2" t="s">
        <v>129</v>
      </c>
      <c r="AU229" s="2" t="s">
        <v>81</v>
      </c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16"/>
      <c r="BM229" s="16"/>
    </row>
    <row r="230" spans="1:65" ht="15.75" customHeight="1">
      <c r="A230" s="16"/>
      <c r="B230" s="17"/>
      <c r="C230" s="16"/>
      <c r="D230" s="140" t="s">
        <v>131</v>
      </c>
      <c r="E230" s="16"/>
      <c r="F230" s="141" t="s">
        <v>494</v>
      </c>
      <c r="G230" s="16"/>
      <c r="H230" s="16"/>
      <c r="I230" s="16"/>
      <c r="J230" s="16"/>
      <c r="K230" s="16"/>
      <c r="L230" s="17"/>
      <c r="M230" s="139"/>
      <c r="N230" s="16"/>
      <c r="O230" s="16"/>
      <c r="P230" s="16"/>
      <c r="Q230" s="16"/>
      <c r="R230" s="16"/>
      <c r="S230" s="16"/>
      <c r="T230" s="41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2" t="s">
        <v>131</v>
      </c>
      <c r="AU230" s="2" t="s">
        <v>81</v>
      </c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16"/>
      <c r="BM230" s="16"/>
    </row>
    <row r="231" spans="1:65" ht="16.5" customHeight="1">
      <c r="A231" s="16"/>
      <c r="B231" s="17"/>
      <c r="C231" s="158" t="s">
        <v>495</v>
      </c>
      <c r="D231" s="158" t="s">
        <v>296</v>
      </c>
      <c r="E231" s="159" t="s">
        <v>496</v>
      </c>
      <c r="F231" s="160" t="s">
        <v>497</v>
      </c>
      <c r="G231" s="161" t="s">
        <v>125</v>
      </c>
      <c r="H231" s="162">
        <v>29</v>
      </c>
      <c r="I231" s="163">
        <v>1311</v>
      </c>
      <c r="J231" s="164">
        <f>ROUND(I231*H231,2)</f>
        <v>38019</v>
      </c>
      <c r="K231" s="160" t="s">
        <v>126</v>
      </c>
      <c r="L231" s="165"/>
      <c r="M231" s="166" t="s">
        <v>19</v>
      </c>
      <c r="N231" s="167" t="s">
        <v>42</v>
      </c>
      <c r="O231" s="16"/>
      <c r="P231" s="133">
        <f>O231*H231</f>
        <v>0</v>
      </c>
      <c r="Q231" s="133">
        <v>1E-4</v>
      </c>
      <c r="R231" s="133">
        <f>Q231*H231</f>
        <v>2.9000000000000002E-3</v>
      </c>
      <c r="S231" s="133">
        <v>0</v>
      </c>
      <c r="T231" s="134">
        <f>S231*H231</f>
        <v>0</v>
      </c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6"/>
      <c r="AM231" s="16"/>
      <c r="AN231" s="16"/>
      <c r="AO231" s="16"/>
      <c r="AP231" s="16"/>
      <c r="AQ231" s="16"/>
      <c r="AR231" s="135" t="s">
        <v>299</v>
      </c>
      <c r="AS231" s="16"/>
      <c r="AT231" s="135" t="s">
        <v>296</v>
      </c>
      <c r="AU231" s="135" t="s">
        <v>81</v>
      </c>
      <c r="AV231" s="16"/>
      <c r="AW231" s="16"/>
      <c r="AX231" s="16"/>
      <c r="AY231" s="2" t="s">
        <v>119</v>
      </c>
      <c r="AZ231" s="16"/>
      <c r="BA231" s="16"/>
      <c r="BB231" s="16"/>
      <c r="BC231" s="16"/>
      <c r="BD231" s="16"/>
      <c r="BE231" s="136">
        <f>IF(N231="základní",J231,0)</f>
        <v>38019</v>
      </c>
      <c r="BF231" s="136">
        <f>IF(N231="snížená",J231,0)</f>
        <v>0</v>
      </c>
      <c r="BG231" s="136">
        <f>IF(N231="zákl. přenesená",J231,0)</f>
        <v>0</v>
      </c>
      <c r="BH231" s="136">
        <f>IF(N231="sníž. přenesená",J231,0)</f>
        <v>0</v>
      </c>
      <c r="BI231" s="136">
        <f>IF(N231="nulová",J231,0)</f>
        <v>0</v>
      </c>
      <c r="BJ231" s="2" t="s">
        <v>79</v>
      </c>
      <c r="BK231" s="136">
        <f>ROUND(I231*H231,2)</f>
        <v>38019</v>
      </c>
      <c r="BL231" s="2" t="s">
        <v>153</v>
      </c>
      <c r="BM231" s="135" t="s">
        <v>498</v>
      </c>
    </row>
    <row r="232" spans="1:65" ht="15.75" customHeight="1">
      <c r="A232" s="16"/>
      <c r="B232" s="17"/>
      <c r="C232" s="16"/>
      <c r="D232" s="137" t="s">
        <v>129</v>
      </c>
      <c r="E232" s="16"/>
      <c r="F232" s="138" t="s">
        <v>497</v>
      </c>
      <c r="G232" s="16"/>
      <c r="H232" s="16"/>
      <c r="I232" s="16"/>
      <c r="J232" s="16"/>
      <c r="K232" s="16"/>
      <c r="L232" s="17"/>
      <c r="M232" s="139"/>
      <c r="N232" s="16"/>
      <c r="O232" s="16"/>
      <c r="P232" s="16"/>
      <c r="Q232" s="16"/>
      <c r="R232" s="16"/>
      <c r="S232" s="16"/>
      <c r="T232" s="41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2" t="s">
        <v>129</v>
      </c>
      <c r="AU232" s="2" t="s">
        <v>81</v>
      </c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</row>
    <row r="233" spans="1:65" ht="16.5" customHeight="1">
      <c r="A233" s="16"/>
      <c r="B233" s="17"/>
      <c r="C233" s="124" t="s">
        <v>499</v>
      </c>
      <c r="D233" s="124" t="s">
        <v>122</v>
      </c>
      <c r="E233" s="125" t="s">
        <v>500</v>
      </c>
      <c r="F233" s="126" t="s">
        <v>501</v>
      </c>
      <c r="G233" s="127" t="s">
        <v>125</v>
      </c>
      <c r="H233" s="128">
        <v>20</v>
      </c>
      <c r="I233" s="129">
        <v>153</v>
      </c>
      <c r="J233" s="130">
        <f>ROUND(I233*H233,2)</f>
        <v>3060</v>
      </c>
      <c r="K233" s="126" t="s">
        <v>126</v>
      </c>
      <c r="L233" s="17"/>
      <c r="M233" s="131" t="s">
        <v>19</v>
      </c>
      <c r="N233" s="132" t="s">
        <v>42</v>
      </c>
      <c r="O233" s="16"/>
      <c r="P233" s="133">
        <f>O233*H233</f>
        <v>0</v>
      </c>
      <c r="Q233" s="133">
        <v>0</v>
      </c>
      <c r="R233" s="133">
        <f>Q233*H233</f>
        <v>0</v>
      </c>
      <c r="S233" s="133">
        <v>0</v>
      </c>
      <c r="T233" s="134">
        <f>S233*H233</f>
        <v>0</v>
      </c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6"/>
      <c r="AN233" s="16"/>
      <c r="AO233" s="16"/>
      <c r="AP233" s="16"/>
      <c r="AQ233" s="16"/>
      <c r="AR233" s="135" t="s">
        <v>153</v>
      </c>
      <c r="AS233" s="16"/>
      <c r="AT233" s="135" t="s">
        <v>122</v>
      </c>
      <c r="AU233" s="135" t="s">
        <v>81</v>
      </c>
      <c r="AV233" s="16"/>
      <c r="AW233" s="16"/>
      <c r="AX233" s="16"/>
      <c r="AY233" s="2" t="s">
        <v>119</v>
      </c>
      <c r="AZ233" s="16"/>
      <c r="BA233" s="16"/>
      <c r="BB233" s="16"/>
      <c r="BC233" s="16"/>
      <c r="BD233" s="16"/>
      <c r="BE233" s="136">
        <f>IF(N233="základní",J233,0)</f>
        <v>3060</v>
      </c>
      <c r="BF233" s="136">
        <f>IF(N233="snížená",J233,0)</f>
        <v>0</v>
      </c>
      <c r="BG233" s="136">
        <f>IF(N233="zákl. přenesená",J233,0)</f>
        <v>0</v>
      </c>
      <c r="BH233" s="136">
        <f>IF(N233="sníž. přenesená",J233,0)</f>
        <v>0</v>
      </c>
      <c r="BI233" s="136">
        <f>IF(N233="nulová",J233,0)</f>
        <v>0</v>
      </c>
      <c r="BJ233" s="2" t="s">
        <v>79</v>
      </c>
      <c r="BK233" s="136">
        <f>ROUND(I233*H233,2)</f>
        <v>3060</v>
      </c>
      <c r="BL233" s="2" t="s">
        <v>153</v>
      </c>
      <c r="BM233" s="135" t="s">
        <v>502</v>
      </c>
    </row>
    <row r="234" spans="1:65" ht="15.75" customHeight="1">
      <c r="A234" s="16"/>
      <c r="B234" s="17"/>
      <c r="C234" s="16"/>
      <c r="D234" s="137" t="s">
        <v>129</v>
      </c>
      <c r="E234" s="16"/>
      <c r="F234" s="138" t="s">
        <v>503</v>
      </c>
      <c r="G234" s="16"/>
      <c r="H234" s="16"/>
      <c r="I234" s="16"/>
      <c r="J234" s="16"/>
      <c r="K234" s="16"/>
      <c r="L234" s="17"/>
      <c r="M234" s="139"/>
      <c r="N234" s="16"/>
      <c r="O234" s="16"/>
      <c r="P234" s="16"/>
      <c r="Q234" s="16"/>
      <c r="R234" s="16"/>
      <c r="S234" s="16"/>
      <c r="T234" s="41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6"/>
      <c r="AN234" s="16"/>
      <c r="AO234" s="16"/>
      <c r="AP234" s="16"/>
      <c r="AQ234" s="16"/>
      <c r="AR234" s="16"/>
      <c r="AS234" s="16"/>
      <c r="AT234" s="2" t="s">
        <v>129</v>
      </c>
      <c r="AU234" s="2" t="s">
        <v>81</v>
      </c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6"/>
      <c r="BK234" s="16"/>
      <c r="BL234" s="16"/>
      <c r="BM234" s="16"/>
    </row>
    <row r="235" spans="1:65" ht="15.75" customHeight="1">
      <c r="A235" s="16"/>
      <c r="B235" s="17"/>
      <c r="C235" s="16"/>
      <c r="D235" s="140" t="s">
        <v>131</v>
      </c>
      <c r="E235" s="16"/>
      <c r="F235" s="141" t="s">
        <v>504</v>
      </c>
      <c r="G235" s="16"/>
      <c r="H235" s="16"/>
      <c r="I235" s="16"/>
      <c r="J235" s="16"/>
      <c r="K235" s="16"/>
      <c r="L235" s="17"/>
      <c r="M235" s="139"/>
      <c r="N235" s="16"/>
      <c r="O235" s="16"/>
      <c r="P235" s="16"/>
      <c r="Q235" s="16"/>
      <c r="R235" s="16"/>
      <c r="S235" s="16"/>
      <c r="T235" s="41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2" t="s">
        <v>131</v>
      </c>
      <c r="AU235" s="2" t="s">
        <v>81</v>
      </c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6"/>
      <c r="BK235" s="16"/>
      <c r="BL235" s="16"/>
      <c r="BM235" s="16"/>
    </row>
    <row r="236" spans="1:65" ht="16.5" customHeight="1">
      <c r="A236" s="16"/>
      <c r="B236" s="17"/>
      <c r="C236" s="124" t="s">
        <v>505</v>
      </c>
      <c r="D236" s="124" t="s">
        <v>122</v>
      </c>
      <c r="E236" s="125" t="s">
        <v>506</v>
      </c>
      <c r="F236" s="126" t="s">
        <v>507</v>
      </c>
      <c r="G236" s="127" t="s">
        <v>125</v>
      </c>
      <c r="H236" s="128">
        <v>160</v>
      </c>
      <c r="I236" s="129">
        <v>36</v>
      </c>
      <c r="J236" s="130">
        <f>ROUND(I236*H236,2)</f>
        <v>5760</v>
      </c>
      <c r="K236" s="126" t="s">
        <v>126</v>
      </c>
      <c r="L236" s="17"/>
      <c r="M236" s="131" t="s">
        <v>19</v>
      </c>
      <c r="N236" s="132" t="s">
        <v>42</v>
      </c>
      <c r="O236" s="16"/>
      <c r="P236" s="133">
        <f>O236*H236</f>
        <v>0</v>
      </c>
      <c r="Q236" s="133">
        <v>0</v>
      </c>
      <c r="R236" s="133">
        <f>Q236*H236</f>
        <v>0</v>
      </c>
      <c r="S236" s="133">
        <v>0</v>
      </c>
      <c r="T236" s="134">
        <f>S236*H236</f>
        <v>0</v>
      </c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35" t="s">
        <v>153</v>
      </c>
      <c r="AS236" s="16"/>
      <c r="AT236" s="135" t="s">
        <v>122</v>
      </c>
      <c r="AU236" s="135" t="s">
        <v>81</v>
      </c>
      <c r="AV236" s="16"/>
      <c r="AW236" s="16"/>
      <c r="AX236" s="16"/>
      <c r="AY236" s="2" t="s">
        <v>119</v>
      </c>
      <c r="AZ236" s="16"/>
      <c r="BA236" s="16"/>
      <c r="BB236" s="16"/>
      <c r="BC236" s="16"/>
      <c r="BD236" s="16"/>
      <c r="BE236" s="136">
        <f>IF(N236="základní",J236,0)</f>
        <v>5760</v>
      </c>
      <c r="BF236" s="136">
        <f>IF(N236="snížená",J236,0)</f>
        <v>0</v>
      </c>
      <c r="BG236" s="136">
        <f>IF(N236="zákl. přenesená",J236,0)</f>
        <v>0</v>
      </c>
      <c r="BH236" s="136">
        <f>IF(N236="sníž. přenesená",J236,0)</f>
        <v>0</v>
      </c>
      <c r="BI236" s="136">
        <f>IF(N236="nulová",J236,0)</f>
        <v>0</v>
      </c>
      <c r="BJ236" s="2" t="s">
        <v>79</v>
      </c>
      <c r="BK236" s="136">
        <f>ROUND(I236*H236,2)</f>
        <v>5760</v>
      </c>
      <c r="BL236" s="2" t="s">
        <v>153</v>
      </c>
      <c r="BM236" s="135" t="s">
        <v>508</v>
      </c>
    </row>
    <row r="237" spans="1:65" ht="15.75" customHeight="1">
      <c r="A237" s="16"/>
      <c r="B237" s="17"/>
      <c r="C237" s="16"/>
      <c r="D237" s="137" t="s">
        <v>129</v>
      </c>
      <c r="E237" s="16"/>
      <c r="F237" s="138" t="s">
        <v>509</v>
      </c>
      <c r="G237" s="16"/>
      <c r="H237" s="16"/>
      <c r="I237" s="16"/>
      <c r="J237" s="16"/>
      <c r="K237" s="16"/>
      <c r="L237" s="17"/>
      <c r="M237" s="139"/>
      <c r="N237" s="16"/>
      <c r="O237" s="16"/>
      <c r="P237" s="16"/>
      <c r="Q237" s="16"/>
      <c r="R237" s="16"/>
      <c r="S237" s="16"/>
      <c r="T237" s="41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2" t="s">
        <v>129</v>
      </c>
      <c r="AU237" s="2" t="s">
        <v>81</v>
      </c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6"/>
      <c r="BK237" s="16"/>
      <c r="BL237" s="16"/>
      <c r="BM237" s="16"/>
    </row>
    <row r="238" spans="1:65" ht="15.75" customHeight="1">
      <c r="A238" s="16"/>
      <c r="B238" s="17"/>
      <c r="C238" s="16"/>
      <c r="D238" s="140" t="s">
        <v>131</v>
      </c>
      <c r="E238" s="16"/>
      <c r="F238" s="141" t="s">
        <v>510</v>
      </c>
      <c r="G238" s="16"/>
      <c r="H238" s="16"/>
      <c r="I238" s="16"/>
      <c r="J238" s="16"/>
      <c r="K238" s="16"/>
      <c r="L238" s="17"/>
      <c r="M238" s="139"/>
      <c r="N238" s="16"/>
      <c r="O238" s="16"/>
      <c r="P238" s="16"/>
      <c r="Q238" s="16"/>
      <c r="R238" s="16"/>
      <c r="S238" s="16"/>
      <c r="T238" s="41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2" t="s">
        <v>131</v>
      </c>
      <c r="AU238" s="2" t="s">
        <v>81</v>
      </c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</row>
    <row r="239" spans="1:65" ht="16.5" customHeight="1">
      <c r="A239" s="16"/>
      <c r="B239" s="17"/>
      <c r="C239" s="158" t="s">
        <v>511</v>
      </c>
      <c r="D239" s="158" t="s">
        <v>296</v>
      </c>
      <c r="E239" s="159" t="s">
        <v>512</v>
      </c>
      <c r="F239" s="160" t="s">
        <v>513</v>
      </c>
      <c r="G239" s="161" t="s">
        <v>125</v>
      </c>
      <c r="H239" s="162">
        <v>160</v>
      </c>
      <c r="I239" s="163">
        <v>27</v>
      </c>
      <c r="J239" s="164">
        <f>ROUND(I239*H239,2)</f>
        <v>4320</v>
      </c>
      <c r="K239" s="160" t="s">
        <v>126</v>
      </c>
      <c r="L239" s="165"/>
      <c r="M239" s="166" t="s">
        <v>19</v>
      </c>
      <c r="N239" s="167" t="s">
        <v>42</v>
      </c>
      <c r="O239" s="16"/>
      <c r="P239" s="133">
        <f>O239*H239</f>
        <v>0</v>
      </c>
      <c r="Q239" s="133">
        <v>1E-4</v>
      </c>
      <c r="R239" s="133">
        <f>Q239*H239</f>
        <v>1.6E-2</v>
      </c>
      <c r="S239" s="133">
        <v>0</v>
      </c>
      <c r="T239" s="134">
        <f>S239*H239</f>
        <v>0</v>
      </c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35" t="s">
        <v>299</v>
      </c>
      <c r="AS239" s="16"/>
      <c r="AT239" s="135" t="s">
        <v>296</v>
      </c>
      <c r="AU239" s="135" t="s">
        <v>81</v>
      </c>
      <c r="AV239" s="16"/>
      <c r="AW239" s="16"/>
      <c r="AX239" s="16"/>
      <c r="AY239" s="2" t="s">
        <v>119</v>
      </c>
      <c r="AZ239" s="16"/>
      <c r="BA239" s="16"/>
      <c r="BB239" s="16"/>
      <c r="BC239" s="16"/>
      <c r="BD239" s="16"/>
      <c r="BE239" s="136">
        <f>IF(N239="základní",J239,0)</f>
        <v>4320</v>
      </c>
      <c r="BF239" s="136">
        <f>IF(N239="snížená",J239,0)</f>
        <v>0</v>
      </c>
      <c r="BG239" s="136">
        <f>IF(N239="zákl. přenesená",J239,0)</f>
        <v>0</v>
      </c>
      <c r="BH239" s="136">
        <f>IF(N239="sníž. přenesená",J239,0)</f>
        <v>0</v>
      </c>
      <c r="BI239" s="136">
        <f>IF(N239="nulová",J239,0)</f>
        <v>0</v>
      </c>
      <c r="BJ239" s="2" t="s">
        <v>79</v>
      </c>
      <c r="BK239" s="136">
        <f>ROUND(I239*H239,2)</f>
        <v>4320</v>
      </c>
      <c r="BL239" s="2" t="s">
        <v>153</v>
      </c>
      <c r="BM239" s="135" t="s">
        <v>514</v>
      </c>
    </row>
    <row r="240" spans="1:65" ht="15.75" customHeight="1">
      <c r="A240" s="16"/>
      <c r="B240" s="17"/>
      <c r="C240" s="16"/>
      <c r="D240" s="137" t="s">
        <v>129</v>
      </c>
      <c r="E240" s="16"/>
      <c r="F240" s="138" t="s">
        <v>513</v>
      </c>
      <c r="G240" s="16"/>
      <c r="H240" s="16"/>
      <c r="I240" s="16"/>
      <c r="J240" s="16"/>
      <c r="K240" s="16"/>
      <c r="L240" s="17"/>
      <c r="M240" s="139"/>
      <c r="N240" s="16"/>
      <c r="O240" s="16"/>
      <c r="P240" s="16"/>
      <c r="Q240" s="16"/>
      <c r="R240" s="16"/>
      <c r="S240" s="16"/>
      <c r="T240" s="41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  <c r="AQ240" s="16"/>
      <c r="AR240" s="16"/>
      <c r="AS240" s="16"/>
      <c r="AT240" s="2" t="s">
        <v>129</v>
      </c>
      <c r="AU240" s="2" t="s">
        <v>81</v>
      </c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  <c r="BG240" s="16"/>
      <c r="BH240" s="16"/>
      <c r="BI240" s="16"/>
      <c r="BJ240" s="16"/>
      <c r="BK240" s="16"/>
      <c r="BL240" s="16"/>
      <c r="BM240" s="16"/>
    </row>
    <row r="241" spans="1:65" ht="16.5" customHeight="1">
      <c r="A241" s="16"/>
      <c r="B241" s="17"/>
      <c r="C241" s="124" t="s">
        <v>515</v>
      </c>
      <c r="D241" s="124" t="s">
        <v>122</v>
      </c>
      <c r="E241" s="125" t="s">
        <v>516</v>
      </c>
      <c r="F241" s="126" t="s">
        <v>517</v>
      </c>
      <c r="G241" s="127" t="s">
        <v>125</v>
      </c>
      <c r="H241" s="128">
        <v>160</v>
      </c>
      <c r="I241" s="129">
        <v>21</v>
      </c>
      <c r="J241" s="130">
        <f>ROUND(I241*H241,2)</f>
        <v>3360</v>
      </c>
      <c r="K241" s="126" t="s">
        <v>126</v>
      </c>
      <c r="L241" s="17"/>
      <c r="M241" s="131" t="s">
        <v>19</v>
      </c>
      <c r="N241" s="132" t="s">
        <v>42</v>
      </c>
      <c r="O241" s="16"/>
      <c r="P241" s="133">
        <f>O241*H241</f>
        <v>0</v>
      </c>
      <c r="Q241" s="133">
        <v>0</v>
      </c>
      <c r="R241" s="133">
        <f>Q241*H241</f>
        <v>0</v>
      </c>
      <c r="S241" s="133">
        <v>0</v>
      </c>
      <c r="T241" s="134">
        <f>S241*H241</f>
        <v>0</v>
      </c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6"/>
      <c r="AM241" s="16"/>
      <c r="AN241" s="16"/>
      <c r="AO241" s="16"/>
      <c r="AP241" s="16"/>
      <c r="AQ241" s="16"/>
      <c r="AR241" s="135" t="s">
        <v>153</v>
      </c>
      <c r="AS241" s="16"/>
      <c r="AT241" s="135" t="s">
        <v>122</v>
      </c>
      <c r="AU241" s="135" t="s">
        <v>81</v>
      </c>
      <c r="AV241" s="16"/>
      <c r="AW241" s="16"/>
      <c r="AX241" s="16"/>
      <c r="AY241" s="2" t="s">
        <v>119</v>
      </c>
      <c r="AZ241" s="16"/>
      <c r="BA241" s="16"/>
      <c r="BB241" s="16"/>
      <c r="BC241" s="16"/>
      <c r="BD241" s="16"/>
      <c r="BE241" s="136">
        <f>IF(N241="základní",J241,0)</f>
        <v>3360</v>
      </c>
      <c r="BF241" s="136">
        <f>IF(N241="snížená",J241,0)</f>
        <v>0</v>
      </c>
      <c r="BG241" s="136">
        <f>IF(N241="zákl. přenesená",J241,0)</f>
        <v>0</v>
      </c>
      <c r="BH241" s="136">
        <f>IF(N241="sníž. přenesená",J241,0)</f>
        <v>0</v>
      </c>
      <c r="BI241" s="136">
        <f>IF(N241="nulová",J241,0)</f>
        <v>0</v>
      </c>
      <c r="BJ241" s="2" t="s">
        <v>79</v>
      </c>
      <c r="BK241" s="136">
        <f>ROUND(I241*H241,2)</f>
        <v>3360</v>
      </c>
      <c r="BL241" s="2" t="s">
        <v>153</v>
      </c>
      <c r="BM241" s="135" t="s">
        <v>518</v>
      </c>
    </row>
    <row r="242" spans="1:65" ht="15.75" customHeight="1">
      <c r="A242" s="16"/>
      <c r="B242" s="17"/>
      <c r="C242" s="16"/>
      <c r="D242" s="137" t="s">
        <v>129</v>
      </c>
      <c r="E242" s="16"/>
      <c r="F242" s="138" t="s">
        <v>519</v>
      </c>
      <c r="G242" s="16"/>
      <c r="H242" s="16"/>
      <c r="I242" s="16"/>
      <c r="J242" s="16"/>
      <c r="K242" s="16"/>
      <c r="L242" s="17"/>
      <c r="M242" s="139"/>
      <c r="N242" s="16"/>
      <c r="O242" s="16"/>
      <c r="P242" s="16"/>
      <c r="Q242" s="16"/>
      <c r="R242" s="16"/>
      <c r="S242" s="16"/>
      <c r="T242" s="41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2" t="s">
        <v>129</v>
      </c>
      <c r="AU242" s="2" t="s">
        <v>81</v>
      </c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</row>
    <row r="243" spans="1:65" ht="15.75" customHeight="1">
      <c r="A243" s="16"/>
      <c r="B243" s="17"/>
      <c r="C243" s="16"/>
      <c r="D243" s="140" t="s">
        <v>131</v>
      </c>
      <c r="E243" s="16"/>
      <c r="F243" s="141" t="s">
        <v>520</v>
      </c>
      <c r="G243" s="16"/>
      <c r="H243" s="16"/>
      <c r="I243" s="16"/>
      <c r="J243" s="16"/>
      <c r="K243" s="16"/>
      <c r="L243" s="17"/>
      <c r="M243" s="139"/>
      <c r="N243" s="16"/>
      <c r="O243" s="16"/>
      <c r="P243" s="16"/>
      <c r="Q243" s="16"/>
      <c r="R243" s="16"/>
      <c r="S243" s="16"/>
      <c r="T243" s="41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2" t="s">
        <v>131</v>
      </c>
      <c r="AU243" s="2" t="s">
        <v>81</v>
      </c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6"/>
      <c r="BM243" s="16"/>
    </row>
    <row r="244" spans="1:65" ht="21.75" customHeight="1">
      <c r="A244" s="16"/>
      <c r="B244" s="17"/>
      <c r="C244" s="158" t="s">
        <v>521</v>
      </c>
      <c r="D244" s="158" t="s">
        <v>296</v>
      </c>
      <c r="E244" s="159" t="s">
        <v>522</v>
      </c>
      <c r="F244" s="160" t="s">
        <v>523</v>
      </c>
      <c r="G244" s="161" t="s">
        <v>125</v>
      </c>
      <c r="H244" s="162">
        <v>160</v>
      </c>
      <c r="I244" s="163">
        <v>8</v>
      </c>
      <c r="J244" s="164">
        <f>ROUND(I244*H244,2)</f>
        <v>1280</v>
      </c>
      <c r="K244" s="160" t="s">
        <v>126</v>
      </c>
      <c r="L244" s="165"/>
      <c r="M244" s="166" t="s">
        <v>19</v>
      </c>
      <c r="N244" s="167" t="s">
        <v>42</v>
      </c>
      <c r="O244" s="16"/>
      <c r="P244" s="133">
        <f>O244*H244</f>
        <v>0</v>
      </c>
      <c r="Q244" s="133">
        <v>1.0000000000000001E-5</v>
      </c>
      <c r="R244" s="133">
        <f>Q244*H244</f>
        <v>1.6000000000000001E-3</v>
      </c>
      <c r="S244" s="133">
        <v>0</v>
      </c>
      <c r="T244" s="134">
        <f>S244*H244</f>
        <v>0</v>
      </c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35" t="s">
        <v>299</v>
      </c>
      <c r="AS244" s="16"/>
      <c r="AT244" s="135" t="s">
        <v>296</v>
      </c>
      <c r="AU244" s="135" t="s">
        <v>81</v>
      </c>
      <c r="AV244" s="16"/>
      <c r="AW244" s="16"/>
      <c r="AX244" s="16"/>
      <c r="AY244" s="2" t="s">
        <v>119</v>
      </c>
      <c r="AZ244" s="16"/>
      <c r="BA244" s="16"/>
      <c r="BB244" s="16"/>
      <c r="BC244" s="16"/>
      <c r="BD244" s="16"/>
      <c r="BE244" s="136">
        <f>IF(N244="základní",J244,0)</f>
        <v>1280</v>
      </c>
      <c r="BF244" s="136">
        <f>IF(N244="snížená",J244,0)</f>
        <v>0</v>
      </c>
      <c r="BG244" s="136">
        <f>IF(N244="zákl. přenesená",J244,0)</f>
        <v>0</v>
      </c>
      <c r="BH244" s="136">
        <f>IF(N244="sníž. přenesená",J244,0)</f>
        <v>0</v>
      </c>
      <c r="BI244" s="136">
        <f>IF(N244="nulová",J244,0)</f>
        <v>0</v>
      </c>
      <c r="BJ244" s="2" t="s">
        <v>79</v>
      </c>
      <c r="BK244" s="136">
        <f>ROUND(I244*H244,2)</f>
        <v>1280</v>
      </c>
      <c r="BL244" s="2" t="s">
        <v>153</v>
      </c>
      <c r="BM244" s="135" t="s">
        <v>524</v>
      </c>
    </row>
    <row r="245" spans="1:65" ht="15.75" customHeight="1">
      <c r="A245" s="16"/>
      <c r="B245" s="17"/>
      <c r="C245" s="16"/>
      <c r="D245" s="137" t="s">
        <v>129</v>
      </c>
      <c r="E245" s="16"/>
      <c r="F245" s="138" t="s">
        <v>523</v>
      </c>
      <c r="G245" s="16"/>
      <c r="H245" s="16"/>
      <c r="I245" s="16"/>
      <c r="J245" s="16"/>
      <c r="K245" s="16"/>
      <c r="L245" s="17"/>
      <c r="M245" s="139"/>
      <c r="N245" s="16"/>
      <c r="O245" s="16"/>
      <c r="P245" s="16"/>
      <c r="Q245" s="16"/>
      <c r="R245" s="16"/>
      <c r="S245" s="16"/>
      <c r="T245" s="41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6"/>
      <c r="AO245" s="16"/>
      <c r="AP245" s="16"/>
      <c r="AQ245" s="16"/>
      <c r="AR245" s="16"/>
      <c r="AS245" s="16"/>
      <c r="AT245" s="2" t="s">
        <v>129</v>
      </c>
      <c r="AU245" s="2" t="s">
        <v>81</v>
      </c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6"/>
      <c r="BM245" s="16"/>
    </row>
    <row r="246" spans="1:65" ht="16.5" customHeight="1">
      <c r="A246" s="16"/>
      <c r="B246" s="17"/>
      <c r="C246" s="124" t="s">
        <v>525</v>
      </c>
      <c r="D246" s="124" t="s">
        <v>122</v>
      </c>
      <c r="E246" s="125" t="s">
        <v>526</v>
      </c>
      <c r="F246" s="126" t="s">
        <v>527</v>
      </c>
      <c r="G246" s="127" t="s">
        <v>125</v>
      </c>
      <c r="H246" s="128">
        <v>18</v>
      </c>
      <c r="I246" s="129">
        <v>461</v>
      </c>
      <c r="J246" s="130">
        <f>ROUND(I246*H246,2)</f>
        <v>8298</v>
      </c>
      <c r="K246" s="126" t="s">
        <v>126</v>
      </c>
      <c r="L246" s="17"/>
      <c r="M246" s="131" t="s">
        <v>19</v>
      </c>
      <c r="N246" s="132" t="s">
        <v>42</v>
      </c>
      <c r="O246" s="16"/>
      <c r="P246" s="133">
        <f>O246*H246</f>
        <v>0</v>
      </c>
      <c r="Q246" s="133">
        <v>0</v>
      </c>
      <c r="R246" s="133">
        <f>Q246*H246</f>
        <v>0</v>
      </c>
      <c r="S246" s="133">
        <v>0</v>
      </c>
      <c r="T246" s="134">
        <f>S246*H246</f>
        <v>0</v>
      </c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6"/>
      <c r="AM246" s="16"/>
      <c r="AN246" s="16"/>
      <c r="AO246" s="16"/>
      <c r="AP246" s="16"/>
      <c r="AQ246" s="16"/>
      <c r="AR246" s="135" t="s">
        <v>153</v>
      </c>
      <c r="AS246" s="16"/>
      <c r="AT246" s="135" t="s">
        <v>122</v>
      </c>
      <c r="AU246" s="135" t="s">
        <v>81</v>
      </c>
      <c r="AV246" s="16"/>
      <c r="AW246" s="16"/>
      <c r="AX246" s="16"/>
      <c r="AY246" s="2" t="s">
        <v>119</v>
      </c>
      <c r="AZ246" s="16"/>
      <c r="BA246" s="16"/>
      <c r="BB246" s="16"/>
      <c r="BC246" s="16"/>
      <c r="BD246" s="16"/>
      <c r="BE246" s="136">
        <f>IF(N246="základní",J246,0)</f>
        <v>8298</v>
      </c>
      <c r="BF246" s="136">
        <f>IF(N246="snížená",J246,0)</f>
        <v>0</v>
      </c>
      <c r="BG246" s="136">
        <f>IF(N246="zákl. přenesená",J246,0)</f>
        <v>0</v>
      </c>
      <c r="BH246" s="136">
        <f>IF(N246="sníž. přenesená",J246,0)</f>
        <v>0</v>
      </c>
      <c r="BI246" s="136">
        <f>IF(N246="nulová",J246,0)</f>
        <v>0</v>
      </c>
      <c r="BJ246" s="2" t="s">
        <v>79</v>
      </c>
      <c r="BK246" s="136">
        <f>ROUND(I246*H246,2)</f>
        <v>8298</v>
      </c>
      <c r="BL246" s="2" t="s">
        <v>153</v>
      </c>
      <c r="BM246" s="135" t="s">
        <v>528</v>
      </c>
    </row>
    <row r="247" spans="1:65" ht="15.75" customHeight="1">
      <c r="A247" s="16"/>
      <c r="B247" s="17"/>
      <c r="C247" s="16"/>
      <c r="D247" s="137" t="s">
        <v>129</v>
      </c>
      <c r="E247" s="16"/>
      <c r="F247" s="138" t="s">
        <v>529</v>
      </c>
      <c r="G247" s="16"/>
      <c r="H247" s="16"/>
      <c r="I247" s="16"/>
      <c r="J247" s="16"/>
      <c r="K247" s="16"/>
      <c r="L247" s="17"/>
      <c r="M247" s="139"/>
      <c r="N247" s="16"/>
      <c r="O247" s="16"/>
      <c r="P247" s="16"/>
      <c r="Q247" s="16"/>
      <c r="R247" s="16"/>
      <c r="S247" s="16"/>
      <c r="T247" s="41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6"/>
      <c r="AM247" s="16"/>
      <c r="AN247" s="16"/>
      <c r="AO247" s="16"/>
      <c r="AP247" s="16"/>
      <c r="AQ247" s="16"/>
      <c r="AR247" s="16"/>
      <c r="AS247" s="16"/>
      <c r="AT247" s="2" t="s">
        <v>129</v>
      </c>
      <c r="AU247" s="2" t="s">
        <v>81</v>
      </c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16"/>
      <c r="BM247" s="16"/>
    </row>
    <row r="248" spans="1:65" ht="15.75" customHeight="1">
      <c r="A248" s="16"/>
      <c r="B248" s="17"/>
      <c r="C248" s="16"/>
      <c r="D248" s="140" t="s">
        <v>131</v>
      </c>
      <c r="E248" s="16"/>
      <c r="F248" s="141" t="s">
        <v>530</v>
      </c>
      <c r="G248" s="16"/>
      <c r="H248" s="16"/>
      <c r="I248" s="16"/>
      <c r="J248" s="16"/>
      <c r="K248" s="16"/>
      <c r="L248" s="17"/>
      <c r="M248" s="139"/>
      <c r="N248" s="16"/>
      <c r="O248" s="16"/>
      <c r="P248" s="16"/>
      <c r="Q248" s="16"/>
      <c r="R248" s="16"/>
      <c r="S248" s="16"/>
      <c r="T248" s="41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6"/>
      <c r="AM248" s="16"/>
      <c r="AN248" s="16"/>
      <c r="AO248" s="16"/>
      <c r="AP248" s="16"/>
      <c r="AQ248" s="16"/>
      <c r="AR248" s="16"/>
      <c r="AS248" s="16"/>
      <c r="AT248" s="2" t="s">
        <v>131</v>
      </c>
      <c r="AU248" s="2" t="s">
        <v>81</v>
      </c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16"/>
      <c r="BM248" s="16"/>
    </row>
    <row r="249" spans="1:65" ht="24" customHeight="1">
      <c r="A249" s="16"/>
      <c r="B249" s="17"/>
      <c r="C249" s="158" t="s">
        <v>531</v>
      </c>
      <c r="D249" s="158" t="s">
        <v>296</v>
      </c>
      <c r="E249" s="159" t="s">
        <v>532</v>
      </c>
      <c r="F249" s="160" t="s">
        <v>533</v>
      </c>
      <c r="G249" s="161" t="s">
        <v>125</v>
      </c>
      <c r="H249" s="162">
        <v>18</v>
      </c>
      <c r="I249" s="163">
        <v>1478</v>
      </c>
      <c r="J249" s="164">
        <f>ROUND(I249*H249,2)</f>
        <v>26604</v>
      </c>
      <c r="K249" s="160" t="s">
        <v>126</v>
      </c>
      <c r="L249" s="165"/>
      <c r="M249" s="166" t="s">
        <v>19</v>
      </c>
      <c r="N249" s="167" t="s">
        <v>42</v>
      </c>
      <c r="O249" s="16"/>
      <c r="P249" s="133">
        <f>O249*H249</f>
        <v>0</v>
      </c>
      <c r="Q249" s="133">
        <v>5.0000000000000001E-4</v>
      </c>
      <c r="R249" s="133">
        <f>Q249*H249</f>
        <v>9.0000000000000011E-3</v>
      </c>
      <c r="S249" s="133">
        <v>0</v>
      </c>
      <c r="T249" s="134">
        <f>S249*H249</f>
        <v>0</v>
      </c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35" t="s">
        <v>299</v>
      </c>
      <c r="AS249" s="16"/>
      <c r="AT249" s="135" t="s">
        <v>296</v>
      </c>
      <c r="AU249" s="135" t="s">
        <v>81</v>
      </c>
      <c r="AV249" s="16"/>
      <c r="AW249" s="16"/>
      <c r="AX249" s="16"/>
      <c r="AY249" s="2" t="s">
        <v>119</v>
      </c>
      <c r="AZ249" s="16"/>
      <c r="BA249" s="16"/>
      <c r="BB249" s="16"/>
      <c r="BC249" s="16"/>
      <c r="BD249" s="16"/>
      <c r="BE249" s="136">
        <f>IF(N249="základní",J249,0)</f>
        <v>26604</v>
      </c>
      <c r="BF249" s="136">
        <f>IF(N249="snížená",J249,0)</f>
        <v>0</v>
      </c>
      <c r="BG249" s="136">
        <f>IF(N249="zákl. přenesená",J249,0)</f>
        <v>0</v>
      </c>
      <c r="BH249" s="136">
        <f>IF(N249="sníž. přenesená",J249,0)</f>
        <v>0</v>
      </c>
      <c r="BI249" s="136">
        <f>IF(N249="nulová",J249,0)</f>
        <v>0</v>
      </c>
      <c r="BJ249" s="2" t="s">
        <v>79</v>
      </c>
      <c r="BK249" s="136">
        <f>ROUND(I249*H249,2)</f>
        <v>26604</v>
      </c>
      <c r="BL249" s="2" t="s">
        <v>153</v>
      </c>
      <c r="BM249" s="135" t="s">
        <v>534</v>
      </c>
    </row>
    <row r="250" spans="1:65" ht="15.75" customHeight="1">
      <c r="A250" s="16"/>
      <c r="B250" s="17"/>
      <c r="C250" s="16"/>
      <c r="D250" s="137" t="s">
        <v>129</v>
      </c>
      <c r="E250" s="16"/>
      <c r="F250" s="138" t="s">
        <v>533</v>
      </c>
      <c r="G250" s="16"/>
      <c r="H250" s="16"/>
      <c r="I250" s="16"/>
      <c r="J250" s="16"/>
      <c r="K250" s="16"/>
      <c r="L250" s="17"/>
      <c r="M250" s="139"/>
      <c r="N250" s="16"/>
      <c r="O250" s="16"/>
      <c r="P250" s="16"/>
      <c r="Q250" s="16"/>
      <c r="R250" s="16"/>
      <c r="S250" s="16"/>
      <c r="T250" s="41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2" t="s">
        <v>129</v>
      </c>
      <c r="AU250" s="2" t="s">
        <v>81</v>
      </c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6"/>
      <c r="BM250" s="16"/>
    </row>
    <row r="251" spans="1:65" ht="24" customHeight="1">
      <c r="A251" s="16"/>
      <c r="B251" s="17"/>
      <c r="C251" s="124" t="s">
        <v>535</v>
      </c>
      <c r="D251" s="124" t="s">
        <v>122</v>
      </c>
      <c r="E251" s="125" t="s">
        <v>536</v>
      </c>
      <c r="F251" s="126" t="s">
        <v>537</v>
      </c>
      <c r="G251" s="127" t="s">
        <v>125</v>
      </c>
      <c r="H251" s="128">
        <v>11</v>
      </c>
      <c r="I251" s="129">
        <v>410</v>
      </c>
      <c r="J251" s="130">
        <f>ROUND(I251*H251,2)</f>
        <v>4510</v>
      </c>
      <c r="K251" s="126" t="s">
        <v>126</v>
      </c>
      <c r="L251" s="17"/>
      <c r="M251" s="131" t="s">
        <v>19</v>
      </c>
      <c r="N251" s="132" t="s">
        <v>42</v>
      </c>
      <c r="O251" s="16"/>
      <c r="P251" s="133">
        <f>O251*H251</f>
        <v>0</v>
      </c>
      <c r="Q251" s="133">
        <v>0</v>
      </c>
      <c r="R251" s="133">
        <f>Q251*H251</f>
        <v>0</v>
      </c>
      <c r="S251" s="133">
        <v>0</v>
      </c>
      <c r="T251" s="134">
        <f>S251*H251</f>
        <v>0</v>
      </c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6"/>
      <c r="AO251" s="16"/>
      <c r="AP251" s="16"/>
      <c r="AQ251" s="16"/>
      <c r="AR251" s="135" t="s">
        <v>153</v>
      </c>
      <c r="AS251" s="16"/>
      <c r="AT251" s="135" t="s">
        <v>122</v>
      </c>
      <c r="AU251" s="135" t="s">
        <v>81</v>
      </c>
      <c r="AV251" s="16"/>
      <c r="AW251" s="16"/>
      <c r="AX251" s="16"/>
      <c r="AY251" s="2" t="s">
        <v>119</v>
      </c>
      <c r="AZ251" s="16"/>
      <c r="BA251" s="16"/>
      <c r="BB251" s="16"/>
      <c r="BC251" s="16"/>
      <c r="BD251" s="16"/>
      <c r="BE251" s="136">
        <f>IF(N251="základní",J251,0)</f>
        <v>4510</v>
      </c>
      <c r="BF251" s="136">
        <f>IF(N251="snížená",J251,0)</f>
        <v>0</v>
      </c>
      <c r="BG251" s="136">
        <f>IF(N251="zákl. přenesená",J251,0)</f>
        <v>0</v>
      </c>
      <c r="BH251" s="136">
        <f>IF(N251="sníž. přenesená",J251,0)</f>
        <v>0</v>
      </c>
      <c r="BI251" s="136">
        <f>IF(N251="nulová",J251,0)</f>
        <v>0</v>
      </c>
      <c r="BJ251" s="2" t="s">
        <v>79</v>
      </c>
      <c r="BK251" s="136">
        <f>ROUND(I251*H251,2)</f>
        <v>4510</v>
      </c>
      <c r="BL251" s="2" t="s">
        <v>153</v>
      </c>
      <c r="BM251" s="135" t="s">
        <v>538</v>
      </c>
    </row>
    <row r="252" spans="1:65" ht="15.75" customHeight="1">
      <c r="A252" s="16"/>
      <c r="B252" s="17"/>
      <c r="C252" s="16"/>
      <c r="D252" s="137" t="s">
        <v>129</v>
      </c>
      <c r="E252" s="16"/>
      <c r="F252" s="138" t="s">
        <v>539</v>
      </c>
      <c r="G252" s="16"/>
      <c r="H252" s="16"/>
      <c r="I252" s="16"/>
      <c r="J252" s="16"/>
      <c r="K252" s="16"/>
      <c r="L252" s="17"/>
      <c r="M252" s="139"/>
      <c r="N252" s="16"/>
      <c r="O252" s="16"/>
      <c r="P252" s="16"/>
      <c r="Q252" s="16"/>
      <c r="R252" s="16"/>
      <c r="S252" s="16"/>
      <c r="T252" s="41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6"/>
      <c r="AO252" s="16"/>
      <c r="AP252" s="16"/>
      <c r="AQ252" s="16"/>
      <c r="AR252" s="16"/>
      <c r="AS252" s="16"/>
      <c r="AT252" s="2" t="s">
        <v>129</v>
      </c>
      <c r="AU252" s="2" t="s">
        <v>81</v>
      </c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6"/>
      <c r="BM252" s="16"/>
    </row>
    <row r="253" spans="1:65" ht="15.75" customHeight="1">
      <c r="A253" s="16"/>
      <c r="B253" s="17"/>
      <c r="C253" s="16"/>
      <c r="D253" s="140" t="s">
        <v>131</v>
      </c>
      <c r="E253" s="16"/>
      <c r="F253" s="141" t="s">
        <v>540</v>
      </c>
      <c r="G253" s="16"/>
      <c r="H253" s="16"/>
      <c r="I253" s="16"/>
      <c r="J253" s="16"/>
      <c r="K253" s="16"/>
      <c r="L253" s="17"/>
      <c r="M253" s="139"/>
      <c r="N253" s="16"/>
      <c r="O253" s="16"/>
      <c r="P253" s="16"/>
      <c r="Q253" s="16"/>
      <c r="R253" s="16"/>
      <c r="S253" s="16"/>
      <c r="T253" s="41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6"/>
      <c r="AO253" s="16"/>
      <c r="AP253" s="16"/>
      <c r="AQ253" s="16"/>
      <c r="AR253" s="16"/>
      <c r="AS253" s="16"/>
      <c r="AT253" s="2" t="s">
        <v>131</v>
      </c>
      <c r="AU253" s="2" t="s">
        <v>81</v>
      </c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6"/>
      <c r="BM253" s="16"/>
    </row>
    <row r="254" spans="1:65" ht="24" customHeight="1">
      <c r="A254" s="16"/>
      <c r="B254" s="17"/>
      <c r="C254" s="158" t="s">
        <v>541</v>
      </c>
      <c r="D254" s="158" t="s">
        <v>296</v>
      </c>
      <c r="E254" s="159" t="s">
        <v>542</v>
      </c>
      <c r="F254" s="160" t="s">
        <v>543</v>
      </c>
      <c r="G254" s="161" t="s">
        <v>125</v>
      </c>
      <c r="H254" s="162">
        <v>11</v>
      </c>
      <c r="I254" s="163">
        <v>4433</v>
      </c>
      <c r="J254" s="164">
        <f>ROUND(I254*H254,2)</f>
        <v>48763</v>
      </c>
      <c r="K254" s="160" t="s">
        <v>126</v>
      </c>
      <c r="L254" s="165"/>
      <c r="M254" s="166" t="s">
        <v>19</v>
      </c>
      <c r="N254" s="167" t="s">
        <v>42</v>
      </c>
      <c r="O254" s="16"/>
      <c r="P254" s="133">
        <f>O254*H254</f>
        <v>0</v>
      </c>
      <c r="Q254" s="133">
        <v>1E-3</v>
      </c>
      <c r="R254" s="133">
        <f>Q254*H254</f>
        <v>1.0999999999999999E-2</v>
      </c>
      <c r="S254" s="133">
        <v>0</v>
      </c>
      <c r="T254" s="134">
        <f>S254*H254</f>
        <v>0</v>
      </c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  <c r="AQ254" s="16"/>
      <c r="AR254" s="135" t="s">
        <v>299</v>
      </c>
      <c r="AS254" s="16"/>
      <c r="AT254" s="135" t="s">
        <v>296</v>
      </c>
      <c r="AU254" s="135" t="s">
        <v>81</v>
      </c>
      <c r="AV254" s="16"/>
      <c r="AW254" s="16"/>
      <c r="AX254" s="16"/>
      <c r="AY254" s="2" t="s">
        <v>119</v>
      </c>
      <c r="AZ254" s="16"/>
      <c r="BA254" s="16"/>
      <c r="BB254" s="16"/>
      <c r="BC254" s="16"/>
      <c r="BD254" s="16"/>
      <c r="BE254" s="136">
        <f>IF(N254="základní",J254,0)</f>
        <v>48763</v>
      </c>
      <c r="BF254" s="136">
        <f>IF(N254="snížená",J254,0)</f>
        <v>0</v>
      </c>
      <c r="BG254" s="136">
        <f>IF(N254="zákl. přenesená",J254,0)</f>
        <v>0</v>
      </c>
      <c r="BH254" s="136">
        <f>IF(N254="sníž. přenesená",J254,0)</f>
        <v>0</v>
      </c>
      <c r="BI254" s="136">
        <f>IF(N254="nulová",J254,0)</f>
        <v>0</v>
      </c>
      <c r="BJ254" s="2" t="s">
        <v>79</v>
      </c>
      <c r="BK254" s="136">
        <f>ROUND(I254*H254,2)</f>
        <v>48763</v>
      </c>
      <c r="BL254" s="2" t="s">
        <v>153</v>
      </c>
      <c r="BM254" s="135" t="s">
        <v>544</v>
      </c>
    </row>
    <row r="255" spans="1:65" ht="15.75" customHeight="1">
      <c r="A255" s="16"/>
      <c r="B255" s="17"/>
      <c r="C255" s="16"/>
      <c r="D255" s="137" t="s">
        <v>129</v>
      </c>
      <c r="E255" s="16"/>
      <c r="F255" s="138" t="s">
        <v>543</v>
      </c>
      <c r="G255" s="16"/>
      <c r="H255" s="16"/>
      <c r="I255" s="16"/>
      <c r="J255" s="16"/>
      <c r="K255" s="16"/>
      <c r="L255" s="17"/>
      <c r="M255" s="139"/>
      <c r="N255" s="16"/>
      <c r="O255" s="16"/>
      <c r="P255" s="16"/>
      <c r="Q255" s="16"/>
      <c r="R255" s="16"/>
      <c r="S255" s="16"/>
      <c r="T255" s="41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2" t="s">
        <v>129</v>
      </c>
      <c r="AU255" s="2" t="s">
        <v>81</v>
      </c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  <c r="BG255" s="16"/>
      <c r="BH255" s="16"/>
      <c r="BI255" s="16"/>
      <c r="BJ255" s="16"/>
      <c r="BK255" s="16"/>
      <c r="BL255" s="16"/>
      <c r="BM255" s="16"/>
    </row>
    <row r="256" spans="1:65" ht="24" customHeight="1">
      <c r="A256" s="16"/>
      <c r="B256" s="17"/>
      <c r="C256" s="124" t="s">
        <v>545</v>
      </c>
      <c r="D256" s="124" t="s">
        <v>122</v>
      </c>
      <c r="E256" s="125" t="s">
        <v>546</v>
      </c>
      <c r="F256" s="126" t="s">
        <v>547</v>
      </c>
      <c r="G256" s="127" t="s">
        <v>125</v>
      </c>
      <c r="H256" s="128">
        <v>302</v>
      </c>
      <c r="I256" s="129">
        <v>180</v>
      </c>
      <c r="J256" s="130">
        <f>ROUND(I256*H256,2)</f>
        <v>54360</v>
      </c>
      <c r="K256" s="126" t="s">
        <v>126</v>
      </c>
      <c r="L256" s="17"/>
      <c r="M256" s="131" t="s">
        <v>19</v>
      </c>
      <c r="N256" s="132" t="s">
        <v>42</v>
      </c>
      <c r="O256" s="16"/>
      <c r="P256" s="133">
        <f>O256*H256</f>
        <v>0</v>
      </c>
      <c r="Q256" s="133">
        <v>0</v>
      </c>
      <c r="R256" s="133">
        <f>Q256*H256</f>
        <v>0</v>
      </c>
      <c r="S256" s="133">
        <v>0</v>
      </c>
      <c r="T256" s="134">
        <f>S256*H256</f>
        <v>0</v>
      </c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35" t="s">
        <v>153</v>
      </c>
      <c r="AS256" s="16"/>
      <c r="AT256" s="135" t="s">
        <v>122</v>
      </c>
      <c r="AU256" s="135" t="s">
        <v>81</v>
      </c>
      <c r="AV256" s="16"/>
      <c r="AW256" s="16"/>
      <c r="AX256" s="16"/>
      <c r="AY256" s="2" t="s">
        <v>119</v>
      </c>
      <c r="AZ256" s="16"/>
      <c r="BA256" s="16"/>
      <c r="BB256" s="16"/>
      <c r="BC256" s="16"/>
      <c r="BD256" s="16"/>
      <c r="BE256" s="136">
        <f>IF(N256="základní",J256,0)</f>
        <v>54360</v>
      </c>
      <c r="BF256" s="136">
        <f>IF(N256="snížená",J256,0)</f>
        <v>0</v>
      </c>
      <c r="BG256" s="136">
        <f>IF(N256="zákl. přenesená",J256,0)</f>
        <v>0</v>
      </c>
      <c r="BH256" s="136">
        <f>IF(N256="sníž. přenesená",J256,0)</f>
        <v>0</v>
      </c>
      <c r="BI256" s="136">
        <f>IF(N256="nulová",J256,0)</f>
        <v>0</v>
      </c>
      <c r="BJ256" s="2" t="s">
        <v>79</v>
      </c>
      <c r="BK256" s="136">
        <f>ROUND(I256*H256,2)</f>
        <v>54360</v>
      </c>
      <c r="BL256" s="2" t="s">
        <v>153</v>
      </c>
      <c r="BM256" s="135" t="s">
        <v>548</v>
      </c>
    </row>
    <row r="257" spans="1:65" ht="15.75" customHeight="1">
      <c r="A257" s="16"/>
      <c r="B257" s="17"/>
      <c r="C257" s="16"/>
      <c r="D257" s="137" t="s">
        <v>129</v>
      </c>
      <c r="E257" s="16"/>
      <c r="F257" s="138" t="s">
        <v>549</v>
      </c>
      <c r="G257" s="16"/>
      <c r="H257" s="16"/>
      <c r="I257" s="16"/>
      <c r="J257" s="16"/>
      <c r="K257" s="16"/>
      <c r="L257" s="17"/>
      <c r="M257" s="139"/>
      <c r="N257" s="16"/>
      <c r="O257" s="16"/>
      <c r="P257" s="16"/>
      <c r="Q257" s="16"/>
      <c r="R257" s="16"/>
      <c r="S257" s="16"/>
      <c r="T257" s="41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2" t="s">
        <v>129</v>
      </c>
      <c r="AU257" s="2" t="s">
        <v>81</v>
      </c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</row>
    <row r="258" spans="1:65" ht="15.75" customHeight="1">
      <c r="A258" s="16"/>
      <c r="B258" s="17"/>
      <c r="C258" s="16"/>
      <c r="D258" s="140" t="s">
        <v>131</v>
      </c>
      <c r="E258" s="16"/>
      <c r="F258" s="141" t="s">
        <v>550</v>
      </c>
      <c r="G258" s="16"/>
      <c r="H258" s="16"/>
      <c r="I258" s="16"/>
      <c r="J258" s="16"/>
      <c r="K258" s="16"/>
      <c r="L258" s="17"/>
      <c r="M258" s="139"/>
      <c r="N258" s="16"/>
      <c r="O258" s="16"/>
      <c r="P258" s="16"/>
      <c r="Q258" s="16"/>
      <c r="R258" s="16"/>
      <c r="S258" s="16"/>
      <c r="T258" s="41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2" t="s">
        <v>131</v>
      </c>
      <c r="AU258" s="2" t="s">
        <v>81</v>
      </c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6"/>
      <c r="BM258" s="16"/>
    </row>
    <row r="259" spans="1:65" ht="24" customHeight="1">
      <c r="A259" s="16"/>
      <c r="B259" s="17"/>
      <c r="C259" s="158" t="s">
        <v>551</v>
      </c>
      <c r="D259" s="158" t="s">
        <v>296</v>
      </c>
      <c r="E259" s="159" t="s">
        <v>552</v>
      </c>
      <c r="F259" s="160" t="s">
        <v>553</v>
      </c>
      <c r="G259" s="161" t="s">
        <v>125</v>
      </c>
      <c r="H259" s="162">
        <v>302</v>
      </c>
      <c r="I259" s="163">
        <v>33</v>
      </c>
      <c r="J259" s="164">
        <f>ROUND(I259*H259,2)</f>
        <v>9966</v>
      </c>
      <c r="K259" s="160" t="s">
        <v>126</v>
      </c>
      <c r="L259" s="165"/>
      <c r="M259" s="166" t="s">
        <v>19</v>
      </c>
      <c r="N259" s="167" t="s">
        <v>42</v>
      </c>
      <c r="O259" s="16"/>
      <c r="P259" s="133">
        <f>O259*H259</f>
        <v>0</v>
      </c>
      <c r="Q259" s="133">
        <v>5.0000000000000002E-5</v>
      </c>
      <c r="R259" s="133">
        <f>Q259*H259</f>
        <v>1.5100000000000001E-2</v>
      </c>
      <c r="S259" s="133">
        <v>0</v>
      </c>
      <c r="T259" s="134">
        <f>S259*H259</f>
        <v>0</v>
      </c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35" t="s">
        <v>299</v>
      </c>
      <c r="AS259" s="16"/>
      <c r="AT259" s="135" t="s">
        <v>296</v>
      </c>
      <c r="AU259" s="135" t="s">
        <v>81</v>
      </c>
      <c r="AV259" s="16"/>
      <c r="AW259" s="16"/>
      <c r="AX259" s="16"/>
      <c r="AY259" s="2" t="s">
        <v>119</v>
      </c>
      <c r="AZ259" s="16"/>
      <c r="BA259" s="16"/>
      <c r="BB259" s="16"/>
      <c r="BC259" s="16"/>
      <c r="BD259" s="16"/>
      <c r="BE259" s="136">
        <f>IF(N259="základní",J259,0)</f>
        <v>9966</v>
      </c>
      <c r="BF259" s="136">
        <f>IF(N259="snížená",J259,0)</f>
        <v>0</v>
      </c>
      <c r="BG259" s="136">
        <f>IF(N259="zákl. přenesená",J259,0)</f>
        <v>0</v>
      </c>
      <c r="BH259" s="136">
        <f>IF(N259="sníž. přenesená",J259,0)</f>
        <v>0</v>
      </c>
      <c r="BI259" s="136">
        <f>IF(N259="nulová",J259,0)</f>
        <v>0</v>
      </c>
      <c r="BJ259" s="2" t="s">
        <v>79</v>
      </c>
      <c r="BK259" s="136">
        <f>ROUND(I259*H259,2)</f>
        <v>9966</v>
      </c>
      <c r="BL259" s="2" t="s">
        <v>153</v>
      </c>
      <c r="BM259" s="135" t="s">
        <v>554</v>
      </c>
    </row>
    <row r="260" spans="1:65" ht="15.75" customHeight="1">
      <c r="A260" s="16"/>
      <c r="B260" s="17"/>
      <c r="C260" s="16"/>
      <c r="D260" s="137" t="s">
        <v>129</v>
      </c>
      <c r="E260" s="16"/>
      <c r="F260" s="138" t="s">
        <v>553</v>
      </c>
      <c r="G260" s="16"/>
      <c r="H260" s="16"/>
      <c r="I260" s="16"/>
      <c r="J260" s="16"/>
      <c r="K260" s="16"/>
      <c r="L260" s="17"/>
      <c r="M260" s="139"/>
      <c r="N260" s="16"/>
      <c r="O260" s="16"/>
      <c r="P260" s="16"/>
      <c r="Q260" s="16"/>
      <c r="R260" s="16"/>
      <c r="S260" s="16"/>
      <c r="T260" s="41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2" t="s">
        <v>129</v>
      </c>
      <c r="AU260" s="2" t="s">
        <v>81</v>
      </c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6"/>
      <c r="BM260" s="16"/>
    </row>
    <row r="261" spans="1:65" ht="16.5" customHeight="1">
      <c r="A261" s="16"/>
      <c r="B261" s="17"/>
      <c r="C261" s="158" t="s">
        <v>555</v>
      </c>
      <c r="D261" s="158" t="s">
        <v>296</v>
      </c>
      <c r="E261" s="159" t="s">
        <v>556</v>
      </c>
      <c r="F261" s="160" t="s">
        <v>557</v>
      </c>
      <c r="G261" s="161" t="s">
        <v>125</v>
      </c>
      <c r="H261" s="162">
        <v>302</v>
      </c>
      <c r="I261" s="163">
        <v>39</v>
      </c>
      <c r="J261" s="164">
        <f>ROUND(I261*H261,2)</f>
        <v>11778</v>
      </c>
      <c r="K261" s="160" t="s">
        <v>218</v>
      </c>
      <c r="L261" s="165"/>
      <c r="M261" s="166" t="s">
        <v>19</v>
      </c>
      <c r="N261" s="167" t="s">
        <v>42</v>
      </c>
      <c r="O261" s="16"/>
      <c r="P261" s="133">
        <f>O261*H261</f>
        <v>0</v>
      </c>
      <c r="Q261" s="133">
        <v>0</v>
      </c>
      <c r="R261" s="133">
        <f>Q261*H261</f>
        <v>0</v>
      </c>
      <c r="S261" s="133">
        <v>0</v>
      </c>
      <c r="T261" s="134">
        <f>S261*H261</f>
        <v>0</v>
      </c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35" t="s">
        <v>299</v>
      </c>
      <c r="AS261" s="16"/>
      <c r="AT261" s="135" t="s">
        <v>296</v>
      </c>
      <c r="AU261" s="135" t="s">
        <v>81</v>
      </c>
      <c r="AV261" s="16"/>
      <c r="AW261" s="16"/>
      <c r="AX261" s="16"/>
      <c r="AY261" s="2" t="s">
        <v>119</v>
      </c>
      <c r="AZ261" s="16"/>
      <c r="BA261" s="16"/>
      <c r="BB261" s="16"/>
      <c r="BC261" s="16"/>
      <c r="BD261" s="16"/>
      <c r="BE261" s="136">
        <f>IF(N261="základní",J261,0)</f>
        <v>11778</v>
      </c>
      <c r="BF261" s="136">
        <f>IF(N261="snížená",J261,0)</f>
        <v>0</v>
      </c>
      <c r="BG261" s="136">
        <f>IF(N261="zákl. přenesená",J261,0)</f>
        <v>0</v>
      </c>
      <c r="BH261" s="136">
        <f>IF(N261="sníž. přenesená",J261,0)</f>
        <v>0</v>
      </c>
      <c r="BI261" s="136">
        <f>IF(N261="nulová",J261,0)</f>
        <v>0</v>
      </c>
      <c r="BJ261" s="2" t="s">
        <v>79</v>
      </c>
      <c r="BK261" s="136">
        <f>ROUND(I261*H261,2)</f>
        <v>11778</v>
      </c>
      <c r="BL261" s="2" t="s">
        <v>153</v>
      </c>
      <c r="BM261" s="135" t="s">
        <v>558</v>
      </c>
    </row>
    <row r="262" spans="1:65" ht="15.75" customHeight="1">
      <c r="A262" s="16"/>
      <c r="B262" s="17"/>
      <c r="C262" s="16"/>
      <c r="D262" s="137" t="s">
        <v>129</v>
      </c>
      <c r="E262" s="16"/>
      <c r="F262" s="138" t="s">
        <v>557</v>
      </c>
      <c r="G262" s="16"/>
      <c r="H262" s="16"/>
      <c r="I262" s="16"/>
      <c r="J262" s="16"/>
      <c r="K262" s="16"/>
      <c r="L262" s="17"/>
      <c r="M262" s="139"/>
      <c r="N262" s="16"/>
      <c r="O262" s="16"/>
      <c r="P262" s="16"/>
      <c r="Q262" s="16"/>
      <c r="R262" s="16"/>
      <c r="S262" s="16"/>
      <c r="T262" s="41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2" t="s">
        <v>129</v>
      </c>
      <c r="AU262" s="2" t="s">
        <v>81</v>
      </c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16"/>
      <c r="BM262" s="16"/>
    </row>
    <row r="263" spans="1:65" ht="16.5" customHeight="1">
      <c r="A263" s="16"/>
      <c r="B263" s="17"/>
      <c r="C263" s="158" t="s">
        <v>559</v>
      </c>
      <c r="D263" s="158" t="s">
        <v>296</v>
      </c>
      <c r="E263" s="159" t="s">
        <v>560</v>
      </c>
      <c r="F263" s="160" t="s">
        <v>561</v>
      </c>
      <c r="G263" s="161" t="s">
        <v>125</v>
      </c>
      <c r="H263" s="162">
        <v>302</v>
      </c>
      <c r="I263" s="163">
        <v>94</v>
      </c>
      <c r="J263" s="164">
        <f>ROUND(I263*H263,2)</f>
        <v>28388</v>
      </c>
      <c r="K263" s="160" t="s">
        <v>218</v>
      </c>
      <c r="L263" s="165"/>
      <c r="M263" s="166" t="s">
        <v>19</v>
      </c>
      <c r="N263" s="167" t="s">
        <v>42</v>
      </c>
      <c r="O263" s="16"/>
      <c r="P263" s="133">
        <f>O263*H263</f>
        <v>0</v>
      </c>
      <c r="Q263" s="133">
        <v>0</v>
      </c>
      <c r="R263" s="133">
        <f>Q263*H263</f>
        <v>0</v>
      </c>
      <c r="S263" s="133">
        <v>0</v>
      </c>
      <c r="T263" s="134">
        <f>S263*H263</f>
        <v>0</v>
      </c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35" t="s">
        <v>299</v>
      </c>
      <c r="AS263" s="16"/>
      <c r="AT263" s="135" t="s">
        <v>296</v>
      </c>
      <c r="AU263" s="135" t="s">
        <v>81</v>
      </c>
      <c r="AV263" s="16"/>
      <c r="AW263" s="16"/>
      <c r="AX263" s="16"/>
      <c r="AY263" s="2" t="s">
        <v>119</v>
      </c>
      <c r="AZ263" s="16"/>
      <c r="BA263" s="16"/>
      <c r="BB263" s="16"/>
      <c r="BC263" s="16"/>
      <c r="BD263" s="16"/>
      <c r="BE263" s="136">
        <f>IF(N263="základní",J263,0)</f>
        <v>28388</v>
      </c>
      <c r="BF263" s="136">
        <f>IF(N263="snížená",J263,0)</f>
        <v>0</v>
      </c>
      <c r="BG263" s="136">
        <f>IF(N263="zákl. přenesená",J263,0)</f>
        <v>0</v>
      </c>
      <c r="BH263" s="136">
        <f>IF(N263="sníž. přenesená",J263,0)</f>
        <v>0</v>
      </c>
      <c r="BI263" s="136">
        <f>IF(N263="nulová",J263,0)</f>
        <v>0</v>
      </c>
      <c r="BJ263" s="2" t="s">
        <v>79</v>
      </c>
      <c r="BK263" s="136">
        <f>ROUND(I263*H263,2)</f>
        <v>28388</v>
      </c>
      <c r="BL263" s="2" t="s">
        <v>153</v>
      </c>
      <c r="BM263" s="135" t="s">
        <v>562</v>
      </c>
    </row>
    <row r="264" spans="1:65" ht="15.75" customHeight="1">
      <c r="A264" s="16"/>
      <c r="B264" s="17"/>
      <c r="C264" s="16"/>
      <c r="D264" s="137" t="s">
        <v>129</v>
      </c>
      <c r="E264" s="16"/>
      <c r="F264" s="138" t="s">
        <v>561</v>
      </c>
      <c r="G264" s="16"/>
      <c r="H264" s="16"/>
      <c r="I264" s="16"/>
      <c r="J264" s="16"/>
      <c r="K264" s="16"/>
      <c r="L264" s="17"/>
      <c r="M264" s="139"/>
      <c r="N264" s="16"/>
      <c r="O264" s="16"/>
      <c r="P264" s="16"/>
      <c r="Q264" s="16"/>
      <c r="R264" s="16"/>
      <c r="S264" s="16"/>
      <c r="T264" s="41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2" t="s">
        <v>129</v>
      </c>
      <c r="AU264" s="2" t="s">
        <v>81</v>
      </c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16"/>
      <c r="BM264" s="16"/>
    </row>
    <row r="265" spans="1:65" ht="16.5" customHeight="1">
      <c r="A265" s="16"/>
      <c r="B265" s="17"/>
      <c r="C265" s="158" t="s">
        <v>563</v>
      </c>
      <c r="D265" s="158" t="s">
        <v>296</v>
      </c>
      <c r="E265" s="159" t="s">
        <v>564</v>
      </c>
      <c r="F265" s="160" t="s">
        <v>565</v>
      </c>
      <c r="G265" s="161" t="s">
        <v>125</v>
      </c>
      <c r="H265" s="162">
        <v>82</v>
      </c>
      <c r="I265" s="163">
        <v>39</v>
      </c>
      <c r="J265" s="164">
        <f>ROUND(I265*H265,2)</f>
        <v>3198</v>
      </c>
      <c r="K265" s="160" t="s">
        <v>218</v>
      </c>
      <c r="L265" s="165"/>
      <c r="M265" s="166" t="s">
        <v>19</v>
      </c>
      <c r="N265" s="167" t="s">
        <v>42</v>
      </c>
      <c r="O265" s="16"/>
      <c r="P265" s="133">
        <f>O265*H265</f>
        <v>0</v>
      </c>
      <c r="Q265" s="133">
        <v>0</v>
      </c>
      <c r="R265" s="133">
        <f>Q265*H265</f>
        <v>0</v>
      </c>
      <c r="S265" s="133">
        <v>0</v>
      </c>
      <c r="T265" s="134">
        <f>S265*H265</f>
        <v>0</v>
      </c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35" t="s">
        <v>299</v>
      </c>
      <c r="AS265" s="16"/>
      <c r="AT265" s="135" t="s">
        <v>296</v>
      </c>
      <c r="AU265" s="135" t="s">
        <v>81</v>
      </c>
      <c r="AV265" s="16"/>
      <c r="AW265" s="16"/>
      <c r="AX265" s="16"/>
      <c r="AY265" s="2" t="s">
        <v>119</v>
      </c>
      <c r="AZ265" s="16"/>
      <c r="BA265" s="16"/>
      <c r="BB265" s="16"/>
      <c r="BC265" s="16"/>
      <c r="BD265" s="16"/>
      <c r="BE265" s="136">
        <f>IF(N265="základní",J265,0)</f>
        <v>3198</v>
      </c>
      <c r="BF265" s="136">
        <f>IF(N265="snížená",J265,0)</f>
        <v>0</v>
      </c>
      <c r="BG265" s="136">
        <f>IF(N265="zákl. přenesená",J265,0)</f>
        <v>0</v>
      </c>
      <c r="BH265" s="136">
        <f>IF(N265="sníž. přenesená",J265,0)</f>
        <v>0</v>
      </c>
      <c r="BI265" s="136">
        <f>IF(N265="nulová",J265,0)</f>
        <v>0</v>
      </c>
      <c r="BJ265" s="2" t="s">
        <v>79</v>
      </c>
      <c r="BK265" s="136">
        <f>ROUND(I265*H265,2)</f>
        <v>3198</v>
      </c>
      <c r="BL265" s="2" t="s">
        <v>153</v>
      </c>
      <c r="BM265" s="135" t="s">
        <v>566</v>
      </c>
    </row>
    <row r="266" spans="1:65" ht="15.75" customHeight="1">
      <c r="A266" s="16"/>
      <c r="B266" s="17"/>
      <c r="C266" s="16"/>
      <c r="D266" s="137" t="s">
        <v>129</v>
      </c>
      <c r="E266" s="16"/>
      <c r="F266" s="138" t="s">
        <v>565</v>
      </c>
      <c r="G266" s="16"/>
      <c r="H266" s="16"/>
      <c r="I266" s="16"/>
      <c r="J266" s="16"/>
      <c r="K266" s="16"/>
      <c r="L266" s="17"/>
      <c r="M266" s="139"/>
      <c r="N266" s="16"/>
      <c r="O266" s="16"/>
      <c r="P266" s="16"/>
      <c r="Q266" s="16"/>
      <c r="R266" s="16"/>
      <c r="S266" s="16"/>
      <c r="T266" s="41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6"/>
      <c r="AS266" s="16"/>
      <c r="AT266" s="2" t="s">
        <v>129</v>
      </c>
      <c r="AU266" s="2" t="s">
        <v>81</v>
      </c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  <c r="BG266" s="16"/>
      <c r="BH266" s="16"/>
      <c r="BI266" s="16"/>
      <c r="BJ266" s="16"/>
      <c r="BK266" s="16"/>
      <c r="BL266" s="16"/>
      <c r="BM266" s="16"/>
    </row>
    <row r="267" spans="1:65" ht="16.5" customHeight="1">
      <c r="A267" s="16"/>
      <c r="B267" s="17"/>
      <c r="C267" s="158" t="s">
        <v>567</v>
      </c>
      <c r="D267" s="158" t="s">
        <v>296</v>
      </c>
      <c r="E267" s="159" t="s">
        <v>568</v>
      </c>
      <c r="F267" s="160" t="s">
        <v>569</v>
      </c>
      <c r="G267" s="161" t="s">
        <v>125</v>
      </c>
      <c r="H267" s="162">
        <v>220</v>
      </c>
      <c r="I267" s="163">
        <v>39</v>
      </c>
      <c r="J267" s="164">
        <f>ROUND(I267*H267,2)</f>
        <v>8580</v>
      </c>
      <c r="K267" s="160" t="s">
        <v>218</v>
      </c>
      <c r="L267" s="165"/>
      <c r="M267" s="166" t="s">
        <v>19</v>
      </c>
      <c r="N267" s="167" t="s">
        <v>42</v>
      </c>
      <c r="O267" s="16"/>
      <c r="P267" s="133">
        <f>O267*H267</f>
        <v>0</v>
      </c>
      <c r="Q267" s="133">
        <v>0</v>
      </c>
      <c r="R267" s="133">
        <f>Q267*H267</f>
        <v>0</v>
      </c>
      <c r="S267" s="133">
        <v>0</v>
      </c>
      <c r="T267" s="134">
        <f>S267*H267</f>
        <v>0</v>
      </c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35" t="s">
        <v>299</v>
      </c>
      <c r="AS267" s="16"/>
      <c r="AT267" s="135" t="s">
        <v>296</v>
      </c>
      <c r="AU267" s="135" t="s">
        <v>81</v>
      </c>
      <c r="AV267" s="16"/>
      <c r="AW267" s="16"/>
      <c r="AX267" s="16"/>
      <c r="AY267" s="2" t="s">
        <v>119</v>
      </c>
      <c r="AZ267" s="16"/>
      <c r="BA267" s="16"/>
      <c r="BB267" s="16"/>
      <c r="BC267" s="16"/>
      <c r="BD267" s="16"/>
      <c r="BE267" s="136">
        <f>IF(N267="základní",J267,0)</f>
        <v>8580</v>
      </c>
      <c r="BF267" s="136">
        <f>IF(N267="snížená",J267,0)</f>
        <v>0</v>
      </c>
      <c r="BG267" s="136">
        <f>IF(N267="zákl. přenesená",J267,0)</f>
        <v>0</v>
      </c>
      <c r="BH267" s="136">
        <f>IF(N267="sníž. přenesená",J267,0)</f>
        <v>0</v>
      </c>
      <c r="BI267" s="136">
        <f>IF(N267="nulová",J267,0)</f>
        <v>0</v>
      </c>
      <c r="BJ267" s="2" t="s">
        <v>79</v>
      </c>
      <c r="BK267" s="136">
        <f>ROUND(I267*H267,2)</f>
        <v>8580</v>
      </c>
      <c r="BL267" s="2" t="s">
        <v>153</v>
      </c>
      <c r="BM267" s="135" t="s">
        <v>570</v>
      </c>
    </row>
    <row r="268" spans="1:65" ht="15.75" customHeight="1">
      <c r="A268" s="16"/>
      <c r="B268" s="17"/>
      <c r="C268" s="16"/>
      <c r="D268" s="137" t="s">
        <v>129</v>
      </c>
      <c r="E268" s="16"/>
      <c r="F268" s="138" t="s">
        <v>569</v>
      </c>
      <c r="G268" s="16"/>
      <c r="H268" s="16"/>
      <c r="I268" s="16"/>
      <c r="J268" s="16"/>
      <c r="K268" s="16"/>
      <c r="L268" s="17"/>
      <c r="M268" s="139"/>
      <c r="N268" s="16"/>
      <c r="O268" s="16"/>
      <c r="P268" s="16"/>
      <c r="Q268" s="16"/>
      <c r="R268" s="16"/>
      <c r="S268" s="16"/>
      <c r="T268" s="41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6"/>
      <c r="AS268" s="16"/>
      <c r="AT268" s="2" t="s">
        <v>129</v>
      </c>
      <c r="AU268" s="2" t="s">
        <v>81</v>
      </c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  <c r="BG268" s="16"/>
      <c r="BH268" s="16"/>
      <c r="BI268" s="16"/>
      <c r="BJ268" s="16"/>
      <c r="BK268" s="16"/>
      <c r="BL268" s="16"/>
      <c r="BM268" s="16"/>
    </row>
    <row r="269" spans="1:65" ht="16.5" customHeight="1">
      <c r="A269" s="16"/>
      <c r="B269" s="17"/>
      <c r="C269" s="124" t="s">
        <v>571</v>
      </c>
      <c r="D269" s="124" t="s">
        <v>122</v>
      </c>
      <c r="E269" s="125" t="s">
        <v>572</v>
      </c>
      <c r="F269" s="126" t="s">
        <v>573</v>
      </c>
      <c r="G269" s="127" t="s">
        <v>125</v>
      </c>
      <c r="H269" s="128">
        <v>522</v>
      </c>
      <c r="I269" s="129">
        <v>11</v>
      </c>
      <c r="J269" s="130">
        <f>ROUND(I269*H269,2)</f>
        <v>5742</v>
      </c>
      <c r="K269" s="126" t="s">
        <v>126</v>
      </c>
      <c r="L269" s="17"/>
      <c r="M269" s="131" t="s">
        <v>19</v>
      </c>
      <c r="N269" s="132" t="s">
        <v>42</v>
      </c>
      <c r="O269" s="16"/>
      <c r="P269" s="133">
        <f>O269*H269</f>
        <v>0</v>
      </c>
      <c r="Q269" s="133">
        <v>0</v>
      </c>
      <c r="R269" s="133">
        <f>Q269*H269</f>
        <v>0</v>
      </c>
      <c r="S269" s="133">
        <v>0</v>
      </c>
      <c r="T269" s="134">
        <f>S269*H269</f>
        <v>0</v>
      </c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35" t="s">
        <v>153</v>
      </c>
      <c r="AS269" s="16"/>
      <c r="AT269" s="135" t="s">
        <v>122</v>
      </c>
      <c r="AU269" s="135" t="s">
        <v>81</v>
      </c>
      <c r="AV269" s="16"/>
      <c r="AW269" s="16"/>
      <c r="AX269" s="16"/>
      <c r="AY269" s="2" t="s">
        <v>119</v>
      </c>
      <c r="AZ269" s="16"/>
      <c r="BA269" s="16"/>
      <c r="BB269" s="16"/>
      <c r="BC269" s="16"/>
      <c r="BD269" s="16"/>
      <c r="BE269" s="136">
        <f>IF(N269="základní",J269,0)</f>
        <v>5742</v>
      </c>
      <c r="BF269" s="136">
        <f>IF(N269="snížená",J269,0)</f>
        <v>0</v>
      </c>
      <c r="BG269" s="136">
        <f>IF(N269="zákl. přenesená",J269,0)</f>
        <v>0</v>
      </c>
      <c r="BH269" s="136">
        <f>IF(N269="sníž. přenesená",J269,0)</f>
        <v>0</v>
      </c>
      <c r="BI269" s="136">
        <f>IF(N269="nulová",J269,0)</f>
        <v>0</v>
      </c>
      <c r="BJ269" s="2" t="s">
        <v>79</v>
      </c>
      <c r="BK269" s="136">
        <f>ROUND(I269*H269,2)</f>
        <v>5742</v>
      </c>
      <c r="BL269" s="2" t="s">
        <v>153</v>
      </c>
      <c r="BM269" s="135" t="s">
        <v>574</v>
      </c>
    </row>
    <row r="270" spans="1:65" ht="15.75" customHeight="1">
      <c r="A270" s="16"/>
      <c r="B270" s="17"/>
      <c r="C270" s="16"/>
      <c r="D270" s="137" t="s">
        <v>129</v>
      </c>
      <c r="E270" s="16"/>
      <c r="F270" s="138" t="s">
        <v>575</v>
      </c>
      <c r="G270" s="16"/>
      <c r="H270" s="16"/>
      <c r="I270" s="16"/>
      <c r="J270" s="16"/>
      <c r="K270" s="16"/>
      <c r="L270" s="17"/>
      <c r="M270" s="139"/>
      <c r="N270" s="16"/>
      <c r="O270" s="16"/>
      <c r="P270" s="16"/>
      <c r="Q270" s="16"/>
      <c r="R270" s="16"/>
      <c r="S270" s="16"/>
      <c r="T270" s="41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6"/>
      <c r="AS270" s="16"/>
      <c r="AT270" s="2" t="s">
        <v>129</v>
      </c>
      <c r="AU270" s="2" t="s">
        <v>81</v>
      </c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  <c r="BG270" s="16"/>
      <c r="BH270" s="16"/>
      <c r="BI270" s="16"/>
      <c r="BJ270" s="16"/>
      <c r="BK270" s="16"/>
      <c r="BL270" s="16"/>
      <c r="BM270" s="16"/>
    </row>
    <row r="271" spans="1:65" ht="15.75" customHeight="1">
      <c r="A271" s="16"/>
      <c r="B271" s="17"/>
      <c r="C271" s="16"/>
      <c r="D271" s="140" t="s">
        <v>131</v>
      </c>
      <c r="E271" s="16"/>
      <c r="F271" s="141" t="s">
        <v>576</v>
      </c>
      <c r="G271" s="16"/>
      <c r="H271" s="16"/>
      <c r="I271" s="16"/>
      <c r="J271" s="16"/>
      <c r="K271" s="16"/>
      <c r="L271" s="17"/>
      <c r="M271" s="139"/>
      <c r="N271" s="16"/>
      <c r="O271" s="16"/>
      <c r="P271" s="16"/>
      <c r="Q271" s="16"/>
      <c r="R271" s="16"/>
      <c r="S271" s="16"/>
      <c r="T271" s="41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6"/>
      <c r="AS271" s="16"/>
      <c r="AT271" s="2" t="s">
        <v>131</v>
      </c>
      <c r="AU271" s="2" t="s">
        <v>81</v>
      </c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  <c r="BG271" s="16"/>
      <c r="BH271" s="16"/>
      <c r="BI271" s="16"/>
      <c r="BJ271" s="16"/>
      <c r="BK271" s="16"/>
      <c r="BL271" s="16"/>
      <c r="BM271" s="16"/>
    </row>
    <row r="272" spans="1:65" ht="16.5" customHeight="1">
      <c r="A272" s="16"/>
      <c r="B272" s="17"/>
      <c r="C272" s="124" t="s">
        <v>577</v>
      </c>
      <c r="D272" s="124" t="s">
        <v>122</v>
      </c>
      <c r="E272" s="125" t="s">
        <v>578</v>
      </c>
      <c r="F272" s="126" t="s">
        <v>579</v>
      </c>
      <c r="G272" s="127" t="s">
        <v>125</v>
      </c>
      <c r="H272" s="128">
        <v>49</v>
      </c>
      <c r="I272" s="129">
        <v>174</v>
      </c>
      <c r="J272" s="130">
        <f>ROUND(I272*H272,2)</f>
        <v>8526</v>
      </c>
      <c r="K272" s="126" t="s">
        <v>126</v>
      </c>
      <c r="L272" s="17"/>
      <c r="M272" s="131" t="s">
        <v>19</v>
      </c>
      <c r="N272" s="132" t="s">
        <v>42</v>
      </c>
      <c r="O272" s="16"/>
      <c r="P272" s="133">
        <f>O272*H272</f>
        <v>0</v>
      </c>
      <c r="Q272" s="133">
        <v>0</v>
      </c>
      <c r="R272" s="133">
        <f>Q272*H272</f>
        <v>0</v>
      </c>
      <c r="S272" s="133">
        <v>0</v>
      </c>
      <c r="T272" s="134">
        <f>S272*H272</f>
        <v>0</v>
      </c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35" t="s">
        <v>153</v>
      </c>
      <c r="AS272" s="16"/>
      <c r="AT272" s="135" t="s">
        <v>122</v>
      </c>
      <c r="AU272" s="135" t="s">
        <v>81</v>
      </c>
      <c r="AV272" s="16"/>
      <c r="AW272" s="16"/>
      <c r="AX272" s="16"/>
      <c r="AY272" s="2" t="s">
        <v>119</v>
      </c>
      <c r="AZ272" s="16"/>
      <c r="BA272" s="16"/>
      <c r="BB272" s="16"/>
      <c r="BC272" s="16"/>
      <c r="BD272" s="16"/>
      <c r="BE272" s="136">
        <f>IF(N272="základní",J272,0)</f>
        <v>8526</v>
      </c>
      <c r="BF272" s="136">
        <f>IF(N272="snížená",J272,0)</f>
        <v>0</v>
      </c>
      <c r="BG272" s="136">
        <f>IF(N272="zákl. přenesená",J272,0)</f>
        <v>0</v>
      </c>
      <c r="BH272" s="136">
        <f>IF(N272="sníž. přenesená",J272,0)</f>
        <v>0</v>
      </c>
      <c r="BI272" s="136">
        <f>IF(N272="nulová",J272,0)</f>
        <v>0</v>
      </c>
      <c r="BJ272" s="2" t="s">
        <v>79</v>
      </c>
      <c r="BK272" s="136">
        <f>ROUND(I272*H272,2)</f>
        <v>8526</v>
      </c>
      <c r="BL272" s="2" t="s">
        <v>153</v>
      </c>
      <c r="BM272" s="135" t="s">
        <v>580</v>
      </c>
    </row>
    <row r="273" spans="1:65" ht="15.75" customHeight="1">
      <c r="A273" s="16"/>
      <c r="B273" s="17"/>
      <c r="C273" s="16"/>
      <c r="D273" s="137" t="s">
        <v>129</v>
      </c>
      <c r="E273" s="16"/>
      <c r="F273" s="138" t="s">
        <v>581</v>
      </c>
      <c r="G273" s="16"/>
      <c r="H273" s="16"/>
      <c r="I273" s="16"/>
      <c r="J273" s="16"/>
      <c r="K273" s="16"/>
      <c r="L273" s="17"/>
      <c r="M273" s="139"/>
      <c r="N273" s="16"/>
      <c r="O273" s="16"/>
      <c r="P273" s="16"/>
      <c r="Q273" s="16"/>
      <c r="R273" s="16"/>
      <c r="S273" s="16"/>
      <c r="T273" s="41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6"/>
      <c r="AS273" s="16"/>
      <c r="AT273" s="2" t="s">
        <v>129</v>
      </c>
      <c r="AU273" s="2" t="s">
        <v>81</v>
      </c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  <c r="BG273" s="16"/>
      <c r="BH273" s="16"/>
      <c r="BI273" s="16"/>
      <c r="BJ273" s="16"/>
      <c r="BK273" s="16"/>
      <c r="BL273" s="16"/>
      <c r="BM273" s="16"/>
    </row>
    <row r="274" spans="1:65" ht="15.75" customHeight="1">
      <c r="A274" s="16"/>
      <c r="B274" s="17"/>
      <c r="C274" s="16"/>
      <c r="D274" s="140" t="s">
        <v>131</v>
      </c>
      <c r="E274" s="16"/>
      <c r="F274" s="141" t="s">
        <v>582</v>
      </c>
      <c r="G274" s="16"/>
      <c r="H274" s="16"/>
      <c r="I274" s="16"/>
      <c r="J274" s="16"/>
      <c r="K274" s="16"/>
      <c r="L274" s="17"/>
      <c r="M274" s="139"/>
      <c r="N274" s="16"/>
      <c r="O274" s="16"/>
      <c r="P274" s="16"/>
      <c r="Q274" s="16"/>
      <c r="R274" s="16"/>
      <c r="S274" s="16"/>
      <c r="T274" s="41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6"/>
      <c r="AS274" s="16"/>
      <c r="AT274" s="2" t="s">
        <v>131</v>
      </c>
      <c r="AU274" s="2" t="s">
        <v>81</v>
      </c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  <c r="BG274" s="16"/>
      <c r="BH274" s="16"/>
      <c r="BI274" s="16"/>
      <c r="BJ274" s="16"/>
      <c r="BK274" s="16"/>
      <c r="BL274" s="16"/>
      <c r="BM274" s="16"/>
    </row>
    <row r="275" spans="1:65" ht="21.75" customHeight="1">
      <c r="A275" s="16"/>
      <c r="B275" s="17"/>
      <c r="C275" s="124" t="s">
        <v>583</v>
      </c>
      <c r="D275" s="124" t="s">
        <v>122</v>
      </c>
      <c r="E275" s="125" t="s">
        <v>584</v>
      </c>
      <c r="F275" s="126" t="s">
        <v>585</v>
      </c>
      <c r="G275" s="127" t="s">
        <v>125</v>
      </c>
      <c r="H275" s="128">
        <v>522</v>
      </c>
      <c r="I275" s="129">
        <v>167</v>
      </c>
      <c r="J275" s="130">
        <f>ROUND(I275*H275,2)</f>
        <v>87174</v>
      </c>
      <c r="K275" s="126" t="s">
        <v>126</v>
      </c>
      <c r="L275" s="17"/>
      <c r="M275" s="131" t="s">
        <v>19</v>
      </c>
      <c r="N275" s="132" t="s">
        <v>42</v>
      </c>
      <c r="O275" s="16"/>
      <c r="P275" s="133">
        <f>O275*H275</f>
        <v>0</v>
      </c>
      <c r="Q275" s="133">
        <v>0</v>
      </c>
      <c r="R275" s="133">
        <f>Q275*H275</f>
        <v>0</v>
      </c>
      <c r="S275" s="133">
        <v>0</v>
      </c>
      <c r="T275" s="134">
        <f>S275*H275</f>
        <v>0</v>
      </c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35" t="s">
        <v>153</v>
      </c>
      <c r="AS275" s="16"/>
      <c r="AT275" s="135" t="s">
        <v>122</v>
      </c>
      <c r="AU275" s="135" t="s">
        <v>81</v>
      </c>
      <c r="AV275" s="16"/>
      <c r="AW275" s="16"/>
      <c r="AX275" s="16"/>
      <c r="AY275" s="2" t="s">
        <v>119</v>
      </c>
      <c r="AZ275" s="16"/>
      <c r="BA275" s="16"/>
      <c r="BB275" s="16"/>
      <c r="BC275" s="16"/>
      <c r="BD275" s="16"/>
      <c r="BE275" s="136">
        <f>IF(N275="základní",J275,0)</f>
        <v>87174</v>
      </c>
      <c r="BF275" s="136">
        <f>IF(N275="snížená",J275,0)</f>
        <v>0</v>
      </c>
      <c r="BG275" s="136">
        <f>IF(N275="zákl. přenesená",J275,0)</f>
        <v>0</v>
      </c>
      <c r="BH275" s="136">
        <f>IF(N275="sníž. přenesená",J275,0)</f>
        <v>0</v>
      </c>
      <c r="BI275" s="136">
        <f>IF(N275="nulová",J275,0)</f>
        <v>0</v>
      </c>
      <c r="BJ275" s="2" t="s">
        <v>79</v>
      </c>
      <c r="BK275" s="136">
        <f>ROUND(I275*H275,2)</f>
        <v>87174</v>
      </c>
      <c r="BL275" s="2" t="s">
        <v>153</v>
      </c>
      <c r="BM275" s="135" t="s">
        <v>586</v>
      </c>
    </row>
    <row r="276" spans="1:65" ht="15.75" customHeight="1">
      <c r="A276" s="16"/>
      <c r="B276" s="17"/>
      <c r="C276" s="16"/>
      <c r="D276" s="137" t="s">
        <v>129</v>
      </c>
      <c r="E276" s="16"/>
      <c r="F276" s="138" t="s">
        <v>587</v>
      </c>
      <c r="G276" s="16"/>
      <c r="H276" s="16"/>
      <c r="I276" s="16"/>
      <c r="J276" s="16"/>
      <c r="K276" s="16"/>
      <c r="L276" s="17"/>
      <c r="M276" s="139"/>
      <c r="N276" s="16"/>
      <c r="O276" s="16"/>
      <c r="P276" s="16"/>
      <c r="Q276" s="16"/>
      <c r="R276" s="16"/>
      <c r="S276" s="16"/>
      <c r="T276" s="41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6"/>
      <c r="AM276" s="16"/>
      <c r="AN276" s="16"/>
      <c r="AO276" s="16"/>
      <c r="AP276" s="16"/>
      <c r="AQ276" s="16"/>
      <c r="AR276" s="16"/>
      <c r="AS276" s="16"/>
      <c r="AT276" s="2" t="s">
        <v>129</v>
      </c>
      <c r="AU276" s="2" t="s">
        <v>81</v>
      </c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  <c r="BG276" s="16"/>
      <c r="BH276" s="16"/>
      <c r="BI276" s="16"/>
      <c r="BJ276" s="16"/>
      <c r="BK276" s="16"/>
      <c r="BL276" s="16"/>
      <c r="BM276" s="16"/>
    </row>
    <row r="277" spans="1:65" ht="15.75" customHeight="1">
      <c r="A277" s="16"/>
      <c r="B277" s="17"/>
      <c r="C277" s="16"/>
      <c r="D277" s="140" t="s">
        <v>131</v>
      </c>
      <c r="E277" s="16"/>
      <c r="F277" s="141" t="s">
        <v>588</v>
      </c>
      <c r="G277" s="16"/>
      <c r="H277" s="16"/>
      <c r="I277" s="16"/>
      <c r="J277" s="16"/>
      <c r="K277" s="16"/>
      <c r="L277" s="17"/>
      <c r="M277" s="139"/>
      <c r="N277" s="16"/>
      <c r="O277" s="16"/>
      <c r="P277" s="16"/>
      <c r="Q277" s="16"/>
      <c r="R277" s="16"/>
      <c r="S277" s="16"/>
      <c r="T277" s="41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  <c r="AO277" s="16"/>
      <c r="AP277" s="16"/>
      <c r="AQ277" s="16"/>
      <c r="AR277" s="16"/>
      <c r="AS277" s="16"/>
      <c r="AT277" s="2" t="s">
        <v>131</v>
      </c>
      <c r="AU277" s="2" t="s">
        <v>81</v>
      </c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  <c r="BG277" s="16"/>
      <c r="BH277" s="16"/>
      <c r="BI277" s="16"/>
      <c r="BJ277" s="16"/>
      <c r="BK277" s="16"/>
      <c r="BL277" s="16"/>
      <c r="BM277" s="16"/>
    </row>
    <row r="278" spans="1:65" ht="21.75" customHeight="1">
      <c r="A278" s="16"/>
      <c r="B278" s="17"/>
      <c r="C278" s="124" t="s">
        <v>589</v>
      </c>
      <c r="D278" s="124" t="s">
        <v>122</v>
      </c>
      <c r="E278" s="125" t="s">
        <v>590</v>
      </c>
      <c r="F278" s="126" t="s">
        <v>591</v>
      </c>
      <c r="G278" s="127" t="s">
        <v>125</v>
      </c>
      <c r="H278" s="128">
        <v>168</v>
      </c>
      <c r="I278" s="129">
        <v>211</v>
      </c>
      <c r="J278" s="130">
        <f>ROUND(I278*H278,2)</f>
        <v>35448</v>
      </c>
      <c r="K278" s="126" t="s">
        <v>126</v>
      </c>
      <c r="L278" s="17"/>
      <c r="M278" s="131" t="s">
        <v>19</v>
      </c>
      <c r="N278" s="132" t="s">
        <v>42</v>
      </c>
      <c r="O278" s="16"/>
      <c r="P278" s="133">
        <f>O278*H278</f>
        <v>0</v>
      </c>
      <c r="Q278" s="133">
        <v>0</v>
      </c>
      <c r="R278" s="133">
        <f>Q278*H278</f>
        <v>0</v>
      </c>
      <c r="S278" s="133">
        <v>0</v>
      </c>
      <c r="T278" s="134">
        <f>S278*H278</f>
        <v>0</v>
      </c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6"/>
      <c r="AM278" s="16"/>
      <c r="AN278" s="16"/>
      <c r="AO278" s="16"/>
      <c r="AP278" s="16"/>
      <c r="AQ278" s="16"/>
      <c r="AR278" s="135" t="s">
        <v>153</v>
      </c>
      <c r="AS278" s="16"/>
      <c r="AT278" s="135" t="s">
        <v>122</v>
      </c>
      <c r="AU278" s="135" t="s">
        <v>81</v>
      </c>
      <c r="AV278" s="16"/>
      <c r="AW278" s="16"/>
      <c r="AX278" s="16"/>
      <c r="AY278" s="2" t="s">
        <v>119</v>
      </c>
      <c r="AZ278" s="16"/>
      <c r="BA278" s="16"/>
      <c r="BB278" s="16"/>
      <c r="BC278" s="16"/>
      <c r="BD278" s="16"/>
      <c r="BE278" s="136">
        <f>IF(N278="základní",J278,0)</f>
        <v>35448</v>
      </c>
      <c r="BF278" s="136">
        <f>IF(N278="snížená",J278,0)</f>
        <v>0</v>
      </c>
      <c r="BG278" s="136">
        <f>IF(N278="zákl. přenesená",J278,0)</f>
        <v>0</v>
      </c>
      <c r="BH278" s="136">
        <f>IF(N278="sníž. přenesená",J278,0)</f>
        <v>0</v>
      </c>
      <c r="BI278" s="136">
        <f>IF(N278="nulová",J278,0)</f>
        <v>0</v>
      </c>
      <c r="BJ278" s="2" t="s">
        <v>79</v>
      </c>
      <c r="BK278" s="136">
        <f>ROUND(I278*H278,2)</f>
        <v>35448</v>
      </c>
      <c r="BL278" s="2" t="s">
        <v>153</v>
      </c>
      <c r="BM278" s="135" t="s">
        <v>592</v>
      </c>
    </row>
    <row r="279" spans="1:65" ht="15.75" customHeight="1">
      <c r="A279" s="16"/>
      <c r="B279" s="17"/>
      <c r="C279" s="16"/>
      <c r="D279" s="137" t="s">
        <v>129</v>
      </c>
      <c r="E279" s="16"/>
      <c r="F279" s="138" t="s">
        <v>593</v>
      </c>
      <c r="G279" s="16"/>
      <c r="H279" s="16"/>
      <c r="I279" s="16"/>
      <c r="J279" s="16"/>
      <c r="K279" s="16"/>
      <c r="L279" s="17"/>
      <c r="M279" s="139"/>
      <c r="N279" s="16"/>
      <c r="O279" s="16"/>
      <c r="P279" s="16"/>
      <c r="Q279" s="16"/>
      <c r="R279" s="16"/>
      <c r="S279" s="16"/>
      <c r="T279" s="41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6"/>
      <c r="AM279" s="16"/>
      <c r="AN279" s="16"/>
      <c r="AO279" s="16"/>
      <c r="AP279" s="16"/>
      <c r="AQ279" s="16"/>
      <c r="AR279" s="16"/>
      <c r="AS279" s="16"/>
      <c r="AT279" s="2" t="s">
        <v>129</v>
      </c>
      <c r="AU279" s="2" t="s">
        <v>81</v>
      </c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  <c r="BG279" s="16"/>
      <c r="BH279" s="16"/>
      <c r="BI279" s="16"/>
      <c r="BJ279" s="16"/>
      <c r="BK279" s="16"/>
      <c r="BL279" s="16"/>
      <c r="BM279" s="16"/>
    </row>
    <row r="280" spans="1:65" ht="15.75" customHeight="1">
      <c r="A280" s="16"/>
      <c r="B280" s="17"/>
      <c r="C280" s="16"/>
      <c r="D280" s="140" t="s">
        <v>131</v>
      </c>
      <c r="E280" s="16"/>
      <c r="F280" s="141" t="s">
        <v>594</v>
      </c>
      <c r="G280" s="16"/>
      <c r="H280" s="16"/>
      <c r="I280" s="16"/>
      <c r="J280" s="16"/>
      <c r="K280" s="16"/>
      <c r="L280" s="17"/>
      <c r="M280" s="139"/>
      <c r="N280" s="16"/>
      <c r="O280" s="16"/>
      <c r="P280" s="16"/>
      <c r="Q280" s="16"/>
      <c r="R280" s="16"/>
      <c r="S280" s="16"/>
      <c r="T280" s="41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16"/>
      <c r="AR280" s="16"/>
      <c r="AS280" s="16"/>
      <c r="AT280" s="2" t="s">
        <v>131</v>
      </c>
      <c r="AU280" s="2" t="s">
        <v>81</v>
      </c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  <c r="BG280" s="16"/>
      <c r="BH280" s="16"/>
      <c r="BI280" s="16"/>
      <c r="BJ280" s="16"/>
      <c r="BK280" s="16"/>
      <c r="BL280" s="16"/>
      <c r="BM280" s="16"/>
    </row>
    <row r="281" spans="1:65" ht="21.75" customHeight="1">
      <c r="A281" s="16"/>
      <c r="B281" s="17"/>
      <c r="C281" s="124" t="s">
        <v>595</v>
      </c>
      <c r="D281" s="124" t="s">
        <v>122</v>
      </c>
      <c r="E281" s="125" t="s">
        <v>596</v>
      </c>
      <c r="F281" s="126" t="s">
        <v>597</v>
      </c>
      <c r="G281" s="127" t="s">
        <v>125</v>
      </c>
      <c r="H281" s="128">
        <v>28</v>
      </c>
      <c r="I281" s="129">
        <v>484</v>
      </c>
      <c r="J281" s="130">
        <f>ROUND(I281*H281,2)</f>
        <v>13552</v>
      </c>
      <c r="K281" s="126" t="s">
        <v>218</v>
      </c>
      <c r="L281" s="17"/>
      <c r="M281" s="131" t="s">
        <v>19</v>
      </c>
      <c r="N281" s="132" t="s">
        <v>42</v>
      </c>
      <c r="O281" s="16"/>
      <c r="P281" s="133">
        <f>O281*H281</f>
        <v>0</v>
      </c>
      <c r="Q281" s="133">
        <v>0</v>
      </c>
      <c r="R281" s="133">
        <f>Q281*H281</f>
        <v>0</v>
      </c>
      <c r="S281" s="133">
        <v>0</v>
      </c>
      <c r="T281" s="134">
        <f>S281*H281</f>
        <v>0</v>
      </c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6"/>
      <c r="AM281" s="16"/>
      <c r="AN281" s="16"/>
      <c r="AO281" s="16"/>
      <c r="AP281" s="16"/>
      <c r="AQ281" s="16"/>
      <c r="AR281" s="135" t="s">
        <v>153</v>
      </c>
      <c r="AS281" s="16"/>
      <c r="AT281" s="135" t="s">
        <v>122</v>
      </c>
      <c r="AU281" s="135" t="s">
        <v>81</v>
      </c>
      <c r="AV281" s="16"/>
      <c r="AW281" s="16"/>
      <c r="AX281" s="16"/>
      <c r="AY281" s="2" t="s">
        <v>119</v>
      </c>
      <c r="AZ281" s="16"/>
      <c r="BA281" s="16"/>
      <c r="BB281" s="16"/>
      <c r="BC281" s="16"/>
      <c r="BD281" s="16"/>
      <c r="BE281" s="136">
        <f>IF(N281="základní",J281,0)</f>
        <v>13552</v>
      </c>
      <c r="BF281" s="136">
        <f>IF(N281="snížená",J281,0)</f>
        <v>0</v>
      </c>
      <c r="BG281" s="136">
        <f>IF(N281="zákl. přenesená",J281,0)</f>
        <v>0</v>
      </c>
      <c r="BH281" s="136">
        <f>IF(N281="sníž. přenesená",J281,0)</f>
        <v>0</v>
      </c>
      <c r="BI281" s="136">
        <f>IF(N281="nulová",J281,0)</f>
        <v>0</v>
      </c>
      <c r="BJ281" s="2" t="s">
        <v>79</v>
      </c>
      <c r="BK281" s="136">
        <f>ROUND(I281*H281,2)</f>
        <v>13552</v>
      </c>
      <c r="BL281" s="2" t="s">
        <v>153</v>
      </c>
      <c r="BM281" s="135" t="s">
        <v>598</v>
      </c>
    </row>
    <row r="282" spans="1:65" ht="15.75" customHeight="1">
      <c r="A282" s="16"/>
      <c r="B282" s="17"/>
      <c r="C282" s="16"/>
      <c r="D282" s="137" t="s">
        <v>129</v>
      </c>
      <c r="E282" s="16"/>
      <c r="F282" s="138" t="s">
        <v>597</v>
      </c>
      <c r="G282" s="16"/>
      <c r="H282" s="16"/>
      <c r="I282" s="16"/>
      <c r="J282" s="16"/>
      <c r="K282" s="16"/>
      <c r="L282" s="17"/>
      <c r="M282" s="139"/>
      <c r="N282" s="16"/>
      <c r="O282" s="16"/>
      <c r="P282" s="16"/>
      <c r="Q282" s="16"/>
      <c r="R282" s="16"/>
      <c r="S282" s="16"/>
      <c r="T282" s="41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6"/>
      <c r="AM282" s="16"/>
      <c r="AN282" s="16"/>
      <c r="AO282" s="16"/>
      <c r="AP282" s="16"/>
      <c r="AQ282" s="16"/>
      <c r="AR282" s="16"/>
      <c r="AS282" s="16"/>
      <c r="AT282" s="2" t="s">
        <v>129</v>
      </c>
      <c r="AU282" s="2" t="s">
        <v>81</v>
      </c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  <c r="BG282" s="16"/>
      <c r="BH282" s="16"/>
      <c r="BI282" s="16"/>
      <c r="BJ282" s="16"/>
      <c r="BK282" s="16"/>
      <c r="BL282" s="16"/>
      <c r="BM282" s="16"/>
    </row>
    <row r="283" spans="1:65" ht="16.5" customHeight="1">
      <c r="A283" s="16"/>
      <c r="B283" s="17"/>
      <c r="C283" s="158" t="s">
        <v>599</v>
      </c>
      <c r="D283" s="158" t="s">
        <v>296</v>
      </c>
      <c r="E283" s="159" t="s">
        <v>600</v>
      </c>
      <c r="F283" s="160" t="s">
        <v>601</v>
      </c>
      <c r="G283" s="161" t="s">
        <v>125</v>
      </c>
      <c r="H283" s="162">
        <v>28</v>
      </c>
      <c r="I283" s="163">
        <v>35</v>
      </c>
      <c r="J283" s="164">
        <f>ROUND(I283*H283,2)</f>
        <v>980</v>
      </c>
      <c r="K283" s="160" t="s">
        <v>218</v>
      </c>
      <c r="L283" s="165"/>
      <c r="M283" s="166" t="s">
        <v>19</v>
      </c>
      <c r="N283" s="167" t="s">
        <v>42</v>
      </c>
      <c r="O283" s="16"/>
      <c r="P283" s="133">
        <f>O283*H283</f>
        <v>0</v>
      </c>
      <c r="Q283" s="133">
        <v>0</v>
      </c>
      <c r="R283" s="133">
        <f>Q283*H283</f>
        <v>0</v>
      </c>
      <c r="S283" s="133">
        <v>0</v>
      </c>
      <c r="T283" s="134">
        <f>S283*H283</f>
        <v>0</v>
      </c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6"/>
      <c r="AM283" s="16"/>
      <c r="AN283" s="16"/>
      <c r="AO283" s="16"/>
      <c r="AP283" s="16"/>
      <c r="AQ283" s="16"/>
      <c r="AR283" s="135" t="s">
        <v>299</v>
      </c>
      <c r="AS283" s="16"/>
      <c r="AT283" s="135" t="s">
        <v>296</v>
      </c>
      <c r="AU283" s="135" t="s">
        <v>81</v>
      </c>
      <c r="AV283" s="16"/>
      <c r="AW283" s="16"/>
      <c r="AX283" s="16"/>
      <c r="AY283" s="2" t="s">
        <v>119</v>
      </c>
      <c r="AZ283" s="16"/>
      <c r="BA283" s="16"/>
      <c r="BB283" s="16"/>
      <c r="BC283" s="16"/>
      <c r="BD283" s="16"/>
      <c r="BE283" s="136">
        <f>IF(N283="základní",J283,0)</f>
        <v>980</v>
      </c>
      <c r="BF283" s="136">
        <f>IF(N283="snížená",J283,0)</f>
        <v>0</v>
      </c>
      <c r="BG283" s="136">
        <f>IF(N283="zákl. přenesená",J283,0)</f>
        <v>0</v>
      </c>
      <c r="BH283" s="136">
        <f>IF(N283="sníž. přenesená",J283,0)</f>
        <v>0</v>
      </c>
      <c r="BI283" s="136">
        <f>IF(N283="nulová",J283,0)</f>
        <v>0</v>
      </c>
      <c r="BJ283" s="2" t="s">
        <v>79</v>
      </c>
      <c r="BK283" s="136">
        <f>ROUND(I283*H283,2)</f>
        <v>980</v>
      </c>
      <c r="BL283" s="2" t="s">
        <v>153</v>
      </c>
      <c r="BM283" s="135" t="s">
        <v>602</v>
      </c>
    </row>
    <row r="284" spans="1:65" ht="15.75" customHeight="1">
      <c r="A284" s="16"/>
      <c r="B284" s="17"/>
      <c r="C284" s="16"/>
      <c r="D284" s="137" t="s">
        <v>129</v>
      </c>
      <c r="E284" s="16"/>
      <c r="F284" s="138" t="s">
        <v>601</v>
      </c>
      <c r="G284" s="16"/>
      <c r="H284" s="16"/>
      <c r="I284" s="16"/>
      <c r="J284" s="16"/>
      <c r="K284" s="16"/>
      <c r="L284" s="17"/>
      <c r="M284" s="139"/>
      <c r="N284" s="16"/>
      <c r="O284" s="16"/>
      <c r="P284" s="16"/>
      <c r="Q284" s="16"/>
      <c r="R284" s="16"/>
      <c r="S284" s="16"/>
      <c r="T284" s="41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6"/>
      <c r="AM284" s="16"/>
      <c r="AN284" s="16"/>
      <c r="AO284" s="16"/>
      <c r="AP284" s="16"/>
      <c r="AQ284" s="16"/>
      <c r="AR284" s="16"/>
      <c r="AS284" s="16"/>
      <c r="AT284" s="2" t="s">
        <v>129</v>
      </c>
      <c r="AU284" s="2" t="s">
        <v>81</v>
      </c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  <c r="BG284" s="16"/>
      <c r="BH284" s="16"/>
      <c r="BI284" s="16"/>
      <c r="BJ284" s="16"/>
      <c r="BK284" s="16"/>
      <c r="BL284" s="16"/>
      <c r="BM284" s="16"/>
    </row>
    <row r="285" spans="1:65" ht="16.5" customHeight="1">
      <c r="A285" s="16"/>
      <c r="B285" s="17"/>
      <c r="C285" s="158" t="s">
        <v>603</v>
      </c>
      <c r="D285" s="158" t="s">
        <v>296</v>
      </c>
      <c r="E285" s="159" t="s">
        <v>604</v>
      </c>
      <c r="F285" s="160" t="s">
        <v>605</v>
      </c>
      <c r="G285" s="161" t="s">
        <v>125</v>
      </c>
      <c r="H285" s="162">
        <v>28</v>
      </c>
      <c r="I285" s="163">
        <v>141</v>
      </c>
      <c r="J285" s="164">
        <f>ROUND(I285*H285,2)</f>
        <v>3948</v>
      </c>
      <c r="K285" s="160" t="s">
        <v>218</v>
      </c>
      <c r="L285" s="165"/>
      <c r="M285" s="166" t="s">
        <v>19</v>
      </c>
      <c r="N285" s="167" t="s">
        <v>42</v>
      </c>
      <c r="O285" s="16"/>
      <c r="P285" s="133">
        <f>O285*H285</f>
        <v>0</v>
      </c>
      <c r="Q285" s="133">
        <v>0</v>
      </c>
      <c r="R285" s="133">
        <f>Q285*H285</f>
        <v>0</v>
      </c>
      <c r="S285" s="133">
        <v>0</v>
      </c>
      <c r="T285" s="134">
        <f>S285*H285</f>
        <v>0</v>
      </c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6"/>
      <c r="AM285" s="16"/>
      <c r="AN285" s="16"/>
      <c r="AO285" s="16"/>
      <c r="AP285" s="16"/>
      <c r="AQ285" s="16"/>
      <c r="AR285" s="135" t="s">
        <v>299</v>
      </c>
      <c r="AS285" s="16"/>
      <c r="AT285" s="135" t="s">
        <v>296</v>
      </c>
      <c r="AU285" s="135" t="s">
        <v>81</v>
      </c>
      <c r="AV285" s="16"/>
      <c r="AW285" s="16"/>
      <c r="AX285" s="16"/>
      <c r="AY285" s="2" t="s">
        <v>119</v>
      </c>
      <c r="AZ285" s="16"/>
      <c r="BA285" s="16"/>
      <c r="BB285" s="16"/>
      <c r="BC285" s="16"/>
      <c r="BD285" s="16"/>
      <c r="BE285" s="136">
        <f>IF(N285="základní",J285,0)</f>
        <v>3948</v>
      </c>
      <c r="BF285" s="136">
        <f>IF(N285="snížená",J285,0)</f>
        <v>0</v>
      </c>
      <c r="BG285" s="136">
        <f>IF(N285="zákl. přenesená",J285,0)</f>
        <v>0</v>
      </c>
      <c r="BH285" s="136">
        <f>IF(N285="sníž. přenesená",J285,0)</f>
        <v>0</v>
      </c>
      <c r="BI285" s="136">
        <f>IF(N285="nulová",J285,0)</f>
        <v>0</v>
      </c>
      <c r="BJ285" s="2" t="s">
        <v>79</v>
      </c>
      <c r="BK285" s="136">
        <f>ROUND(I285*H285,2)</f>
        <v>3948</v>
      </c>
      <c r="BL285" s="2" t="s">
        <v>153</v>
      </c>
      <c r="BM285" s="135" t="s">
        <v>606</v>
      </c>
    </row>
    <row r="286" spans="1:65" ht="15.75" customHeight="1">
      <c r="A286" s="16"/>
      <c r="B286" s="17"/>
      <c r="C286" s="16"/>
      <c r="D286" s="137" t="s">
        <v>129</v>
      </c>
      <c r="E286" s="16"/>
      <c r="F286" s="138" t="s">
        <v>605</v>
      </c>
      <c r="G286" s="16"/>
      <c r="H286" s="16"/>
      <c r="I286" s="16"/>
      <c r="J286" s="16"/>
      <c r="K286" s="16"/>
      <c r="L286" s="17"/>
      <c r="M286" s="139"/>
      <c r="N286" s="16"/>
      <c r="O286" s="16"/>
      <c r="P286" s="16"/>
      <c r="Q286" s="16"/>
      <c r="R286" s="16"/>
      <c r="S286" s="16"/>
      <c r="T286" s="41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6"/>
      <c r="AM286" s="16"/>
      <c r="AN286" s="16"/>
      <c r="AO286" s="16"/>
      <c r="AP286" s="16"/>
      <c r="AQ286" s="16"/>
      <c r="AR286" s="16"/>
      <c r="AS286" s="16"/>
      <c r="AT286" s="2" t="s">
        <v>129</v>
      </c>
      <c r="AU286" s="2" t="s">
        <v>81</v>
      </c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  <c r="BG286" s="16"/>
      <c r="BH286" s="16"/>
      <c r="BI286" s="16"/>
      <c r="BJ286" s="16"/>
      <c r="BK286" s="16"/>
      <c r="BL286" s="16"/>
      <c r="BM286" s="16"/>
    </row>
    <row r="287" spans="1:65" ht="16.5" customHeight="1">
      <c r="A287" s="16"/>
      <c r="B287" s="17"/>
      <c r="C287" s="158" t="s">
        <v>607</v>
      </c>
      <c r="D287" s="158" t="s">
        <v>296</v>
      </c>
      <c r="E287" s="159" t="s">
        <v>608</v>
      </c>
      <c r="F287" s="160" t="s">
        <v>609</v>
      </c>
      <c r="G287" s="161" t="s">
        <v>125</v>
      </c>
      <c r="H287" s="162">
        <v>28</v>
      </c>
      <c r="I287" s="163">
        <v>34</v>
      </c>
      <c r="J287" s="164">
        <f>ROUND(I287*H287,2)</f>
        <v>952</v>
      </c>
      <c r="K287" s="160" t="s">
        <v>218</v>
      </c>
      <c r="L287" s="165"/>
      <c r="M287" s="166" t="s">
        <v>19</v>
      </c>
      <c r="N287" s="167" t="s">
        <v>42</v>
      </c>
      <c r="O287" s="16"/>
      <c r="P287" s="133">
        <f>O287*H287</f>
        <v>0</v>
      </c>
      <c r="Q287" s="133">
        <v>0</v>
      </c>
      <c r="R287" s="133">
        <f>Q287*H287</f>
        <v>0</v>
      </c>
      <c r="S287" s="133">
        <v>0</v>
      </c>
      <c r="T287" s="134">
        <f>S287*H287</f>
        <v>0</v>
      </c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6"/>
      <c r="AM287" s="16"/>
      <c r="AN287" s="16"/>
      <c r="AO287" s="16"/>
      <c r="AP287" s="16"/>
      <c r="AQ287" s="16"/>
      <c r="AR287" s="135" t="s">
        <v>299</v>
      </c>
      <c r="AS287" s="16"/>
      <c r="AT287" s="135" t="s">
        <v>296</v>
      </c>
      <c r="AU287" s="135" t="s">
        <v>81</v>
      </c>
      <c r="AV287" s="16"/>
      <c r="AW287" s="16"/>
      <c r="AX287" s="16"/>
      <c r="AY287" s="2" t="s">
        <v>119</v>
      </c>
      <c r="AZ287" s="16"/>
      <c r="BA287" s="16"/>
      <c r="BB287" s="16"/>
      <c r="BC287" s="16"/>
      <c r="BD287" s="16"/>
      <c r="BE287" s="136">
        <f>IF(N287="základní",J287,0)</f>
        <v>952</v>
      </c>
      <c r="BF287" s="136">
        <f>IF(N287="snížená",J287,0)</f>
        <v>0</v>
      </c>
      <c r="BG287" s="136">
        <f>IF(N287="zákl. přenesená",J287,0)</f>
        <v>0</v>
      </c>
      <c r="BH287" s="136">
        <f>IF(N287="sníž. přenesená",J287,0)</f>
        <v>0</v>
      </c>
      <c r="BI287" s="136">
        <f>IF(N287="nulová",J287,0)</f>
        <v>0</v>
      </c>
      <c r="BJ287" s="2" t="s">
        <v>79</v>
      </c>
      <c r="BK287" s="136">
        <f>ROUND(I287*H287,2)</f>
        <v>952</v>
      </c>
      <c r="BL287" s="2" t="s">
        <v>153</v>
      </c>
      <c r="BM287" s="135" t="s">
        <v>610</v>
      </c>
    </row>
    <row r="288" spans="1:65" ht="15.75" customHeight="1">
      <c r="A288" s="16"/>
      <c r="B288" s="17"/>
      <c r="C288" s="16"/>
      <c r="D288" s="137" t="s">
        <v>129</v>
      </c>
      <c r="E288" s="16"/>
      <c r="F288" s="138" t="s">
        <v>609</v>
      </c>
      <c r="G288" s="16"/>
      <c r="H288" s="16"/>
      <c r="I288" s="16"/>
      <c r="J288" s="16"/>
      <c r="K288" s="16"/>
      <c r="L288" s="17"/>
      <c r="M288" s="139"/>
      <c r="N288" s="16"/>
      <c r="O288" s="16"/>
      <c r="P288" s="16"/>
      <c r="Q288" s="16"/>
      <c r="R288" s="16"/>
      <c r="S288" s="16"/>
      <c r="T288" s="41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6"/>
      <c r="AM288" s="16"/>
      <c r="AN288" s="16"/>
      <c r="AO288" s="16"/>
      <c r="AP288" s="16"/>
      <c r="AQ288" s="16"/>
      <c r="AR288" s="16"/>
      <c r="AS288" s="16"/>
      <c r="AT288" s="2" t="s">
        <v>129</v>
      </c>
      <c r="AU288" s="2" t="s">
        <v>81</v>
      </c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  <c r="BG288" s="16"/>
      <c r="BH288" s="16"/>
      <c r="BI288" s="16"/>
      <c r="BJ288" s="16"/>
      <c r="BK288" s="16"/>
      <c r="BL288" s="16"/>
      <c r="BM288" s="16"/>
    </row>
    <row r="289" spans="1:65" ht="16.5" customHeight="1">
      <c r="A289" s="16"/>
      <c r="B289" s="17"/>
      <c r="C289" s="158" t="s">
        <v>611</v>
      </c>
      <c r="D289" s="158" t="s">
        <v>296</v>
      </c>
      <c r="E289" s="159" t="s">
        <v>612</v>
      </c>
      <c r="F289" s="160" t="s">
        <v>613</v>
      </c>
      <c r="G289" s="161" t="s">
        <v>125</v>
      </c>
      <c r="H289" s="162">
        <v>14</v>
      </c>
      <c r="I289" s="163">
        <v>1441</v>
      </c>
      <c r="J289" s="164">
        <f>ROUND(I289*H289,2)</f>
        <v>20174</v>
      </c>
      <c r="K289" s="160" t="s">
        <v>218</v>
      </c>
      <c r="L289" s="165"/>
      <c r="M289" s="166" t="s">
        <v>19</v>
      </c>
      <c r="N289" s="167" t="s">
        <v>42</v>
      </c>
      <c r="O289" s="16"/>
      <c r="P289" s="133">
        <f>O289*H289</f>
        <v>0</v>
      </c>
      <c r="Q289" s="133">
        <v>0</v>
      </c>
      <c r="R289" s="133">
        <f>Q289*H289</f>
        <v>0</v>
      </c>
      <c r="S289" s="133">
        <v>0</v>
      </c>
      <c r="T289" s="134">
        <f>S289*H289</f>
        <v>0</v>
      </c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6"/>
      <c r="AM289" s="16"/>
      <c r="AN289" s="16"/>
      <c r="AO289" s="16"/>
      <c r="AP289" s="16"/>
      <c r="AQ289" s="16"/>
      <c r="AR289" s="135" t="s">
        <v>299</v>
      </c>
      <c r="AS289" s="16"/>
      <c r="AT289" s="135" t="s">
        <v>296</v>
      </c>
      <c r="AU289" s="135" t="s">
        <v>81</v>
      </c>
      <c r="AV289" s="16"/>
      <c r="AW289" s="16"/>
      <c r="AX289" s="16"/>
      <c r="AY289" s="2" t="s">
        <v>119</v>
      </c>
      <c r="AZ289" s="16"/>
      <c r="BA289" s="16"/>
      <c r="BB289" s="16"/>
      <c r="BC289" s="16"/>
      <c r="BD289" s="16"/>
      <c r="BE289" s="136">
        <f>IF(N289="základní",J289,0)</f>
        <v>20174</v>
      </c>
      <c r="BF289" s="136">
        <f>IF(N289="snížená",J289,0)</f>
        <v>0</v>
      </c>
      <c r="BG289" s="136">
        <f>IF(N289="zákl. přenesená",J289,0)</f>
        <v>0</v>
      </c>
      <c r="BH289" s="136">
        <f>IF(N289="sníž. přenesená",J289,0)</f>
        <v>0</v>
      </c>
      <c r="BI289" s="136">
        <f>IF(N289="nulová",J289,0)</f>
        <v>0</v>
      </c>
      <c r="BJ289" s="2" t="s">
        <v>79</v>
      </c>
      <c r="BK289" s="136">
        <f>ROUND(I289*H289,2)</f>
        <v>20174</v>
      </c>
      <c r="BL289" s="2" t="s">
        <v>153</v>
      </c>
      <c r="BM289" s="135" t="s">
        <v>614</v>
      </c>
    </row>
    <row r="290" spans="1:65" ht="15.75" customHeight="1">
      <c r="A290" s="16"/>
      <c r="B290" s="17"/>
      <c r="C290" s="16"/>
      <c r="D290" s="137" t="s">
        <v>129</v>
      </c>
      <c r="E290" s="16"/>
      <c r="F290" s="138" t="s">
        <v>613</v>
      </c>
      <c r="G290" s="16"/>
      <c r="H290" s="16"/>
      <c r="I290" s="16"/>
      <c r="J290" s="16"/>
      <c r="K290" s="16"/>
      <c r="L290" s="17"/>
      <c r="M290" s="139"/>
      <c r="N290" s="16"/>
      <c r="O290" s="16"/>
      <c r="P290" s="16"/>
      <c r="Q290" s="16"/>
      <c r="R290" s="16"/>
      <c r="S290" s="16"/>
      <c r="T290" s="41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6"/>
      <c r="AM290" s="16"/>
      <c r="AN290" s="16"/>
      <c r="AO290" s="16"/>
      <c r="AP290" s="16"/>
      <c r="AQ290" s="16"/>
      <c r="AR290" s="16"/>
      <c r="AS290" s="16"/>
      <c r="AT290" s="2" t="s">
        <v>129</v>
      </c>
      <c r="AU290" s="2" t="s">
        <v>81</v>
      </c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  <c r="BG290" s="16"/>
      <c r="BH290" s="16"/>
      <c r="BI290" s="16"/>
      <c r="BJ290" s="16"/>
      <c r="BK290" s="16"/>
      <c r="BL290" s="16"/>
      <c r="BM290" s="16"/>
    </row>
    <row r="291" spans="1:65" ht="16.5" customHeight="1">
      <c r="A291" s="16"/>
      <c r="B291" s="17"/>
      <c r="C291" s="158" t="s">
        <v>615</v>
      </c>
      <c r="D291" s="158" t="s">
        <v>296</v>
      </c>
      <c r="E291" s="159" t="s">
        <v>616</v>
      </c>
      <c r="F291" s="160" t="s">
        <v>617</v>
      </c>
      <c r="G291" s="161" t="s">
        <v>125</v>
      </c>
      <c r="H291" s="162">
        <v>14</v>
      </c>
      <c r="I291" s="163">
        <v>861</v>
      </c>
      <c r="J291" s="164">
        <f>ROUND(I291*H291,2)</f>
        <v>12054</v>
      </c>
      <c r="K291" s="160" t="s">
        <v>218</v>
      </c>
      <c r="L291" s="165"/>
      <c r="M291" s="166" t="s">
        <v>19</v>
      </c>
      <c r="N291" s="167" t="s">
        <v>42</v>
      </c>
      <c r="O291" s="16"/>
      <c r="P291" s="133">
        <f>O291*H291</f>
        <v>0</v>
      </c>
      <c r="Q291" s="133">
        <v>0</v>
      </c>
      <c r="R291" s="133">
        <f>Q291*H291</f>
        <v>0</v>
      </c>
      <c r="S291" s="133">
        <v>0</v>
      </c>
      <c r="T291" s="134">
        <f>S291*H291</f>
        <v>0</v>
      </c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  <c r="AQ291" s="16"/>
      <c r="AR291" s="135" t="s">
        <v>299</v>
      </c>
      <c r="AS291" s="16"/>
      <c r="AT291" s="135" t="s">
        <v>296</v>
      </c>
      <c r="AU291" s="135" t="s">
        <v>81</v>
      </c>
      <c r="AV291" s="16"/>
      <c r="AW291" s="16"/>
      <c r="AX291" s="16"/>
      <c r="AY291" s="2" t="s">
        <v>119</v>
      </c>
      <c r="AZ291" s="16"/>
      <c r="BA291" s="16"/>
      <c r="BB291" s="16"/>
      <c r="BC291" s="16"/>
      <c r="BD291" s="16"/>
      <c r="BE291" s="136">
        <f>IF(N291="základní",J291,0)</f>
        <v>12054</v>
      </c>
      <c r="BF291" s="136">
        <f>IF(N291="snížená",J291,0)</f>
        <v>0</v>
      </c>
      <c r="BG291" s="136">
        <f>IF(N291="zákl. přenesená",J291,0)</f>
        <v>0</v>
      </c>
      <c r="BH291" s="136">
        <f>IF(N291="sníž. přenesená",J291,0)</f>
        <v>0</v>
      </c>
      <c r="BI291" s="136">
        <f>IF(N291="nulová",J291,0)</f>
        <v>0</v>
      </c>
      <c r="BJ291" s="2" t="s">
        <v>79</v>
      </c>
      <c r="BK291" s="136">
        <f>ROUND(I291*H291,2)</f>
        <v>12054</v>
      </c>
      <c r="BL291" s="2" t="s">
        <v>153</v>
      </c>
      <c r="BM291" s="135" t="s">
        <v>618</v>
      </c>
    </row>
    <row r="292" spans="1:65" ht="15.75" customHeight="1">
      <c r="A292" s="16"/>
      <c r="B292" s="17"/>
      <c r="C292" s="16"/>
      <c r="D292" s="137" t="s">
        <v>129</v>
      </c>
      <c r="E292" s="16"/>
      <c r="F292" s="138" t="s">
        <v>617</v>
      </c>
      <c r="G292" s="16"/>
      <c r="H292" s="16"/>
      <c r="I292" s="16"/>
      <c r="J292" s="16"/>
      <c r="K292" s="16"/>
      <c r="L292" s="17"/>
      <c r="M292" s="139"/>
      <c r="N292" s="16"/>
      <c r="O292" s="16"/>
      <c r="P292" s="16"/>
      <c r="Q292" s="16"/>
      <c r="R292" s="16"/>
      <c r="S292" s="16"/>
      <c r="T292" s="41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6"/>
      <c r="AM292" s="16"/>
      <c r="AN292" s="16"/>
      <c r="AO292" s="16"/>
      <c r="AP292" s="16"/>
      <c r="AQ292" s="16"/>
      <c r="AR292" s="16"/>
      <c r="AS292" s="16"/>
      <c r="AT292" s="2" t="s">
        <v>129</v>
      </c>
      <c r="AU292" s="2" t="s">
        <v>81</v>
      </c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  <c r="BG292" s="16"/>
      <c r="BH292" s="16"/>
      <c r="BI292" s="16"/>
      <c r="BJ292" s="16"/>
      <c r="BK292" s="16"/>
      <c r="BL292" s="16"/>
      <c r="BM292" s="16"/>
    </row>
    <row r="293" spans="1:65" ht="16.5" customHeight="1">
      <c r="A293" s="16"/>
      <c r="B293" s="17"/>
      <c r="C293" s="158" t="s">
        <v>619</v>
      </c>
      <c r="D293" s="158" t="s">
        <v>296</v>
      </c>
      <c r="E293" s="159" t="s">
        <v>620</v>
      </c>
      <c r="F293" s="160" t="s">
        <v>621</v>
      </c>
      <c r="G293" s="161" t="s">
        <v>125</v>
      </c>
      <c r="H293" s="162">
        <v>14</v>
      </c>
      <c r="I293" s="163">
        <v>37</v>
      </c>
      <c r="J293" s="164">
        <f>ROUND(I293*H293,2)</f>
        <v>518</v>
      </c>
      <c r="K293" s="160" t="s">
        <v>218</v>
      </c>
      <c r="L293" s="165"/>
      <c r="M293" s="166" t="s">
        <v>19</v>
      </c>
      <c r="N293" s="167" t="s">
        <v>42</v>
      </c>
      <c r="O293" s="16"/>
      <c r="P293" s="133">
        <f>O293*H293</f>
        <v>0</v>
      </c>
      <c r="Q293" s="133">
        <v>0</v>
      </c>
      <c r="R293" s="133">
        <f>Q293*H293</f>
        <v>0</v>
      </c>
      <c r="S293" s="133">
        <v>0</v>
      </c>
      <c r="T293" s="134">
        <f>S293*H293</f>
        <v>0</v>
      </c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6"/>
      <c r="AM293" s="16"/>
      <c r="AN293" s="16"/>
      <c r="AO293" s="16"/>
      <c r="AP293" s="16"/>
      <c r="AQ293" s="16"/>
      <c r="AR293" s="135" t="s">
        <v>299</v>
      </c>
      <c r="AS293" s="16"/>
      <c r="AT293" s="135" t="s">
        <v>296</v>
      </c>
      <c r="AU293" s="135" t="s">
        <v>81</v>
      </c>
      <c r="AV293" s="16"/>
      <c r="AW293" s="16"/>
      <c r="AX293" s="16"/>
      <c r="AY293" s="2" t="s">
        <v>119</v>
      </c>
      <c r="AZ293" s="16"/>
      <c r="BA293" s="16"/>
      <c r="BB293" s="16"/>
      <c r="BC293" s="16"/>
      <c r="BD293" s="16"/>
      <c r="BE293" s="136">
        <f>IF(N293="základní",J293,0)</f>
        <v>518</v>
      </c>
      <c r="BF293" s="136">
        <f>IF(N293="snížená",J293,0)</f>
        <v>0</v>
      </c>
      <c r="BG293" s="136">
        <f>IF(N293="zákl. přenesená",J293,0)</f>
        <v>0</v>
      </c>
      <c r="BH293" s="136">
        <f>IF(N293="sníž. přenesená",J293,0)</f>
        <v>0</v>
      </c>
      <c r="BI293" s="136">
        <f>IF(N293="nulová",J293,0)</f>
        <v>0</v>
      </c>
      <c r="BJ293" s="2" t="s">
        <v>79</v>
      </c>
      <c r="BK293" s="136">
        <f>ROUND(I293*H293,2)</f>
        <v>518</v>
      </c>
      <c r="BL293" s="2" t="s">
        <v>153</v>
      </c>
      <c r="BM293" s="135" t="s">
        <v>622</v>
      </c>
    </row>
    <row r="294" spans="1:65" ht="15.75" customHeight="1">
      <c r="A294" s="16"/>
      <c r="B294" s="17"/>
      <c r="C294" s="16"/>
      <c r="D294" s="137" t="s">
        <v>129</v>
      </c>
      <c r="E294" s="16"/>
      <c r="F294" s="138" t="s">
        <v>621</v>
      </c>
      <c r="G294" s="16"/>
      <c r="H294" s="16"/>
      <c r="I294" s="16"/>
      <c r="J294" s="16"/>
      <c r="K294" s="16"/>
      <c r="L294" s="17"/>
      <c r="M294" s="139"/>
      <c r="N294" s="16"/>
      <c r="O294" s="16"/>
      <c r="P294" s="16"/>
      <c r="Q294" s="16"/>
      <c r="R294" s="16"/>
      <c r="S294" s="16"/>
      <c r="T294" s="41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6"/>
      <c r="AM294" s="16"/>
      <c r="AN294" s="16"/>
      <c r="AO294" s="16"/>
      <c r="AP294" s="16"/>
      <c r="AQ294" s="16"/>
      <c r="AR294" s="16"/>
      <c r="AS294" s="16"/>
      <c r="AT294" s="2" t="s">
        <v>129</v>
      </c>
      <c r="AU294" s="2" t="s">
        <v>81</v>
      </c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  <c r="BG294" s="16"/>
      <c r="BH294" s="16"/>
      <c r="BI294" s="16"/>
      <c r="BJ294" s="16"/>
      <c r="BK294" s="16"/>
      <c r="BL294" s="16"/>
      <c r="BM294" s="16"/>
    </row>
    <row r="295" spans="1:65" ht="24" customHeight="1">
      <c r="A295" s="16"/>
      <c r="B295" s="17"/>
      <c r="C295" s="124" t="s">
        <v>623</v>
      </c>
      <c r="D295" s="124" t="s">
        <v>122</v>
      </c>
      <c r="E295" s="125" t="s">
        <v>624</v>
      </c>
      <c r="F295" s="126" t="s">
        <v>625</v>
      </c>
      <c r="G295" s="127" t="s">
        <v>125</v>
      </c>
      <c r="H295" s="128">
        <v>7</v>
      </c>
      <c r="I295" s="129">
        <v>1289</v>
      </c>
      <c r="J295" s="130">
        <f>ROUND(I295*H295,2)</f>
        <v>9023</v>
      </c>
      <c r="K295" s="126" t="s">
        <v>126</v>
      </c>
      <c r="L295" s="17"/>
      <c r="M295" s="131" t="s">
        <v>19</v>
      </c>
      <c r="N295" s="132" t="s">
        <v>42</v>
      </c>
      <c r="O295" s="16"/>
      <c r="P295" s="133">
        <f>O295*H295</f>
        <v>0</v>
      </c>
      <c r="Q295" s="133">
        <v>0</v>
      </c>
      <c r="R295" s="133">
        <f>Q295*H295</f>
        <v>0</v>
      </c>
      <c r="S295" s="133">
        <v>0</v>
      </c>
      <c r="T295" s="134">
        <f>S295*H295</f>
        <v>0</v>
      </c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6"/>
      <c r="AM295" s="16"/>
      <c r="AN295" s="16"/>
      <c r="AO295" s="16"/>
      <c r="AP295" s="16"/>
      <c r="AQ295" s="16"/>
      <c r="AR295" s="135" t="s">
        <v>153</v>
      </c>
      <c r="AS295" s="16"/>
      <c r="AT295" s="135" t="s">
        <v>122</v>
      </c>
      <c r="AU295" s="135" t="s">
        <v>81</v>
      </c>
      <c r="AV295" s="16"/>
      <c r="AW295" s="16"/>
      <c r="AX295" s="16"/>
      <c r="AY295" s="2" t="s">
        <v>119</v>
      </c>
      <c r="AZ295" s="16"/>
      <c r="BA295" s="16"/>
      <c r="BB295" s="16"/>
      <c r="BC295" s="16"/>
      <c r="BD295" s="16"/>
      <c r="BE295" s="136">
        <f>IF(N295="základní",J295,0)</f>
        <v>9023</v>
      </c>
      <c r="BF295" s="136">
        <f>IF(N295="snížená",J295,0)</f>
        <v>0</v>
      </c>
      <c r="BG295" s="136">
        <f>IF(N295="zákl. přenesená",J295,0)</f>
        <v>0</v>
      </c>
      <c r="BH295" s="136">
        <f>IF(N295="sníž. přenesená",J295,0)</f>
        <v>0</v>
      </c>
      <c r="BI295" s="136">
        <f>IF(N295="nulová",J295,0)</f>
        <v>0</v>
      </c>
      <c r="BJ295" s="2" t="s">
        <v>79</v>
      </c>
      <c r="BK295" s="136">
        <f>ROUND(I295*H295,2)</f>
        <v>9023</v>
      </c>
      <c r="BL295" s="2" t="s">
        <v>153</v>
      </c>
      <c r="BM295" s="135" t="s">
        <v>626</v>
      </c>
    </row>
    <row r="296" spans="1:65" ht="15.75" customHeight="1">
      <c r="A296" s="16"/>
      <c r="B296" s="17"/>
      <c r="C296" s="16"/>
      <c r="D296" s="137" t="s">
        <v>129</v>
      </c>
      <c r="E296" s="16"/>
      <c r="F296" s="138" t="s">
        <v>627</v>
      </c>
      <c r="G296" s="16"/>
      <c r="H296" s="16"/>
      <c r="I296" s="16"/>
      <c r="J296" s="16"/>
      <c r="K296" s="16"/>
      <c r="L296" s="17"/>
      <c r="M296" s="139"/>
      <c r="N296" s="16"/>
      <c r="O296" s="16"/>
      <c r="P296" s="16"/>
      <c r="Q296" s="16"/>
      <c r="R296" s="16"/>
      <c r="S296" s="16"/>
      <c r="T296" s="41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6"/>
      <c r="AM296" s="16"/>
      <c r="AN296" s="16"/>
      <c r="AO296" s="16"/>
      <c r="AP296" s="16"/>
      <c r="AQ296" s="16"/>
      <c r="AR296" s="16"/>
      <c r="AS296" s="16"/>
      <c r="AT296" s="2" t="s">
        <v>129</v>
      </c>
      <c r="AU296" s="2" t="s">
        <v>81</v>
      </c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  <c r="BG296" s="16"/>
      <c r="BH296" s="16"/>
      <c r="BI296" s="16"/>
      <c r="BJ296" s="16"/>
      <c r="BK296" s="16"/>
      <c r="BL296" s="16"/>
      <c r="BM296" s="16"/>
    </row>
    <row r="297" spans="1:65" ht="15.75" customHeight="1">
      <c r="A297" s="16"/>
      <c r="B297" s="17"/>
      <c r="C297" s="16"/>
      <c r="D297" s="140" t="s">
        <v>131</v>
      </c>
      <c r="E297" s="16"/>
      <c r="F297" s="141" t="s">
        <v>628</v>
      </c>
      <c r="G297" s="16"/>
      <c r="H297" s="16"/>
      <c r="I297" s="16"/>
      <c r="J297" s="16"/>
      <c r="K297" s="16"/>
      <c r="L297" s="17"/>
      <c r="M297" s="139"/>
      <c r="N297" s="16"/>
      <c r="O297" s="16"/>
      <c r="P297" s="16"/>
      <c r="Q297" s="16"/>
      <c r="R297" s="16"/>
      <c r="S297" s="16"/>
      <c r="T297" s="41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6"/>
      <c r="AM297" s="16"/>
      <c r="AN297" s="16"/>
      <c r="AO297" s="16"/>
      <c r="AP297" s="16"/>
      <c r="AQ297" s="16"/>
      <c r="AR297" s="16"/>
      <c r="AS297" s="16"/>
      <c r="AT297" s="2" t="s">
        <v>131</v>
      </c>
      <c r="AU297" s="2" t="s">
        <v>81</v>
      </c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  <c r="BG297" s="16"/>
      <c r="BH297" s="16"/>
      <c r="BI297" s="16"/>
      <c r="BJ297" s="16"/>
      <c r="BK297" s="16"/>
      <c r="BL297" s="16"/>
      <c r="BM297" s="16"/>
    </row>
    <row r="298" spans="1:65" ht="24" customHeight="1">
      <c r="A298" s="16"/>
      <c r="B298" s="17"/>
      <c r="C298" s="158" t="s">
        <v>629</v>
      </c>
      <c r="D298" s="158" t="s">
        <v>296</v>
      </c>
      <c r="E298" s="159" t="s">
        <v>630</v>
      </c>
      <c r="F298" s="160" t="s">
        <v>631</v>
      </c>
      <c r="G298" s="161" t="s">
        <v>125</v>
      </c>
      <c r="H298" s="162">
        <v>7</v>
      </c>
      <c r="I298" s="163">
        <v>2466</v>
      </c>
      <c r="J298" s="164">
        <f>ROUND(I298*H298,2)</f>
        <v>17262</v>
      </c>
      <c r="K298" s="160" t="s">
        <v>218</v>
      </c>
      <c r="L298" s="165"/>
      <c r="M298" s="166" t="s">
        <v>19</v>
      </c>
      <c r="N298" s="167" t="s">
        <v>42</v>
      </c>
      <c r="O298" s="16"/>
      <c r="P298" s="133">
        <f>O298*H298</f>
        <v>0</v>
      </c>
      <c r="Q298" s="133">
        <v>0</v>
      </c>
      <c r="R298" s="133">
        <f>Q298*H298</f>
        <v>0</v>
      </c>
      <c r="S298" s="133">
        <v>0</v>
      </c>
      <c r="T298" s="134">
        <f>S298*H298</f>
        <v>0</v>
      </c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6"/>
      <c r="AM298" s="16"/>
      <c r="AN298" s="16"/>
      <c r="AO298" s="16"/>
      <c r="AP298" s="16"/>
      <c r="AQ298" s="16"/>
      <c r="AR298" s="135" t="s">
        <v>299</v>
      </c>
      <c r="AS298" s="16"/>
      <c r="AT298" s="135" t="s">
        <v>296</v>
      </c>
      <c r="AU298" s="135" t="s">
        <v>81</v>
      </c>
      <c r="AV298" s="16"/>
      <c r="AW298" s="16"/>
      <c r="AX298" s="16"/>
      <c r="AY298" s="2" t="s">
        <v>119</v>
      </c>
      <c r="AZ298" s="16"/>
      <c r="BA298" s="16"/>
      <c r="BB298" s="16"/>
      <c r="BC298" s="16"/>
      <c r="BD298" s="16"/>
      <c r="BE298" s="136">
        <f>IF(N298="základní",J298,0)</f>
        <v>17262</v>
      </c>
      <c r="BF298" s="136">
        <f>IF(N298="snížená",J298,0)</f>
        <v>0</v>
      </c>
      <c r="BG298" s="136">
        <f>IF(N298="zákl. přenesená",J298,0)</f>
        <v>0</v>
      </c>
      <c r="BH298" s="136">
        <f>IF(N298="sníž. přenesená",J298,0)</f>
        <v>0</v>
      </c>
      <c r="BI298" s="136">
        <f>IF(N298="nulová",J298,0)</f>
        <v>0</v>
      </c>
      <c r="BJ298" s="2" t="s">
        <v>79</v>
      </c>
      <c r="BK298" s="136">
        <f>ROUND(I298*H298,2)</f>
        <v>17262</v>
      </c>
      <c r="BL298" s="2" t="s">
        <v>153</v>
      </c>
      <c r="BM298" s="135" t="s">
        <v>632</v>
      </c>
    </row>
    <row r="299" spans="1:65" ht="15.75" customHeight="1">
      <c r="A299" s="16"/>
      <c r="B299" s="17"/>
      <c r="C299" s="16"/>
      <c r="D299" s="137" t="s">
        <v>129</v>
      </c>
      <c r="E299" s="16"/>
      <c r="F299" s="138" t="s">
        <v>631</v>
      </c>
      <c r="G299" s="16"/>
      <c r="H299" s="16"/>
      <c r="I299" s="16"/>
      <c r="J299" s="16"/>
      <c r="K299" s="16"/>
      <c r="L299" s="17"/>
      <c r="M299" s="139"/>
      <c r="N299" s="16"/>
      <c r="O299" s="16"/>
      <c r="P299" s="16"/>
      <c r="Q299" s="16"/>
      <c r="R299" s="16"/>
      <c r="S299" s="16"/>
      <c r="T299" s="41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6"/>
      <c r="AM299" s="16"/>
      <c r="AN299" s="16"/>
      <c r="AO299" s="16"/>
      <c r="AP299" s="16"/>
      <c r="AQ299" s="16"/>
      <c r="AR299" s="16"/>
      <c r="AS299" s="16"/>
      <c r="AT299" s="2" t="s">
        <v>129</v>
      </c>
      <c r="AU299" s="2" t="s">
        <v>81</v>
      </c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  <c r="BG299" s="16"/>
      <c r="BH299" s="16"/>
      <c r="BI299" s="16"/>
      <c r="BJ299" s="16"/>
      <c r="BK299" s="16"/>
      <c r="BL299" s="16"/>
      <c r="BM299" s="16"/>
    </row>
    <row r="300" spans="1:65" ht="33" customHeight="1">
      <c r="A300" s="16"/>
      <c r="B300" s="17"/>
      <c r="C300" s="124" t="s">
        <v>633</v>
      </c>
      <c r="D300" s="124" t="s">
        <v>122</v>
      </c>
      <c r="E300" s="125" t="s">
        <v>634</v>
      </c>
      <c r="F300" s="126" t="s">
        <v>635</v>
      </c>
      <c r="G300" s="127" t="s">
        <v>125</v>
      </c>
      <c r="H300" s="128">
        <v>7</v>
      </c>
      <c r="I300" s="129">
        <v>1289</v>
      </c>
      <c r="J300" s="130">
        <f>ROUND(I300*H300,2)</f>
        <v>9023</v>
      </c>
      <c r="K300" s="126" t="s">
        <v>218</v>
      </c>
      <c r="L300" s="17"/>
      <c r="M300" s="131" t="s">
        <v>19</v>
      </c>
      <c r="N300" s="132" t="s">
        <v>42</v>
      </c>
      <c r="O300" s="16"/>
      <c r="P300" s="133">
        <f>O300*H300</f>
        <v>0</v>
      </c>
      <c r="Q300" s="133">
        <v>0</v>
      </c>
      <c r="R300" s="133">
        <f>Q300*H300</f>
        <v>0</v>
      </c>
      <c r="S300" s="133">
        <v>0</v>
      </c>
      <c r="T300" s="134">
        <f>S300*H300</f>
        <v>0</v>
      </c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6"/>
      <c r="AM300" s="16"/>
      <c r="AN300" s="16"/>
      <c r="AO300" s="16"/>
      <c r="AP300" s="16"/>
      <c r="AQ300" s="16"/>
      <c r="AR300" s="135" t="s">
        <v>153</v>
      </c>
      <c r="AS300" s="16"/>
      <c r="AT300" s="135" t="s">
        <v>122</v>
      </c>
      <c r="AU300" s="135" t="s">
        <v>81</v>
      </c>
      <c r="AV300" s="16"/>
      <c r="AW300" s="16"/>
      <c r="AX300" s="16"/>
      <c r="AY300" s="2" t="s">
        <v>119</v>
      </c>
      <c r="AZ300" s="16"/>
      <c r="BA300" s="16"/>
      <c r="BB300" s="16"/>
      <c r="BC300" s="16"/>
      <c r="BD300" s="16"/>
      <c r="BE300" s="136">
        <f>IF(N300="základní",J300,0)</f>
        <v>9023</v>
      </c>
      <c r="BF300" s="136">
        <f>IF(N300="snížená",J300,0)</f>
        <v>0</v>
      </c>
      <c r="BG300" s="136">
        <f>IF(N300="zákl. přenesená",J300,0)</f>
        <v>0</v>
      </c>
      <c r="BH300" s="136">
        <f>IF(N300="sníž. přenesená",J300,0)</f>
        <v>0</v>
      </c>
      <c r="BI300" s="136">
        <f>IF(N300="nulová",J300,0)</f>
        <v>0</v>
      </c>
      <c r="BJ300" s="2" t="s">
        <v>79</v>
      </c>
      <c r="BK300" s="136">
        <f>ROUND(I300*H300,2)</f>
        <v>9023</v>
      </c>
      <c r="BL300" s="2" t="s">
        <v>153</v>
      </c>
      <c r="BM300" s="135" t="s">
        <v>636</v>
      </c>
    </row>
    <row r="301" spans="1:65" ht="15.75" customHeight="1">
      <c r="A301" s="16"/>
      <c r="B301" s="17"/>
      <c r="C301" s="16"/>
      <c r="D301" s="137" t="s">
        <v>129</v>
      </c>
      <c r="E301" s="16"/>
      <c r="F301" s="138" t="s">
        <v>635</v>
      </c>
      <c r="G301" s="16"/>
      <c r="H301" s="16"/>
      <c r="I301" s="16"/>
      <c r="J301" s="16"/>
      <c r="K301" s="16"/>
      <c r="L301" s="17"/>
      <c r="M301" s="139"/>
      <c r="N301" s="16"/>
      <c r="O301" s="16"/>
      <c r="P301" s="16"/>
      <c r="Q301" s="16"/>
      <c r="R301" s="16"/>
      <c r="S301" s="16"/>
      <c r="T301" s="41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6"/>
      <c r="AS301" s="16"/>
      <c r="AT301" s="2" t="s">
        <v>129</v>
      </c>
      <c r="AU301" s="2" t="s">
        <v>81</v>
      </c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  <c r="BG301" s="16"/>
      <c r="BH301" s="16"/>
      <c r="BI301" s="16"/>
      <c r="BJ301" s="16"/>
      <c r="BK301" s="16"/>
      <c r="BL301" s="16"/>
      <c r="BM301" s="16"/>
    </row>
    <row r="302" spans="1:65" ht="16.5" customHeight="1">
      <c r="A302" s="16"/>
      <c r="B302" s="17"/>
      <c r="C302" s="158" t="s">
        <v>637</v>
      </c>
      <c r="D302" s="158" t="s">
        <v>296</v>
      </c>
      <c r="E302" s="159" t="s">
        <v>638</v>
      </c>
      <c r="F302" s="160" t="s">
        <v>639</v>
      </c>
      <c r="G302" s="161" t="s">
        <v>125</v>
      </c>
      <c r="H302" s="162">
        <v>7</v>
      </c>
      <c r="I302" s="163">
        <v>2777</v>
      </c>
      <c r="J302" s="164">
        <f>ROUND(I302*H302,2)</f>
        <v>19439</v>
      </c>
      <c r="K302" s="160" t="s">
        <v>218</v>
      </c>
      <c r="L302" s="165"/>
      <c r="M302" s="166" t="s">
        <v>19</v>
      </c>
      <c r="N302" s="167" t="s">
        <v>42</v>
      </c>
      <c r="O302" s="16"/>
      <c r="P302" s="133">
        <f>O302*H302</f>
        <v>0</v>
      </c>
      <c r="Q302" s="133">
        <v>0</v>
      </c>
      <c r="R302" s="133">
        <f>Q302*H302</f>
        <v>0</v>
      </c>
      <c r="S302" s="133">
        <v>0</v>
      </c>
      <c r="T302" s="134">
        <f>S302*H302</f>
        <v>0</v>
      </c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  <c r="AN302" s="16"/>
      <c r="AO302" s="16"/>
      <c r="AP302" s="16"/>
      <c r="AQ302" s="16"/>
      <c r="AR302" s="135" t="s">
        <v>299</v>
      </c>
      <c r="AS302" s="16"/>
      <c r="AT302" s="135" t="s">
        <v>296</v>
      </c>
      <c r="AU302" s="135" t="s">
        <v>81</v>
      </c>
      <c r="AV302" s="16"/>
      <c r="AW302" s="16"/>
      <c r="AX302" s="16"/>
      <c r="AY302" s="2" t="s">
        <v>119</v>
      </c>
      <c r="AZ302" s="16"/>
      <c r="BA302" s="16"/>
      <c r="BB302" s="16"/>
      <c r="BC302" s="16"/>
      <c r="BD302" s="16"/>
      <c r="BE302" s="136">
        <f>IF(N302="základní",J302,0)</f>
        <v>19439</v>
      </c>
      <c r="BF302" s="136">
        <f>IF(N302="snížená",J302,0)</f>
        <v>0</v>
      </c>
      <c r="BG302" s="136">
        <f>IF(N302="zákl. přenesená",J302,0)</f>
        <v>0</v>
      </c>
      <c r="BH302" s="136">
        <f>IF(N302="sníž. přenesená",J302,0)</f>
        <v>0</v>
      </c>
      <c r="BI302" s="136">
        <f>IF(N302="nulová",J302,0)</f>
        <v>0</v>
      </c>
      <c r="BJ302" s="2" t="s">
        <v>79</v>
      </c>
      <c r="BK302" s="136">
        <f>ROUND(I302*H302,2)</f>
        <v>19439</v>
      </c>
      <c r="BL302" s="2" t="s">
        <v>153</v>
      </c>
      <c r="BM302" s="135" t="s">
        <v>640</v>
      </c>
    </row>
    <row r="303" spans="1:65" ht="15.75" customHeight="1">
      <c r="A303" s="16"/>
      <c r="B303" s="17"/>
      <c r="C303" s="16"/>
      <c r="D303" s="137" t="s">
        <v>129</v>
      </c>
      <c r="E303" s="16"/>
      <c r="F303" s="138" t="s">
        <v>639</v>
      </c>
      <c r="G303" s="16"/>
      <c r="H303" s="16"/>
      <c r="I303" s="16"/>
      <c r="J303" s="16"/>
      <c r="K303" s="16"/>
      <c r="L303" s="17"/>
      <c r="M303" s="139"/>
      <c r="N303" s="16"/>
      <c r="O303" s="16"/>
      <c r="P303" s="16"/>
      <c r="Q303" s="16"/>
      <c r="R303" s="16"/>
      <c r="S303" s="16"/>
      <c r="T303" s="41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6"/>
      <c r="AM303" s="16"/>
      <c r="AN303" s="16"/>
      <c r="AO303" s="16"/>
      <c r="AP303" s="16"/>
      <c r="AQ303" s="16"/>
      <c r="AR303" s="16"/>
      <c r="AS303" s="16"/>
      <c r="AT303" s="2" t="s">
        <v>129</v>
      </c>
      <c r="AU303" s="2" t="s">
        <v>81</v>
      </c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  <c r="BG303" s="16"/>
      <c r="BH303" s="16"/>
      <c r="BI303" s="16"/>
      <c r="BJ303" s="16"/>
      <c r="BK303" s="16"/>
      <c r="BL303" s="16"/>
      <c r="BM303" s="16"/>
    </row>
    <row r="304" spans="1:65" ht="24" customHeight="1">
      <c r="A304" s="16"/>
      <c r="B304" s="17"/>
      <c r="C304" s="124" t="s">
        <v>641</v>
      </c>
      <c r="D304" s="124" t="s">
        <v>122</v>
      </c>
      <c r="E304" s="125" t="s">
        <v>642</v>
      </c>
      <c r="F304" s="126" t="s">
        <v>643</v>
      </c>
      <c r="G304" s="127" t="s">
        <v>182</v>
      </c>
      <c r="H304" s="128">
        <v>3.4630000000000001</v>
      </c>
      <c r="I304" s="129">
        <v>889</v>
      </c>
      <c r="J304" s="130">
        <f>ROUND(I304*H304,2)</f>
        <v>3078.61</v>
      </c>
      <c r="K304" s="126" t="s">
        <v>126</v>
      </c>
      <c r="L304" s="17"/>
      <c r="M304" s="131" t="s">
        <v>19</v>
      </c>
      <c r="N304" s="132" t="s">
        <v>42</v>
      </c>
      <c r="O304" s="16"/>
      <c r="P304" s="133">
        <f>O304*H304</f>
        <v>0</v>
      </c>
      <c r="Q304" s="133">
        <v>0</v>
      </c>
      <c r="R304" s="133">
        <f>Q304*H304</f>
        <v>0</v>
      </c>
      <c r="S304" s="133">
        <v>0</v>
      </c>
      <c r="T304" s="134">
        <f>S304*H304</f>
        <v>0</v>
      </c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6"/>
      <c r="AM304" s="16"/>
      <c r="AN304" s="16"/>
      <c r="AO304" s="16"/>
      <c r="AP304" s="16"/>
      <c r="AQ304" s="16"/>
      <c r="AR304" s="135" t="s">
        <v>153</v>
      </c>
      <c r="AS304" s="16"/>
      <c r="AT304" s="135" t="s">
        <v>122</v>
      </c>
      <c r="AU304" s="135" t="s">
        <v>81</v>
      </c>
      <c r="AV304" s="16"/>
      <c r="AW304" s="16"/>
      <c r="AX304" s="16"/>
      <c r="AY304" s="2" t="s">
        <v>119</v>
      </c>
      <c r="AZ304" s="16"/>
      <c r="BA304" s="16"/>
      <c r="BB304" s="16"/>
      <c r="BC304" s="16"/>
      <c r="BD304" s="16"/>
      <c r="BE304" s="136">
        <f>IF(N304="základní",J304,0)</f>
        <v>3078.61</v>
      </c>
      <c r="BF304" s="136">
        <f>IF(N304="snížená",J304,0)</f>
        <v>0</v>
      </c>
      <c r="BG304" s="136">
        <f>IF(N304="zákl. přenesená",J304,0)</f>
        <v>0</v>
      </c>
      <c r="BH304" s="136">
        <f>IF(N304="sníž. přenesená",J304,0)</f>
        <v>0</v>
      </c>
      <c r="BI304" s="136">
        <f>IF(N304="nulová",J304,0)</f>
        <v>0</v>
      </c>
      <c r="BJ304" s="2" t="s">
        <v>79</v>
      </c>
      <c r="BK304" s="136">
        <f>ROUND(I304*H304,2)</f>
        <v>3078.61</v>
      </c>
      <c r="BL304" s="2" t="s">
        <v>153</v>
      </c>
      <c r="BM304" s="135" t="s">
        <v>644</v>
      </c>
    </row>
    <row r="305" spans="1:65" ht="15.75" customHeight="1">
      <c r="A305" s="16"/>
      <c r="B305" s="17"/>
      <c r="C305" s="16"/>
      <c r="D305" s="137" t="s">
        <v>129</v>
      </c>
      <c r="E305" s="16"/>
      <c r="F305" s="138" t="s">
        <v>645</v>
      </c>
      <c r="G305" s="16"/>
      <c r="H305" s="16"/>
      <c r="I305" s="16"/>
      <c r="J305" s="16"/>
      <c r="K305" s="16"/>
      <c r="L305" s="17"/>
      <c r="M305" s="139"/>
      <c r="N305" s="16"/>
      <c r="O305" s="16"/>
      <c r="P305" s="16"/>
      <c r="Q305" s="16"/>
      <c r="R305" s="16"/>
      <c r="S305" s="16"/>
      <c r="T305" s="41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6"/>
      <c r="AM305" s="16"/>
      <c r="AN305" s="16"/>
      <c r="AO305" s="16"/>
      <c r="AP305" s="16"/>
      <c r="AQ305" s="16"/>
      <c r="AR305" s="16"/>
      <c r="AS305" s="16"/>
      <c r="AT305" s="2" t="s">
        <v>129</v>
      </c>
      <c r="AU305" s="2" t="s">
        <v>81</v>
      </c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  <c r="BG305" s="16"/>
      <c r="BH305" s="16"/>
      <c r="BI305" s="16"/>
      <c r="BJ305" s="16"/>
      <c r="BK305" s="16"/>
      <c r="BL305" s="16"/>
      <c r="BM305" s="16"/>
    </row>
    <row r="306" spans="1:65" ht="15.75" customHeight="1">
      <c r="A306" s="16"/>
      <c r="B306" s="17"/>
      <c r="C306" s="16"/>
      <c r="D306" s="140" t="s">
        <v>131</v>
      </c>
      <c r="E306" s="16"/>
      <c r="F306" s="141" t="s">
        <v>646</v>
      </c>
      <c r="G306" s="16"/>
      <c r="H306" s="16"/>
      <c r="I306" s="16"/>
      <c r="J306" s="16"/>
      <c r="K306" s="16"/>
      <c r="L306" s="17"/>
      <c r="M306" s="139"/>
      <c r="N306" s="16"/>
      <c r="O306" s="16"/>
      <c r="P306" s="16"/>
      <c r="Q306" s="16"/>
      <c r="R306" s="16"/>
      <c r="S306" s="16"/>
      <c r="T306" s="41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6"/>
      <c r="AM306" s="16"/>
      <c r="AN306" s="16"/>
      <c r="AO306" s="16"/>
      <c r="AP306" s="16"/>
      <c r="AQ306" s="16"/>
      <c r="AR306" s="16"/>
      <c r="AS306" s="16"/>
      <c r="AT306" s="2" t="s">
        <v>131</v>
      </c>
      <c r="AU306" s="2" t="s">
        <v>81</v>
      </c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  <c r="BG306" s="16"/>
      <c r="BH306" s="16"/>
      <c r="BI306" s="16"/>
      <c r="BJ306" s="16"/>
      <c r="BK306" s="16"/>
      <c r="BL306" s="16"/>
      <c r="BM306" s="16"/>
    </row>
    <row r="307" spans="1:65" ht="24" customHeight="1">
      <c r="A307" s="16"/>
      <c r="B307" s="17"/>
      <c r="C307" s="124" t="s">
        <v>647</v>
      </c>
      <c r="D307" s="124" t="s">
        <v>122</v>
      </c>
      <c r="E307" s="125" t="s">
        <v>648</v>
      </c>
      <c r="F307" s="126" t="s">
        <v>649</v>
      </c>
      <c r="G307" s="127" t="s">
        <v>182</v>
      </c>
      <c r="H307" s="128">
        <v>3.4630000000000001</v>
      </c>
      <c r="I307" s="129">
        <v>167</v>
      </c>
      <c r="J307" s="130">
        <f>ROUND(I307*H307,2)</f>
        <v>578.32000000000005</v>
      </c>
      <c r="K307" s="126" t="s">
        <v>126</v>
      </c>
      <c r="L307" s="17"/>
      <c r="M307" s="131" t="s">
        <v>19</v>
      </c>
      <c r="N307" s="132" t="s">
        <v>42</v>
      </c>
      <c r="O307" s="16"/>
      <c r="P307" s="133">
        <f>O307*H307</f>
        <v>0</v>
      </c>
      <c r="Q307" s="133">
        <v>0</v>
      </c>
      <c r="R307" s="133">
        <f>Q307*H307</f>
        <v>0</v>
      </c>
      <c r="S307" s="133">
        <v>0</v>
      </c>
      <c r="T307" s="134">
        <f>S307*H307</f>
        <v>0</v>
      </c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35" t="s">
        <v>153</v>
      </c>
      <c r="AS307" s="16"/>
      <c r="AT307" s="135" t="s">
        <v>122</v>
      </c>
      <c r="AU307" s="135" t="s">
        <v>81</v>
      </c>
      <c r="AV307" s="16"/>
      <c r="AW307" s="16"/>
      <c r="AX307" s="16"/>
      <c r="AY307" s="2" t="s">
        <v>119</v>
      </c>
      <c r="AZ307" s="16"/>
      <c r="BA307" s="16"/>
      <c r="BB307" s="16"/>
      <c r="BC307" s="16"/>
      <c r="BD307" s="16"/>
      <c r="BE307" s="136">
        <f>IF(N307="základní",J307,0)</f>
        <v>578.32000000000005</v>
      </c>
      <c r="BF307" s="136">
        <f>IF(N307="snížená",J307,0)</f>
        <v>0</v>
      </c>
      <c r="BG307" s="136">
        <f>IF(N307="zákl. přenesená",J307,0)</f>
        <v>0</v>
      </c>
      <c r="BH307" s="136">
        <f>IF(N307="sníž. přenesená",J307,0)</f>
        <v>0</v>
      </c>
      <c r="BI307" s="136">
        <f>IF(N307="nulová",J307,0)</f>
        <v>0</v>
      </c>
      <c r="BJ307" s="2" t="s">
        <v>79</v>
      </c>
      <c r="BK307" s="136">
        <f>ROUND(I307*H307,2)</f>
        <v>578.32000000000005</v>
      </c>
      <c r="BL307" s="2" t="s">
        <v>153</v>
      </c>
      <c r="BM307" s="135" t="s">
        <v>650</v>
      </c>
    </row>
    <row r="308" spans="1:65" ht="15.75" customHeight="1">
      <c r="A308" s="16"/>
      <c r="B308" s="17"/>
      <c r="C308" s="16"/>
      <c r="D308" s="137" t="s">
        <v>129</v>
      </c>
      <c r="E308" s="16"/>
      <c r="F308" s="138" t="s">
        <v>651</v>
      </c>
      <c r="G308" s="16"/>
      <c r="H308" s="16"/>
      <c r="I308" s="16"/>
      <c r="J308" s="16"/>
      <c r="K308" s="16"/>
      <c r="L308" s="17"/>
      <c r="M308" s="139"/>
      <c r="N308" s="16"/>
      <c r="O308" s="16"/>
      <c r="P308" s="16"/>
      <c r="Q308" s="16"/>
      <c r="R308" s="16"/>
      <c r="S308" s="16"/>
      <c r="T308" s="41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6"/>
      <c r="AM308" s="16"/>
      <c r="AN308" s="16"/>
      <c r="AO308" s="16"/>
      <c r="AP308" s="16"/>
      <c r="AQ308" s="16"/>
      <c r="AR308" s="16"/>
      <c r="AS308" s="16"/>
      <c r="AT308" s="2" t="s">
        <v>129</v>
      </c>
      <c r="AU308" s="2" t="s">
        <v>81</v>
      </c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  <c r="BG308" s="16"/>
      <c r="BH308" s="16"/>
      <c r="BI308" s="16"/>
      <c r="BJ308" s="16"/>
      <c r="BK308" s="16"/>
      <c r="BL308" s="16"/>
      <c r="BM308" s="16"/>
    </row>
    <row r="309" spans="1:65" ht="15.75" customHeight="1">
      <c r="A309" s="16"/>
      <c r="B309" s="17"/>
      <c r="C309" s="16"/>
      <c r="D309" s="140" t="s">
        <v>131</v>
      </c>
      <c r="E309" s="16"/>
      <c r="F309" s="141" t="s">
        <v>652</v>
      </c>
      <c r="G309" s="16"/>
      <c r="H309" s="16"/>
      <c r="I309" s="16"/>
      <c r="J309" s="16"/>
      <c r="K309" s="16"/>
      <c r="L309" s="17"/>
      <c r="M309" s="139"/>
      <c r="N309" s="16"/>
      <c r="O309" s="16"/>
      <c r="P309" s="16"/>
      <c r="Q309" s="16"/>
      <c r="R309" s="16"/>
      <c r="S309" s="16"/>
      <c r="T309" s="41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6"/>
      <c r="AM309" s="16"/>
      <c r="AN309" s="16"/>
      <c r="AO309" s="16"/>
      <c r="AP309" s="16"/>
      <c r="AQ309" s="16"/>
      <c r="AR309" s="16"/>
      <c r="AS309" s="16"/>
      <c r="AT309" s="2" t="s">
        <v>131</v>
      </c>
      <c r="AU309" s="2" t="s">
        <v>81</v>
      </c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  <c r="BG309" s="16"/>
      <c r="BH309" s="16"/>
      <c r="BI309" s="16"/>
      <c r="BJ309" s="16"/>
      <c r="BK309" s="16"/>
      <c r="BL309" s="16"/>
      <c r="BM309" s="16"/>
    </row>
    <row r="310" spans="1:65" ht="25.5" customHeight="1">
      <c r="A310" s="112"/>
      <c r="B310" s="113"/>
      <c r="C310" s="112"/>
      <c r="D310" s="114" t="s">
        <v>70</v>
      </c>
      <c r="E310" s="115" t="s">
        <v>653</v>
      </c>
      <c r="F310" s="115" t="s">
        <v>654</v>
      </c>
      <c r="G310" s="112"/>
      <c r="H310" s="112"/>
      <c r="I310" s="112"/>
      <c r="J310" s="116">
        <f>BK310</f>
        <v>106640</v>
      </c>
      <c r="K310" s="112"/>
      <c r="L310" s="113"/>
      <c r="M310" s="117"/>
      <c r="N310" s="112"/>
      <c r="O310" s="112"/>
      <c r="P310" s="118">
        <f>SUM(P311:P326)</f>
        <v>0</v>
      </c>
      <c r="Q310" s="112"/>
      <c r="R310" s="118">
        <f>SUM(R311:R326)</f>
        <v>0</v>
      </c>
      <c r="S310" s="112"/>
      <c r="T310" s="119">
        <f>SUM(T311:T326)</f>
        <v>0</v>
      </c>
      <c r="U310" s="112"/>
      <c r="V310" s="112"/>
      <c r="W310" s="112"/>
      <c r="X310" s="112"/>
      <c r="Y310" s="112"/>
      <c r="Z310" s="112"/>
      <c r="AA310" s="112"/>
      <c r="AB310" s="112"/>
      <c r="AC310" s="112"/>
      <c r="AD310" s="112"/>
      <c r="AE310" s="112"/>
      <c r="AF310" s="112"/>
      <c r="AG310" s="112"/>
      <c r="AH310" s="112"/>
      <c r="AI310" s="112"/>
      <c r="AJ310" s="112"/>
      <c r="AK310" s="112"/>
      <c r="AL310" s="112"/>
      <c r="AM310" s="112"/>
      <c r="AN310" s="112"/>
      <c r="AO310" s="112"/>
      <c r="AP310" s="112"/>
      <c r="AQ310" s="112"/>
      <c r="AR310" s="114" t="s">
        <v>127</v>
      </c>
      <c r="AS310" s="112"/>
      <c r="AT310" s="120" t="s">
        <v>70</v>
      </c>
      <c r="AU310" s="120" t="s">
        <v>71</v>
      </c>
      <c r="AV310" s="112"/>
      <c r="AW310" s="112"/>
      <c r="AX310" s="112"/>
      <c r="AY310" s="114" t="s">
        <v>119</v>
      </c>
      <c r="AZ310" s="112"/>
      <c r="BA310" s="112"/>
      <c r="BB310" s="112"/>
      <c r="BC310" s="112"/>
      <c r="BD310" s="112"/>
      <c r="BE310" s="112"/>
      <c r="BF310" s="112"/>
      <c r="BG310" s="112"/>
      <c r="BH310" s="112"/>
      <c r="BI310" s="112"/>
      <c r="BJ310" s="112"/>
      <c r="BK310" s="121">
        <f>SUM(BK311:BK326)</f>
        <v>106640</v>
      </c>
      <c r="BL310" s="112"/>
      <c r="BM310" s="112"/>
    </row>
    <row r="311" spans="1:65" ht="16.5" customHeight="1">
      <c r="A311" s="16"/>
      <c r="B311" s="17"/>
      <c r="C311" s="124" t="s">
        <v>655</v>
      </c>
      <c r="D311" s="124" t="s">
        <v>122</v>
      </c>
      <c r="E311" s="125" t="s">
        <v>656</v>
      </c>
      <c r="F311" s="126" t="s">
        <v>657</v>
      </c>
      <c r="G311" s="127" t="s">
        <v>658</v>
      </c>
      <c r="H311" s="128">
        <v>40</v>
      </c>
      <c r="I311" s="129">
        <v>444</v>
      </c>
      <c r="J311" s="130">
        <f>ROUND(I311*H311,2)</f>
        <v>17760</v>
      </c>
      <c r="K311" s="126" t="s">
        <v>126</v>
      </c>
      <c r="L311" s="17"/>
      <c r="M311" s="131" t="s">
        <v>19</v>
      </c>
      <c r="N311" s="132" t="s">
        <v>42</v>
      </c>
      <c r="O311" s="16"/>
      <c r="P311" s="133">
        <f>O311*H311</f>
        <v>0</v>
      </c>
      <c r="Q311" s="133">
        <v>0</v>
      </c>
      <c r="R311" s="133">
        <f>Q311*H311</f>
        <v>0</v>
      </c>
      <c r="S311" s="133">
        <v>0</v>
      </c>
      <c r="T311" s="134">
        <f>S311*H311</f>
        <v>0</v>
      </c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6"/>
      <c r="AM311" s="16"/>
      <c r="AN311" s="16"/>
      <c r="AO311" s="16"/>
      <c r="AP311" s="16"/>
      <c r="AQ311" s="16"/>
      <c r="AR311" s="135" t="s">
        <v>659</v>
      </c>
      <c r="AS311" s="16"/>
      <c r="AT311" s="135" t="s">
        <v>122</v>
      </c>
      <c r="AU311" s="135" t="s">
        <v>79</v>
      </c>
      <c r="AV311" s="16"/>
      <c r="AW311" s="16"/>
      <c r="AX311" s="16"/>
      <c r="AY311" s="2" t="s">
        <v>119</v>
      </c>
      <c r="AZ311" s="16"/>
      <c r="BA311" s="16"/>
      <c r="BB311" s="16"/>
      <c r="BC311" s="16"/>
      <c r="BD311" s="16"/>
      <c r="BE311" s="136">
        <f>IF(N311="základní",J311,0)</f>
        <v>17760</v>
      </c>
      <c r="BF311" s="136">
        <f>IF(N311="snížená",J311,0)</f>
        <v>0</v>
      </c>
      <c r="BG311" s="136">
        <f>IF(N311="zákl. přenesená",J311,0)</f>
        <v>0</v>
      </c>
      <c r="BH311" s="136">
        <f>IF(N311="sníž. přenesená",J311,0)</f>
        <v>0</v>
      </c>
      <c r="BI311" s="136">
        <f>IF(N311="nulová",J311,0)</f>
        <v>0</v>
      </c>
      <c r="BJ311" s="2" t="s">
        <v>79</v>
      </c>
      <c r="BK311" s="136">
        <f>ROUND(I311*H311,2)</f>
        <v>17760</v>
      </c>
      <c r="BL311" s="2" t="s">
        <v>659</v>
      </c>
      <c r="BM311" s="135" t="s">
        <v>660</v>
      </c>
    </row>
    <row r="312" spans="1:65" ht="15.75" customHeight="1">
      <c r="A312" s="16"/>
      <c r="B312" s="17"/>
      <c r="C312" s="16"/>
      <c r="D312" s="137" t="s">
        <v>129</v>
      </c>
      <c r="E312" s="16"/>
      <c r="F312" s="138" t="s">
        <v>661</v>
      </c>
      <c r="G312" s="16"/>
      <c r="H312" s="16"/>
      <c r="I312" s="16"/>
      <c r="J312" s="16"/>
      <c r="K312" s="16"/>
      <c r="L312" s="17"/>
      <c r="M312" s="139"/>
      <c r="N312" s="16"/>
      <c r="O312" s="16"/>
      <c r="P312" s="16"/>
      <c r="Q312" s="16"/>
      <c r="R312" s="16"/>
      <c r="S312" s="16"/>
      <c r="T312" s="41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6"/>
      <c r="AM312" s="16"/>
      <c r="AN312" s="16"/>
      <c r="AO312" s="16"/>
      <c r="AP312" s="16"/>
      <c r="AQ312" s="16"/>
      <c r="AR312" s="16"/>
      <c r="AS312" s="16"/>
      <c r="AT312" s="2" t="s">
        <v>129</v>
      </c>
      <c r="AU312" s="2" t="s">
        <v>79</v>
      </c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  <c r="BG312" s="16"/>
      <c r="BH312" s="16"/>
      <c r="BI312" s="16"/>
      <c r="BJ312" s="16"/>
      <c r="BK312" s="16"/>
      <c r="BL312" s="16"/>
      <c r="BM312" s="16"/>
    </row>
    <row r="313" spans="1:65" ht="15.75" customHeight="1">
      <c r="A313" s="16"/>
      <c r="B313" s="17"/>
      <c r="C313" s="16"/>
      <c r="D313" s="140" t="s">
        <v>131</v>
      </c>
      <c r="E313" s="16"/>
      <c r="F313" s="141" t="s">
        <v>662</v>
      </c>
      <c r="G313" s="16"/>
      <c r="H313" s="16"/>
      <c r="I313" s="16"/>
      <c r="J313" s="16"/>
      <c r="K313" s="16"/>
      <c r="L313" s="17"/>
      <c r="M313" s="139"/>
      <c r="N313" s="16"/>
      <c r="O313" s="16"/>
      <c r="P313" s="16"/>
      <c r="Q313" s="16"/>
      <c r="R313" s="16"/>
      <c r="S313" s="16"/>
      <c r="T313" s="41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6"/>
      <c r="AM313" s="16"/>
      <c r="AN313" s="16"/>
      <c r="AO313" s="16"/>
      <c r="AP313" s="16"/>
      <c r="AQ313" s="16"/>
      <c r="AR313" s="16"/>
      <c r="AS313" s="16"/>
      <c r="AT313" s="2" t="s">
        <v>131</v>
      </c>
      <c r="AU313" s="2" t="s">
        <v>79</v>
      </c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  <c r="BG313" s="16"/>
      <c r="BH313" s="16"/>
      <c r="BI313" s="16"/>
      <c r="BJ313" s="16"/>
      <c r="BK313" s="16"/>
      <c r="BL313" s="16"/>
      <c r="BM313" s="16"/>
    </row>
    <row r="314" spans="1:65" ht="15.75" customHeight="1">
      <c r="A314" s="16"/>
      <c r="B314" s="17"/>
      <c r="C314" s="16"/>
      <c r="D314" s="137" t="s">
        <v>377</v>
      </c>
      <c r="E314" s="16"/>
      <c r="F314" s="168" t="s">
        <v>663</v>
      </c>
      <c r="G314" s="16"/>
      <c r="H314" s="16"/>
      <c r="I314" s="16"/>
      <c r="J314" s="16"/>
      <c r="K314" s="16"/>
      <c r="L314" s="17"/>
      <c r="M314" s="139"/>
      <c r="N314" s="16"/>
      <c r="O314" s="16"/>
      <c r="P314" s="16"/>
      <c r="Q314" s="16"/>
      <c r="R314" s="16"/>
      <c r="S314" s="16"/>
      <c r="T314" s="41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6"/>
      <c r="AM314" s="16"/>
      <c r="AN314" s="16"/>
      <c r="AO314" s="16"/>
      <c r="AP314" s="16"/>
      <c r="AQ314" s="16"/>
      <c r="AR314" s="16"/>
      <c r="AS314" s="16"/>
      <c r="AT314" s="2" t="s">
        <v>377</v>
      </c>
      <c r="AU314" s="2" t="s">
        <v>79</v>
      </c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  <c r="BG314" s="16"/>
      <c r="BH314" s="16"/>
      <c r="BI314" s="16"/>
      <c r="BJ314" s="16"/>
      <c r="BK314" s="16"/>
      <c r="BL314" s="16"/>
      <c r="BM314" s="16"/>
    </row>
    <row r="315" spans="1:65" ht="16.5" customHeight="1">
      <c r="A315" s="16"/>
      <c r="B315" s="17"/>
      <c r="C315" s="124" t="s">
        <v>664</v>
      </c>
      <c r="D315" s="124" t="s">
        <v>122</v>
      </c>
      <c r="E315" s="125" t="s">
        <v>665</v>
      </c>
      <c r="F315" s="126" t="s">
        <v>666</v>
      </c>
      <c r="G315" s="127" t="s">
        <v>658</v>
      </c>
      <c r="H315" s="128">
        <v>80</v>
      </c>
      <c r="I315" s="129">
        <v>333</v>
      </c>
      <c r="J315" s="130">
        <f>ROUND(I315*H315,2)</f>
        <v>26640</v>
      </c>
      <c r="K315" s="126" t="s">
        <v>126</v>
      </c>
      <c r="L315" s="17"/>
      <c r="M315" s="131" t="s">
        <v>19</v>
      </c>
      <c r="N315" s="132" t="s">
        <v>42</v>
      </c>
      <c r="O315" s="16"/>
      <c r="P315" s="133">
        <f>O315*H315</f>
        <v>0</v>
      </c>
      <c r="Q315" s="133">
        <v>0</v>
      </c>
      <c r="R315" s="133">
        <f>Q315*H315</f>
        <v>0</v>
      </c>
      <c r="S315" s="133">
        <v>0</v>
      </c>
      <c r="T315" s="134">
        <f>S315*H315</f>
        <v>0</v>
      </c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35" t="s">
        <v>659</v>
      </c>
      <c r="AS315" s="16"/>
      <c r="AT315" s="135" t="s">
        <v>122</v>
      </c>
      <c r="AU315" s="135" t="s">
        <v>79</v>
      </c>
      <c r="AV315" s="16"/>
      <c r="AW315" s="16"/>
      <c r="AX315" s="16"/>
      <c r="AY315" s="2" t="s">
        <v>119</v>
      </c>
      <c r="AZ315" s="16"/>
      <c r="BA315" s="16"/>
      <c r="BB315" s="16"/>
      <c r="BC315" s="16"/>
      <c r="BD315" s="16"/>
      <c r="BE315" s="136">
        <f>IF(N315="základní",J315,0)</f>
        <v>26640</v>
      </c>
      <c r="BF315" s="136">
        <f>IF(N315="snížená",J315,0)</f>
        <v>0</v>
      </c>
      <c r="BG315" s="136">
        <f>IF(N315="zákl. přenesená",J315,0)</f>
        <v>0</v>
      </c>
      <c r="BH315" s="136">
        <f>IF(N315="sníž. přenesená",J315,0)</f>
        <v>0</v>
      </c>
      <c r="BI315" s="136">
        <f>IF(N315="nulová",J315,0)</f>
        <v>0</v>
      </c>
      <c r="BJ315" s="2" t="s">
        <v>79</v>
      </c>
      <c r="BK315" s="136">
        <f>ROUND(I315*H315,2)</f>
        <v>26640</v>
      </c>
      <c r="BL315" s="2" t="s">
        <v>659</v>
      </c>
      <c r="BM315" s="135" t="s">
        <v>667</v>
      </c>
    </row>
    <row r="316" spans="1:65" ht="15.75" customHeight="1">
      <c r="A316" s="16"/>
      <c r="B316" s="17"/>
      <c r="C316" s="16"/>
      <c r="D316" s="137" t="s">
        <v>129</v>
      </c>
      <c r="E316" s="16"/>
      <c r="F316" s="138" t="s">
        <v>668</v>
      </c>
      <c r="G316" s="16"/>
      <c r="H316" s="16"/>
      <c r="I316" s="16"/>
      <c r="J316" s="16"/>
      <c r="K316" s="16"/>
      <c r="L316" s="17"/>
      <c r="M316" s="139"/>
      <c r="N316" s="16"/>
      <c r="O316" s="16"/>
      <c r="P316" s="16"/>
      <c r="Q316" s="16"/>
      <c r="R316" s="16"/>
      <c r="S316" s="16"/>
      <c r="T316" s="41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6"/>
      <c r="AM316" s="16"/>
      <c r="AN316" s="16"/>
      <c r="AO316" s="16"/>
      <c r="AP316" s="16"/>
      <c r="AQ316" s="16"/>
      <c r="AR316" s="16"/>
      <c r="AS316" s="16"/>
      <c r="AT316" s="2" t="s">
        <v>129</v>
      </c>
      <c r="AU316" s="2" t="s">
        <v>79</v>
      </c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  <c r="BG316" s="16"/>
      <c r="BH316" s="16"/>
      <c r="BI316" s="16"/>
      <c r="BJ316" s="16"/>
      <c r="BK316" s="16"/>
      <c r="BL316" s="16"/>
      <c r="BM316" s="16"/>
    </row>
    <row r="317" spans="1:65" ht="15.75" customHeight="1">
      <c r="A317" s="16"/>
      <c r="B317" s="17"/>
      <c r="C317" s="16"/>
      <c r="D317" s="140" t="s">
        <v>131</v>
      </c>
      <c r="E317" s="16"/>
      <c r="F317" s="141" t="s">
        <v>669</v>
      </c>
      <c r="G317" s="16"/>
      <c r="H317" s="16"/>
      <c r="I317" s="16"/>
      <c r="J317" s="16"/>
      <c r="K317" s="16"/>
      <c r="L317" s="17"/>
      <c r="M317" s="139"/>
      <c r="N317" s="16"/>
      <c r="O317" s="16"/>
      <c r="P317" s="16"/>
      <c r="Q317" s="16"/>
      <c r="R317" s="16"/>
      <c r="S317" s="16"/>
      <c r="T317" s="41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  <c r="AQ317" s="16"/>
      <c r="AR317" s="16"/>
      <c r="AS317" s="16"/>
      <c r="AT317" s="2" t="s">
        <v>131</v>
      </c>
      <c r="AU317" s="2" t="s">
        <v>79</v>
      </c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  <c r="BG317" s="16"/>
      <c r="BH317" s="16"/>
      <c r="BI317" s="16"/>
      <c r="BJ317" s="16"/>
      <c r="BK317" s="16"/>
      <c r="BL317" s="16"/>
      <c r="BM317" s="16"/>
    </row>
    <row r="318" spans="1:65" ht="15.75" customHeight="1">
      <c r="A318" s="16"/>
      <c r="B318" s="17"/>
      <c r="C318" s="16"/>
      <c r="D318" s="137" t="s">
        <v>377</v>
      </c>
      <c r="E318" s="16"/>
      <c r="F318" s="168" t="s">
        <v>670</v>
      </c>
      <c r="G318" s="16"/>
      <c r="H318" s="16"/>
      <c r="I318" s="16"/>
      <c r="J318" s="16"/>
      <c r="K318" s="16"/>
      <c r="L318" s="17"/>
      <c r="M318" s="139"/>
      <c r="N318" s="16"/>
      <c r="O318" s="16"/>
      <c r="P318" s="16"/>
      <c r="Q318" s="16"/>
      <c r="R318" s="16"/>
      <c r="S318" s="16"/>
      <c r="T318" s="41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6"/>
      <c r="AM318" s="16"/>
      <c r="AN318" s="16"/>
      <c r="AO318" s="16"/>
      <c r="AP318" s="16"/>
      <c r="AQ318" s="16"/>
      <c r="AR318" s="16"/>
      <c r="AS318" s="16"/>
      <c r="AT318" s="2" t="s">
        <v>377</v>
      </c>
      <c r="AU318" s="2" t="s">
        <v>79</v>
      </c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  <c r="BG318" s="16"/>
      <c r="BH318" s="16"/>
      <c r="BI318" s="16"/>
      <c r="BJ318" s="16"/>
      <c r="BK318" s="16"/>
      <c r="BL318" s="16"/>
      <c r="BM318" s="16"/>
    </row>
    <row r="319" spans="1:65" ht="24" customHeight="1">
      <c r="A319" s="16"/>
      <c r="B319" s="17"/>
      <c r="C319" s="124" t="s">
        <v>671</v>
      </c>
      <c r="D319" s="124" t="s">
        <v>122</v>
      </c>
      <c r="E319" s="125" t="s">
        <v>672</v>
      </c>
      <c r="F319" s="126" t="s">
        <v>673</v>
      </c>
      <c r="G319" s="127" t="s">
        <v>658</v>
      </c>
      <c r="H319" s="128">
        <v>80</v>
      </c>
      <c r="I319" s="129">
        <v>500</v>
      </c>
      <c r="J319" s="130">
        <f>ROUND(I319*H319,2)</f>
        <v>40000</v>
      </c>
      <c r="K319" s="126" t="s">
        <v>126</v>
      </c>
      <c r="L319" s="17"/>
      <c r="M319" s="131" t="s">
        <v>19</v>
      </c>
      <c r="N319" s="132" t="s">
        <v>42</v>
      </c>
      <c r="O319" s="16"/>
      <c r="P319" s="133">
        <f>O319*H319</f>
        <v>0</v>
      </c>
      <c r="Q319" s="133">
        <v>0</v>
      </c>
      <c r="R319" s="133">
        <f>Q319*H319</f>
        <v>0</v>
      </c>
      <c r="S319" s="133">
        <v>0</v>
      </c>
      <c r="T319" s="134">
        <f>S319*H319</f>
        <v>0</v>
      </c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6"/>
      <c r="AM319" s="16"/>
      <c r="AN319" s="16"/>
      <c r="AO319" s="16"/>
      <c r="AP319" s="16"/>
      <c r="AQ319" s="16"/>
      <c r="AR319" s="135" t="s">
        <v>659</v>
      </c>
      <c r="AS319" s="16"/>
      <c r="AT319" s="135" t="s">
        <v>122</v>
      </c>
      <c r="AU319" s="135" t="s">
        <v>79</v>
      </c>
      <c r="AV319" s="16"/>
      <c r="AW319" s="16"/>
      <c r="AX319" s="16"/>
      <c r="AY319" s="2" t="s">
        <v>119</v>
      </c>
      <c r="AZ319" s="16"/>
      <c r="BA319" s="16"/>
      <c r="BB319" s="16"/>
      <c r="BC319" s="16"/>
      <c r="BD319" s="16"/>
      <c r="BE319" s="136">
        <f>IF(N319="základní",J319,0)</f>
        <v>40000</v>
      </c>
      <c r="BF319" s="136">
        <f>IF(N319="snížená",J319,0)</f>
        <v>0</v>
      </c>
      <c r="BG319" s="136">
        <f>IF(N319="zákl. přenesená",J319,0)</f>
        <v>0</v>
      </c>
      <c r="BH319" s="136">
        <f>IF(N319="sníž. přenesená",J319,0)</f>
        <v>0</v>
      </c>
      <c r="BI319" s="136">
        <f>IF(N319="nulová",J319,0)</f>
        <v>0</v>
      </c>
      <c r="BJ319" s="2" t="s">
        <v>79</v>
      </c>
      <c r="BK319" s="136">
        <f>ROUND(I319*H319,2)</f>
        <v>40000</v>
      </c>
      <c r="BL319" s="2" t="s">
        <v>659</v>
      </c>
      <c r="BM319" s="135" t="s">
        <v>674</v>
      </c>
    </row>
    <row r="320" spans="1:65" ht="15.75" customHeight="1">
      <c r="A320" s="16"/>
      <c r="B320" s="17"/>
      <c r="C320" s="16"/>
      <c r="D320" s="137" t="s">
        <v>129</v>
      </c>
      <c r="E320" s="16"/>
      <c r="F320" s="138" t="s">
        <v>675</v>
      </c>
      <c r="G320" s="16"/>
      <c r="H320" s="16"/>
      <c r="I320" s="16"/>
      <c r="J320" s="16"/>
      <c r="K320" s="16"/>
      <c r="L320" s="17"/>
      <c r="M320" s="139"/>
      <c r="N320" s="16"/>
      <c r="O320" s="16"/>
      <c r="P320" s="16"/>
      <c r="Q320" s="16"/>
      <c r="R320" s="16"/>
      <c r="S320" s="16"/>
      <c r="T320" s="41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6"/>
      <c r="AM320" s="16"/>
      <c r="AN320" s="16"/>
      <c r="AO320" s="16"/>
      <c r="AP320" s="16"/>
      <c r="AQ320" s="16"/>
      <c r="AR320" s="16"/>
      <c r="AS320" s="16"/>
      <c r="AT320" s="2" t="s">
        <v>129</v>
      </c>
      <c r="AU320" s="2" t="s">
        <v>79</v>
      </c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  <c r="BG320" s="16"/>
      <c r="BH320" s="16"/>
      <c r="BI320" s="16"/>
      <c r="BJ320" s="16"/>
      <c r="BK320" s="16"/>
      <c r="BL320" s="16"/>
      <c r="BM320" s="16"/>
    </row>
    <row r="321" spans="1:65" ht="15.75" customHeight="1">
      <c r="A321" s="16"/>
      <c r="B321" s="17"/>
      <c r="C321" s="16"/>
      <c r="D321" s="140" t="s">
        <v>131</v>
      </c>
      <c r="E321" s="16"/>
      <c r="F321" s="141" t="s">
        <v>676</v>
      </c>
      <c r="G321" s="16"/>
      <c r="H321" s="16"/>
      <c r="I321" s="16"/>
      <c r="J321" s="16"/>
      <c r="K321" s="16"/>
      <c r="L321" s="17"/>
      <c r="M321" s="139"/>
      <c r="N321" s="16"/>
      <c r="O321" s="16"/>
      <c r="P321" s="16"/>
      <c r="Q321" s="16"/>
      <c r="R321" s="16"/>
      <c r="S321" s="16"/>
      <c r="T321" s="41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6"/>
      <c r="AM321" s="16"/>
      <c r="AN321" s="16"/>
      <c r="AO321" s="16"/>
      <c r="AP321" s="16"/>
      <c r="AQ321" s="16"/>
      <c r="AR321" s="16"/>
      <c r="AS321" s="16"/>
      <c r="AT321" s="2" t="s">
        <v>131</v>
      </c>
      <c r="AU321" s="2" t="s">
        <v>79</v>
      </c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  <c r="BG321" s="16"/>
      <c r="BH321" s="16"/>
      <c r="BI321" s="16"/>
      <c r="BJ321" s="16"/>
      <c r="BK321" s="16"/>
      <c r="BL321" s="16"/>
      <c r="BM321" s="16"/>
    </row>
    <row r="322" spans="1:65" ht="15.75" customHeight="1">
      <c r="A322" s="16"/>
      <c r="B322" s="17"/>
      <c r="C322" s="16"/>
      <c r="D322" s="137" t="s">
        <v>377</v>
      </c>
      <c r="E322" s="16"/>
      <c r="F322" s="168" t="s">
        <v>677</v>
      </c>
      <c r="G322" s="16"/>
      <c r="H322" s="16"/>
      <c r="I322" s="16"/>
      <c r="J322" s="16"/>
      <c r="K322" s="16"/>
      <c r="L322" s="17"/>
      <c r="M322" s="139"/>
      <c r="N322" s="16"/>
      <c r="O322" s="16"/>
      <c r="P322" s="16"/>
      <c r="Q322" s="16"/>
      <c r="R322" s="16"/>
      <c r="S322" s="16"/>
      <c r="T322" s="41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  <c r="AS322" s="16"/>
      <c r="AT322" s="2" t="s">
        <v>377</v>
      </c>
      <c r="AU322" s="2" t="s">
        <v>79</v>
      </c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  <c r="BG322" s="16"/>
      <c r="BH322" s="16"/>
      <c r="BI322" s="16"/>
      <c r="BJ322" s="16"/>
      <c r="BK322" s="16"/>
      <c r="BL322" s="16"/>
      <c r="BM322" s="16"/>
    </row>
    <row r="323" spans="1:65" ht="16.5" customHeight="1">
      <c r="A323" s="16"/>
      <c r="B323" s="17"/>
      <c r="C323" s="124" t="s">
        <v>678</v>
      </c>
      <c r="D323" s="124" t="s">
        <v>122</v>
      </c>
      <c r="E323" s="125" t="s">
        <v>679</v>
      </c>
      <c r="F323" s="126" t="s">
        <v>680</v>
      </c>
      <c r="G323" s="127" t="s">
        <v>658</v>
      </c>
      <c r="H323" s="128">
        <v>40</v>
      </c>
      <c r="I323" s="129">
        <v>556</v>
      </c>
      <c r="J323" s="130">
        <f>ROUND(I323*H323,2)</f>
        <v>22240</v>
      </c>
      <c r="K323" s="126" t="s">
        <v>126</v>
      </c>
      <c r="L323" s="17"/>
      <c r="M323" s="131" t="s">
        <v>19</v>
      </c>
      <c r="N323" s="132" t="s">
        <v>42</v>
      </c>
      <c r="O323" s="16"/>
      <c r="P323" s="133">
        <f>O323*H323</f>
        <v>0</v>
      </c>
      <c r="Q323" s="133">
        <v>0</v>
      </c>
      <c r="R323" s="133">
        <f>Q323*H323</f>
        <v>0</v>
      </c>
      <c r="S323" s="133">
        <v>0</v>
      </c>
      <c r="T323" s="134">
        <f>S323*H323</f>
        <v>0</v>
      </c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/>
      <c r="AQ323" s="16"/>
      <c r="AR323" s="135" t="s">
        <v>659</v>
      </c>
      <c r="AS323" s="16"/>
      <c r="AT323" s="135" t="s">
        <v>122</v>
      </c>
      <c r="AU323" s="135" t="s">
        <v>79</v>
      </c>
      <c r="AV323" s="16"/>
      <c r="AW323" s="16"/>
      <c r="AX323" s="16"/>
      <c r="AY323" s="2" t="s">
        <v>119</v>
      </c>
      <c r="AZ323" s="16"/>
      <c r="BA323" s="16"/>
      <c r="BB323" s="16"/>
      <c r="BC323" s="16"/>
      <c r="BD323" s="16"/>
      <c r="BE323" s="136">
        <f>IF(N323="základní",J323,0)</f>
        <v>22240</v>
      </c>
      <c r="BF323" s="136">
        <f>IF(N323="snížená",J323,0)</f>
        <v>0</v>
      </c>
      <c r="BG323" s="136">
        <f>IF(N323="zákl. přenesená",J323,0)</f>
        <v>0</v>
      </c>
      <c r="BH323" s="136">
        <f>IF(N323="sníž. přenesená",J323,0)</f>
        <v>0</v>
      </c>
      <c r="BI323" s="136">
        <f>IF(N323="nulová",J323,0)</f>
        <v>0</v>
      </c>
      <c r="BJ323" s="2" t="s">
        <v>79</v>
      </c>
      <c r="BK323" s="136">
        <f>ROUND(I323*H323,2)</f>
        <v>22240</v>
      </c>
      <c r="BL323" s="2" t="s">
        <v>659</v>
      </c>
      <c r="BM323" s="135" t="s">
        <v>681</v>
      </c>
    </row>
    <row r="324" spans="1:65" ht="15.75" customHeight="1">
      <c r="A324" s="16"/>
      <c r="B324" s="17"/>
      <c r="C324" s="16"/>
      <c r="D324" s="137" t="s">
        <v>129</v>
      </c>
      <c r="E324" s="16"/>
      <c r="F324" s="138" t="s">
        <v>682</v>
      </c>
      <c r="G324" s="16"/>
      <c r="H324" s="16"/>
      <c r="I324" s="16"/>
      <c r="J324" s="16"/>
      <c r="K324" s="16"/>
      <c r="L324" s="17"/>
      <c r="M324" s="139"/>
      <c r="N324" s="16"/>
      <c r="O324" s="16"/>
      <c r="P324" s="16"/>
      <c r="Q324" s="16"/>
      <c r="R324" s="16"/>
      <c r="S324" s="16"/>
      <c r="T324" s="41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6"/>
      <c r="AT324" s="2" t="s">
        <v>129</v>
      </c>
      <c r="AU324" s="2" t="s">
        <v>79</v>
      </c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  <c r="BG324" s="16"/>
      <c r="BH324" s="16"/>
      <c r="BI324" s="16"/>
      <c r="BJ324" s="16"/>
      <c r="BK324" s="16"/>
      <c r="BL324" s="16"/>
      <c r="BM324" s="16"/>
    </row>
    <row r="325" spans="1:65" ht="15.75" customHeight="1">
      <c r="A325" s="16"/>
      <c r="B325" s="17"/>
      <c r="C325" s="16"/>
      <c r="D325" s="140" t="s">
        <v>131</v>
      </c>
      <c r="E325" s="16"/>
      <c r="F325" s="141" t="s">
        <v>683</v>
      </c>
      <c r="G325" s="16"/>
      <c r="H325" s="16"/>
      <c r="I325" s="16"/>
      <c r="J325" s="16"/>
      <c r="K325" s="16"/>
      <c r="L325" s="17"/>
      <c r="M325" s="139"/>
      <c r="N325" s="16"/>
      <c r="O325" s="16"/>
      <c r="P325" s="16"/>
      <c r="Q325" s="16"/>
      <c r="R325" s="16"/>
      <c r="S325" s="16"/>
      <c r="T325" s="41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6"/>
      <c r="AM325" s="16"/>
      <c r="AN325" s="16"/>
      <c r="AO325" s="16"/>
      <c r="AP325" s="16"/>
      <c r="AQ325" s="16"/>
      <c r="AR325" s="16"/>
      <c r="AS325" s="16"/>
      <c r="AT325" s="2" t="s">
        <v>131</v>
      </c>
      <c r="AU325" s="2" t="s">
        <v>79</v>
      </c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  <c r="BG325" s="16"/>
      <c r="BH325" s="16"/>
      <c r="BI325" s="16"/>
      <c r="BJ325" s="16"/>
      <c r="BK325" s="16"/>
      <c r="BL325" s="16"/>
      <c r="BM325" s="16"/>
    </row>
    <row r="326" spans="1:65" ht="15.75" customHeight="1">
      <c r="A326" s="16"/>
      <c r="B326" s="17"/>
      <c r="C326" s="16"/>
      <c r="D326" s="137" t="s">
        <v>377</v>
      </c>
      <c r="E326" s="16"/>
      <c r="F326" s="168" t="s">
        <v>684</v>
      </c>
      <c r="G326" s="16"/>
      <c r="H326" s="16"/>
      <c r="I326" s="16"/>
      <c r="J326" s="16"/>
      <c r="K326" s="16"/>
      <c r="L326" s="17"/>
      <c r="M326" s="169"/>
      <c r="N326" s="170"/>
      <c r="O326" s="170"/>
      <c r="P326" s="170"/>
      <c r="Q326" s="170"/>
      <c r="R326" s="170"/>
      <c r="S326" s="170"/>
      <c r="T326" s="171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6"/>
      <c r="AM326" s="16"/>
      <c r="AN326" s="16"/>
      <c r="AO326" s="16"/>
      <c r="AP326" s="16"/>
      <c r="AQ326" s="16"/>
      <c r="AR326" s="16"/>
      <c r="AS326" s="16"/>
      <c r="AT326" s="2" t="s">
        <v>377</v>
      </c>
      <c r="AU326" s="2" t="s">
        <v>79</v>
      </c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  <c r="BG326" s="16"/>
      <c r="BH326" s="16"/>
      <c r="BI326" s="16"/>
      <c r="BJ326" s="16"/>
      <c r="BK326" s="16"/>
      <c r="BL326" s="16"/>
      <c r="BM326" s="16"/>
    </row>
    <row r="327" spans="1:65" ht="6.75" customHeight="1">
      <c r="A327" s="16"/>
      <c r="B327" s="27"/>
      <c r="C327" s="28"/>
      <c r="D327" s="28"/>
      <c r="E327" s="28"/>
      <c r="F327" s="28"/>
      <c r="G327" s="28"/>
      <c r="H327" s="28"/>
      <c r="I327" s="28"/>
      <c r="J327" s="28"/>
      <c r="K327" s="28"/>
      <c r="L327" s="17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  <c r="BG327" s="16"/>
      <c r="BH327" s="16"/>
      <c r="BI327" s="16"/>
      <c r="BJ327" s="16"/>
      <c r="BK327" s="16"/>
      <c r="BL327" s="16"/>
      <c r="BM327" s="16"/>
    </row>
    <row r="328" spans="1:65" ht="15.75" customHeight="1"/>
    <row r="329" spans="1:65" ht="15.75" customHeight="1"/>
    <row r="330" spans="1:65" ht="15.75" customHeight="1"/>
    <row r="331" spans="1:65" ht="15.75" customHeight="1"/>
    <row r="332" spans="1:65" ht="15.75" customHeight="1"/>
    <row r="333" spans="1:65" ht="15.75" customHeight="1"/>
    <row r="334" spans="1:65" ht="15.75" customHeight="1"/>
    <row r="335" spans="1:65" ht="15.75" customHeight="1"/>
    <row r="336" spans="1:65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C85:K326" xr:uid="{00000000-0009-0000-0000-000002000000}"/>
  <mergeCells count="9">
    <mergeCell ref="E76:H76"/>
    <mergeCell ref="E78:H78"/>
    <mergeCell ref="L2:V2"/>
    <mergeCell ref="E7:H7"/>
    <mergeCell ref="E9:H9"/>
    <mergeCell ref="E18:H18"/>
    <mergeCell ref="E27:H27"/>
    <mergeCell ref="E48:H48"/>
    <mergeCell ref="E50:H50"/>
  </mergeCells>
  <hyperlinks>
    <hyperlink ref="F91" r:id="rId1" xr:uid="{00000000-0004-0000-0200-000000000000}"/>
    <hyperlink ref="F94" r:id="rId2" xr:uid="{00000000-0004-0000-0200-000001000000}"/>
    <hyperlink ref="F97" r:id="rId3" xr:uid="{00000000-0004-0000-0200-000002000000}"/>
    <hyperlink ref="F101" r:id="rId4" xr:uid="{00000000-0004-0000-0200-000003000000}"/>
    <hyperlink ref="F111" r:id="rId5" xr:uid="{00000000-0004-0000-0200-000004000000}"/>
    <hyperlink ref="F116" r:id="rId6" xr:uid="{00000000-0004-0000-0200-000005000000}"/>
    <hyperlink ref="F121" r:id="rId7" xr:uid="{00000000-0004-0000-0200-000006000000}"/>
    <hyperlink ref="F124" r:id="rId8" xr:uid="{00000000-0004-0000-0200-000007000000}"/>
    <hyperlink ref="F128" r:id="rId9" xr:uid="{00000000-0004-0000-0200-000008000000}"/>
    <hyperlink ref="F133" r:id="rId10" xr:uid="{00000000-0004-0000-0200-000009000000}"/>
    <hyperlink ref="F140" r:id="rId11" xr:uid="{00000000-0004-0000-0200-00000A000000}"/>
    <hyperlink ref="F145" r:id="rId12" xr:uid="{00000000-0004-0000-0200-00000B000000}"/>
    <hyperlink ref="F151" r:id="rId13" xr:uid="{00000000-0004-0000-0200-00000C000000}"/>
    <hyperlink ref="F158" r:id="rId14" xr:uid="{00000000-0004-0000-0200-00000D000000}"/>
    <hyperlink ref="F163" r:id="rId15" xr:uid="{00000000-0004-0000-0200-00000E000000}"/>
    <hyperlink ref="F171" r:id="rId16" xr:uid="{00000000-0004-0000-0200-00000F000000}"/>
    <hyperlink ref="F179" r:id="rId17" xr:uid="{00000000-0004-0000-0200-000010000000}"/>
    <hyperlink ref="F184" r:id="rId18" xr:uid="{00000000-0004-0000-0200-000011000000}"/>
    <hyperlink ref="F189" r:id="rId19" xr:uid="{00000000-0004-0000-0200-000012000000}"/>
    <hyperlink ref="F192" r:id="rId20" xr:uid="{00000000-0004-0000-0200-000013000000}"/>
    <hyperlink ref="F195" r:id="rId21" xr:uid="{00000000-0004-0000-0200-000014000000}"/>
    <hyperlink ref="F200" r:id="rId22" xr:uid="{00000000-0004-0000-0200-000015000000}"/>
    <hyperlink ref="F205" r:id="rId23" xr:uid="{00000000-0004-0000-0200-000016000000}"/>
    <hyperlink ref="F212" r:id="rId24" xr:uid="{00000000-0004-0000-0200-000017000000}"/>
    <hyperlink ref="F217" r:id="rId25" xr:uid="{00000000-0004-0000-0200-000018000000}"/>
    <hyperlink ref="F220" r:id="rId26" xr:uid="{00000000-0004-0000-0200-000019000000}"/>
    <hyperlink ref="F225" r:id="rId27" xr:uid="{00000000-0004-0000-0200-00001A000000}"/>
    <hyperlink ref="F230" r:id="rId28" xr:uid="{00000000-0004-0000-0200-00001B000000}"/>
    <hyperlink ref="F235" r:id="rId29" xr:uid="{00000000-0004-0000-0200-00001C000000}"/>
    <hyperlink ref="F238" r:id="rId30" xr:uid="{00000000-0004-0000-0200-00001D000000}"/>
    <hyperlink ref="F243" r:id="rId31" xr:uid="{00000000-0004-0000-0200-00001E000000}"/>
    <hyperlink ref="F248" r:id="rId32" xr:uid="{00000000-0004-0000-0200-00001F000000}"/>
    <hyperlink ref="F253" r:id="rId33" xr:uid="{00000000-0004-0000-0200-000020000000}"/>
    <hyperlink ref="F258" r:id="rId34" xr:uid="{00000000-0004-0000-0200-000021000000}"/>
    <hyperlink ref="F271" r:id="rId35" xr:uid="{00000000-0004-0000-0200-000022000000}"/>
    <hyperlink ref="F274" r:id="rId36" xr:uid="{00000000-0004-0000-0200-000023000000}"/>
    <hyperlink ref="F277" r:id="rId37" xr:uid="{00000000-0004-0000-0200-000024000000}"/>
    <hyperlink ref="F280" r:id="rId38" xr:uid="{00000000-0004-0000-0200-000025000000}"/>
    <hyperlink ref="F297" r:id="rId39" xr:uid="{00000000-0004-0000-0200-000026000000}"/>
    <hyperlink ref="F306" r:id="rId40" xr:uid="{00000000-0004-0000-0200-000027000000}"/>
    <hyperlink ref="F309" r:id="rId41" xr:uid="{00000000-0004-0000-0200-000028000000}"/>
    <hyperlink ref="F313" r:id="rId42" xr:uid="{00000000-0004-0000-0200-000029000000}"/>
    <hyperlink ref="F317" r:id="rId43" xr:uid="{00000000-0004-0000-0200-00002A000000}"/>
    <hyperlink ref="F321" r:id="rId44" xr:uid="{00000000-0004-0000-0200-00002B000000}"/>
    <hyperlink ref="F325" r:id="rId45" xr:uid="{00000000-0004-0000-0200-00002C000000}"/>
  </hyperlinks>
  <pageMargins left="0.39374999999999999" right="0.39374999999999999" top="0.39374999999999999" bottom="0.39374999999999999" header="0" footer="0"/>
  <pageSetup paperSize="9" orientation="portrait"/>
  <headerFooter>
    <oddFooter>&amp;CStrana &amp;P z</oddFooter>
  </headerFooter>
  <drawing r:id="rId4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M1000"/>
  <sheetViews>
    <sheetView showGridLines="0" topLeftCell="A56" workbookViewId="0">
      <selection activeCell="V89" sqref="V89"/>
    </sheetView>
  </sheetViews>
  <sheetFormatPr defaultColWidth="16.83203125" defaultRowHeight="15" customHeight="1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50.83203125" customWidth="1"/>
    <col min="7" max="7" width="7.5" customWidth="1"/>
    <col min="8" max="8" width="14" customWidth="1"/>
    <col min="9" max="9" width="15.83203125" customWidth="1"/>
    <col min="10" max="11" width="22.33203125" customWidth="1"/>
    <col min="12" max="12" width="9.33203125" customWidth="1"/>
    <col min="13" max="13" width="10.83203125" hidden="1" customWidth="1"/>
    <col min="14" max="14" width="9.33203125" hidden="1" customWidth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32" max="43" width="8.83203125" customWidth="1"/>
    <col min="44" max="65" width="9.33203125" hidden="1" customWidth="1"/>
  </cols>
  <sheetData>
    <row r="1" spans="1:65" ht="11.25">
      <c r="A1" s="75"/>
    </row>
    <row r="2" spans="1:65" ht="36.75" customHeight="1">
      <c r="L2" s="266"/>
      <c r="M2" s="253"/>
      <c r="N2" s="253"/>
      <c r="O2" s="253"/>
      <c r="P2" s="253"/>
      <c r="Q2" s="253"/>
      <c r="R2" s="253"/>
      <c r="S2" s="253"/>
      <c r="T2" s="253"/>
      <c r="U2" s="253"/>
      <c r="V2" s="253"/>
      <c r="AT2" s="2" t="s">
        <v>87</v>
      </c>
    </row>
    <row r="3" spans="1:65" ht="6.75" customHeight="1">
      <c r="B3" s="3"/>
      <c r="C3" s="4"/>
      <c r="D3" s="4"/>
      <c r="E3" s="4"/>
      <c r="F3" s="4"/>
      <c r="G3" s="4"/>
      <c r="H3" s="4"/>
      <c r="I3" s="4"/>
      <c r="J3" s="4"/>
      <c r="K3" s="4"/>
      <c r="L3" s="5"/>
      <c r="AT3" s="2" t="s">
        <v>81</v>
      </c>
    </row>
    <row r="4" spans="1:65" ht="24.75" customHeight="1">
      <c r="B4" s="5"/>
      <c r="D4" s="6" t="s">
        <v>88</v>
      </c>
      <c r="L4" s="5"/>
      <c r="M4" s="76" t="s">
        <v>10</v>
      </c>
      <c r="AT4" s="2" t="s">
        <v>4</v>
      </c>
    </row>
    <row r="5" spans="1:65" ht="6.75" customHeight="1">
      <c r="B5" s="5"/>
      <c r="L5" s="5"/>
    </row>
    <row r="6" spans="1:65" ht="12" customHeight="1">
      <c r="B6" s="5"/>
      <c r="D6" s="12" t="s">
        <v>16</v>
      </c>
      <c r="L6" s="5"/>
    </row>
    <row r="7" spans="1:65" ht="26.25" customHeight="1">
      <c r="B7" s="5"/>
      <c r="E7" s="282" t="str">
        <f>'Rekapitulace stavby'!K6</f>
        <v>Standardizace konektivity Prvního českého gymnázia v Karlových Varech, p.o.</v>
      </c>
      <c r="F7" s="253"/>
      <c r="G7" s="253"/>
      <c r="H7" s="253"/>
      <c r="L7" s="5"/>
    </row>
    <row r="8" spans="1:65" ht="12" customHeight="1">
      <c r="A8" s="16"/>
      <c r="B8" s="17"/>
      <c r="C8" s="16"/>
      <c r="D8" s="12" t="s">
        <v>89</v>
      </c>
      <c r="E8" s="16"/>
      <c r="F8" s="16"/>
      <c r="G8" s="16"/>
      <c r="H8" s="16"/>
      <c r="I8" s="16"/>
      <c r="J8" s="16"/>
      <c r="K8" s="16"/>
      <c r="L8" s="17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</row>
    <row r="9" spans="1:65" ht="16.5" customHeight="1">
      <c r="A9" s="16"/>
      <c r="B9" s="17"/>
      <c r="C9" s="16"/>
      <c r="D9" s="16"/>
      <c r="E9" s="261" t="s">
        <v>685</v>
      </c>
      <c r="F9" s="253"/>
      <c r="G9" s="253"/>
      <c r="H9" s="253"/>
      <c r="I9" s="16"/>
      <c r="J9" s="16"/>
      <c r="K9" s="16"/>
      <c r="L9" s="17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</row>
    <row r="10" spans="1:65" ht="11.25">
      <c r="A10" s="16"/>
      <c r="B10" s="17"/>
      <c r="C10" s="16"/>
      <c r="D10" s="16"/>
      <c r="E10" s="16"/>
      <c r="F10" s="16"/>
      <c r="G10" s="16"/>
      <c r="H10" s="16"/>
      <c r="I10" s="16"/>
      <c r="J10" s="16"/>
      <c r="K10" s="16"/>
      <c r="L10" s="17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</row>
    <row r="11" spans="1:65" ht="12" customHeight="1">
      <c r="A11" s="16"/>
      <c r="B11" s="17"/>
      <c r="C11" s="16"/>
      <c r="D11" s="12" t="s">
        <v>18</v>
      </c>
      <c r="E11" s="16"/>
      <c r="F11" s="10" t="s">
        <v>19</v>
      </c>
      <c r="G11" s="16"/>
      <c r="H11" s="16"/>
      <c r="I11" s="12" t="s">
        <v>20</v>
      </c>
      <c r="J11" s="10" t="s">
        <v>19</v>
      </c>
      <c r="K11" s="16"/>
      <c r="L11" s="17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</row>
    <row r="12" spans="1:65" ht="12" customHeight="1">
      <c r="A12" s="16"/>
      <c r="B12" s="17"/>
      <c r="C12" s="16"/>
      <c r="D12" s="12" t="s">
        <v>21</v>
      </c>
      <c r="E12" s="16"/>
      <c r="F12" s="10" t="s">
        <v>22</v>
      </c>
      <c r="G12" s="16"/>
      <c r="H12" s="16"/>
      <c r="I12" s="12" t="s">
        <v>23</v>
      </c>
      <c r="J12" s="37">
        <f>'Rekapitulace stavby'!AN8</f>
        <v>45460</v>
      </c>
      <c r="K12" s="16"/>
      <c r="L12" s="17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</row>
    <row r="13" spans="1:65" ht="10.5" customHeight="1">
      <c r="A13" s="16"/>
      <c r="B13" s="17"/>
      <c r="C13" s="16"/>
      <c r="D13" s="16"/>
      <c r="E13" s="16"/>
      <c r="F13" s="16"/>
      <c r="G13" s="16"/>
      <c r="H13" s="16"/>
      <c r="I13" s="16"/>
      <c r="J13" s="16"/>
      <c r="K13" s="16"/>
      <c r="L13" s="17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</row>
    <row r="14" spans="1:65" ht="12" customHeight="1">
      <c r="A14" s="16"/>
      <c r="B14" s="17"/>
      <c r="C14" s="16"/>
      <c r="D14" s="12" t="s">
        <v>24</v>
      </c>
      <c r="E14" s="16"/>
      <c r="F14" s="16"/>
      <c r="G14" s="16"/>
      <c r="H14" s="16"/>
      <c r="I14" s="12" t="s">
        <v>25</v>
      </c>
      <c r="J14" s="10" t="s">
        <v>19</v>
      </c>
      <c r="K14" s="16"/>
      <c r="L14" s="17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</row>
    <row r="15" spans="1:65" ht="18" customHeight="1">
      <c r="A15" s="16"/>
      <c r="B15" s="17"/>
      <c r="C15" s="16"/>
      <c r="D15" s="16"/>
      <c r="E15" s="10" t="s">
        <v>26</v>
      </c>
      <c r="F15" s="16"/>
      <c r="G15" s="16"/>
      <c r="H15" s="16"/>
      <c r="I15" s="12" t="s">
        <v>27</v>
      </c>
      <c r="J15" s="10" t="s">
        <v>19</v>
      </c>
      <c r="K15" s="16"/>
      <c r="L15" s="17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</row>
    <row r="16" spans="1:65" ht="6.75" customHeight="1">
      <c r="A16" s="16"/>
      <c r="B16" s="17"/>
      <c r="C16" s="16"/>
      <c r="D16" s="16"/>
      <c r="E16" s="16"/>
      <c r="F16" s="16"/>
      <c r="G16" s="16"/>
      <c r="H16" s="16"/>
      <c r="I16" s="16"/>
      <c r="J16" s="16"/>
      <c r="K16" s="16"/>
      <c r="L16" s="17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</row>
    <row r="17" spans="1:65" ht="12" customHeight="1">
      <c r="A17" s="16"/>
      <c r="B17" s="17"/>
      <c r="C17" s="16"/>
      <c r="D17" s="12" t="s">
        <v>28</v>
      </c>
      <c r="E17" s="16"/>
      <c r="F17" s="16"/>
      <c r="G17" s="16"/>
      <c r="H17" s="16"/>
      <c r="I17" s="12" t="s">
        <v>25</v>
      </c>
      <c r="J17" s="13" t="str">
        <f>'Rekapitulace stavby'!AN13</f>
        <v>04308697</v>
      </c>
      <c r="K17" s="16"/>
      <c r="L17" s="17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</row>
    <row r="18" spans="1:65" ht="18" customHeight="1">
      <c r="A18" s="16"/>
      <c r="B18" s="17"/>
      <c r="C18" s="16"/>
      <c r="D18" s="16"/>
      <c r="E18" s="270" t="str">
        <f>'Rekapitulace stavby'!E14</f>
        <v>Aricoma System a.s.</v>
      </c>
      <c r="F18" s="271"/>
      <c r="G18" s="271"/>
      <c r="H18" s="272"/>
      <c r="I18" s="12" t="s">
        <v>27</v>
      </c>
      <c r="J18" s="13" t="str">
        <f>'Rekapitulace stavby'!AN14</f>
        <v>CZ04308697</v>
      </c>
      <c r="K18" s="16"/>
      <c r="L18" s="17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</row>
    <row r="19" spans="1:65" ht="6.75" customHeight="1">
      <c r="A19" s="16"/>
      <c r="B19" s="17"/>
      <c r="C19" s="16"/>
      <c r="D19" s="16"/>
      <c r="E19" s="16"/>
      <c r="F19" s="16"/>
      <c r="G19" s="16"/>
      <c r="H19" s="16"/>
      <c r="I19" s="16"/>
      <c r="J19" s="16"/>
      <c r="K19" s="16"/>
      <c r="L19" s="17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</row>
    <row r="20" spans="1:65" ht="12" customHeight="1">
      <c r="A20" s="16"/>
      <c r="B20" s="17"/>
      <c r="C20" s="16"/>
      <c r="D20" s="12" t="s">
        <v>31</v>
      </c>
      <c r="E20" s="16"/>
      <c r="F20" s="16"/>
      <c r="G20" s="16"/>
      <c r="H20" s="16"/>
      <c r="I20" s="12" t="s">
        <v>25</v>
      </c>
      <c r="J20" s="10" t="str">
        <f>IF('Rekapitulace stavby'!AN16="","",'Rekapitulace stavby'!AN16)</f>
        <v/>
      </c>
      <c r="K20" s="16"/>
      <c r="L20" s="17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</row>
    <row r="21" spans="1:65" ht="18" customHeight="1">
      <c r="A21" s="16"/>
      <c r="B21" s="17"/>
      <c r="C21" s="16"/>
      <c r="D21" s="16"/>
      <c r="E21" s="10" t="str">
        <f>IF('Rekapitulace stavby'!E17="","",'Rekapitulace stavby'!E17)</f>
        <v xml:space="preserve"> </v>
      </c>
      <c r="F21" s="16"/>
      <c r="G21" s="16"/>
      <c r="H21" s="16"/>
      <c r="I21" s="12" t="s">
        <v>27</v>
      </c>
      <c r="J21" s="10" t="str">
        <f>IF('Rekapitulace stavby'!AN17="","",'Rekapitulace stavby'!AN17)</f>
        <v/>
      </c>
      <c r="K21" s="16"/>
      <c r="L21" s="17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</row>
    <row r="22" spans="1:65" ht="6.75" customHeight="1">
      <c r="A22" s="16"/>
      <c r="B22" s="17"/>
      <c r="C22" s="16"/>
      <c r="D22" s="16"/>
      <c r="E22" s="16"/>
      <c r="F22" s="16"/>
      <c r="G22" s="16"/>
      <c r="H22" s="16"/>
      <c r="I22" s="16"/>
      <c r="J22" s="16"/>
      <c r="K22" s="16"/>
      <c r="L22" s="17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</row>
    <row r="23" spans="1:65" ht="12" customHeight="1">
      <c r="A23" s="16"/>
      <c r="B23" s="17"/>
      <c r="C23" s="16"/>
      <c r="D23" s="12" t="s">
        <v>34</v>
      </c>
      <c r="E23" s="16"/>
      <c r="F23" s="16"/>
      <c r="G23" s="16"/>
      <c r="H23" s="16"/>
      <c r="I23" s="12" t="s">
        <v>25</v>
      </c>
      <c r="J23" s="10" t="str">
        <f>IF('Rekapitulace stavby'!AN19="","",'Rekapitulace stavby'!AN19)</f>
        <v/>
      </c>
      <c r="K23" s="16"/>
      <c r="L23" s="17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</row>
    <row r="24" spans="1:65" ht="18" customHeight="1">
      <c r="A24" s="16"/>
      <c r="B24" s="17"/>
      <c r="C24" s="16"/>
      <c r="D24" s="16"/>
      <c r="E24" s="10" t="str">
        <f>IF('Rekapitulace stavby'!E20="","",'Rekapitulace stavby'!E20)</f>
        <v xml:space="preserve"> </v>
      </c>
      <c r="F24" s="16"/>
      <c r="G24" s="16"/>
      <c r="H24" s="16"/>
      <c r="I24" s="12" t="s">
        <v>27</v>
      </c>
      <c r="J24" s="10" t="str">
        <f>IF('Rekapitulace stavby'!AN20="","",'Rekapitulace stavby'!AN20)</f>
        <v/>
      </c>
      <c r="K24" s="16"/>
      <c r="L24" s="17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</row>
    <row r="25" spans="1:65" ht="6.75" customHeight="1">
      <c r="A25" s="16"/>
      <c r="B25" s="17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</row>
    <row r="26" spans="1:65" ht="12" customHeight="1">
      <c r="A26" s="16"/>
      <c r="B26" s="17"/>
      <c r="C26" s="16"/>
      <c r="D26" s="12" t="s">
        <v>35</v>
      </c>
      <c r="E26" s="16"/>
      <c r="F26" s="16"/>
      <c r="G26" s="16"/>
      <c r="H26" s="16"/>
      <c r="I26" s="16"/>
      <c r="J26" s="16"/>
      <c r="K26" s="16"/>
      <c r="L26" s="17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</row>
    <row r="27" spans="1:65" ht="16.5" customHeight="1">
      <c r="A27" s="77"/>
      <c r="B27" s="78"/>
      <c r="C27" s="77"/>
      <c r="D27" s="77"/>
      <c r="E27" s="273" t="s">
        <v>19</v>
      </c>
      <c r="F27" s="253"/>
      <c r="G27" s="253"/>
      <c r="H27" s="253"/>
      <c r="I27" s="77"/>
      <c r="J27" s="77"/>
      <c r="K27" s="77"/>
      <c r="L27" s="78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</row>
    <row r="28" spans="1:65" ht="6.75" customHeight="1">
      <c r="A28" s="16"/>
      <c r="B28" s="17"/>
      <c r="C28" s="16"/>
      <c r="D28" s="16"/>
      <c r="E28" s="16"/>
      <c r="F28" s="16"/>
      <c r="G28" s="16"/>
      <c r="H28" s="16"/>
      <c r="I28" s="16"/>
      <c r="J28" s="16"/>
      <c r="K28" s="16"/>
      <c r="L28" s="17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</row>
    <row r="29" spans="1:65" ht="6.75" customHeight="1">
      <c r="A29" s="16"/>
      <c r="B29" s="17"/>
      <c r="C29" s="16"/>
      <c r="D29" s="38"/>
      <c r="E29" s="38"/>
      <c r="F29" s="38"/>
      <c r="G29" s="38"/>
      <c r="H29" s="38"/>
      <c r="I29" s="38"/>
      <c r="J29" s="38"/>
      <c r="K29" s="38"/>
      <c r="L29" s="17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</row>
    <row r="30" spans="1:65" ht="24.75" customHeight="1">
      <c r="A30" s="16"/>
      <c r="B30" s="17"/>
      <c r="C30" s="16"/>
      <c r="D30" s="79" t="s">
        <v>37</v>
      </c>
      <c r="E30" s="16"/>
      <c r="F30" s="16"/>
      <c r="G30" s="16"/>
      <c r="H30" s="16"/>
      <c r="I30" s="16"/>
      <c r="J30" s="52">
        <f>ROUND(J84, 2)</f>
        <v>44445</v>
      </c>
      <c r="K30" s="16"/>
      <c r="L30" s="17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</row>
    <row r="31" spans="1:65" ht="6.75" customHeight="1">
      <c r="A31" s="16"/>
      <c r="B31" s="17"/>
      <c r="C31" s="16"/>
      <c r="D31" s="38"/>
      <c r="E31" s="38"/>
      <c r="F31" s="38"/>
      <c r="G31" s="38"/>
      <c r="H31" s="38"/>
      <c r="I31" s="38"/>
      <c r="J31" s="38"/>
      <c r="K31" s="38"/>
      <c r="L31" s="17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</row>
    <row r="32" spans="1:65" ht="14.25" customHeight="1">
      <c r="A32" s="16"/>
      <c r="B32" s="17"/>
      <c r="C32" s="16"/>
      <c r="D32" s="16"/>
      <c r="E32" s="16"/>
      <c r="F32" s="20" t="s">
        <v>39</v>
      </c>
      <c r="G32" s="16"/>
      <c r="H32" s="16"/>
      <c r="I32" s="20" t="s">
        <v>38</v>
      </c>
      <c r="J32" s="20" t="s">
        <v>40</v>
      </c>
      <c r="K32" s="16"/>
      <c r="L32" s="17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</row>
    <row r="33" spans="1:65" ht="14.25" customHeight="1">
      <c r="A33" s="16"/>
      <c r="B33" s="17"/>
      <c r="C33" s="16"/>
      <c r="D33" s="80" t="s">
        <v>41</v>
      </c>
      <c r="E33" s="12" t="s">
        <v>42</v>
      </c>
      <c r="F33" s="81">
        <f>ROUND((SUM(BE84:BE101)),  2)</f>
        <v>44445</v>
      </c>
      <c r="G33" s="16"/>
      <c r="H33" s="16"/>
      <c r="I33" s="82">
        <v>0.21</v>
      </c>
      <c r="J33" s="81">
        <f>ROUND(((SUM(BE84:BE101))*I33),  2)</f>
        <v>9333.4500000000007</v>
      </c>
      <c r="K33" s="16"/>
      <c r="L33" s="17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</row>
    <row r="34" spans="1:65" ht="14.25" customHeight="1">
      <c r="A34" s="16"/>
      <c r="B34" s="17"/>
      <c r="C34" s="16"/>
      <c r="D34" s="16"/>
      <c r="E34" s="12" t="s">
        <v>43</v>
      </c>
      <c r="F34" s="81">
        <f>ROUND((SUM(BF84:BF101)),  2)</f>
        <v>0</v>
      </c>
      <c r="G34" s="16"/>
      <c r="H34" s="16"/>
      <c r="I34" s="82">
        <v>0.12</v>
      </c>
      <c r="J34" s="81">
        <f>ROUND(((SUM(BF84:BF101))*I34),  2)</f>
        <v>0</v>
      </c>
      <c r="K34" s="16"/>
      <c r="L34" s="17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</row>
    <row r="35" spans="1:65" ht="14.25" hidden="1" customHeight="1">
      <c r="A35" s="16"/>
      <c r="B35" s="17"/>
      <c r="C35" s="16"/>
      <c r="D35" s="16"/>
      <c r="E35" s="12" t="s">
        <v>44</v>
      </c>
      <c r="F35" s="81">
        <f>ROUND((SUM(BG84:BG101)),  2)</f>
        <v>0</v>
      </c>
      <c r="G35" s="16"/>
      <c r="H35" s="16"/>
      <c r="I35" s="82">
        <v>0.21</v>
      </c>
      <c r="J35" s="81">
        <f t="shared" ref="J35:J37" si="0">0</f>
        <v>0</v>
      </c>
      <c r="K35" s="16"/>
      <c r="L35" s="17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</row>
    <row r="36" spans="1:65" ht="14.25" hidden="1" customHeight="1">
      <c r="A36" s="16"/>
      <c r="B36" s="17"/>
      <c r="C36" s="16"/>
      <c r="D36" s="16"/>
      <c r="E36" s="12" t="s">
        <v>45</v>
      </c>
      <c r="F36" s="81">
        <f>ROUND((SUM(BH84:BH101)),  2)</f>
        <v>0</v>
      </c>
      <c r="G36" s="16"/>
      <c r="H36" s="16"/>
      <c r="I36" s="82">
        <v>0.12</v>
      </c>
      <c r="J36" s="81">
        <f t="shared" si="0"/>
        <v>0</v>
      </c>
      <c r="K36" s="16"/>
      <c r="L36" s="17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</row>
    <row r="37" spans="1:65" ht="14.25" hidden="1" customHeight="1">
      <c r="A37" s="16"/>
      <c r="B37" s="17"/>
      <c r="C37" s="16"/>
      <c r="D37" s="16"/>
      <c r="E37" s="12" t="s">
        <v>46</v>
      </c>
      <c r="F37" s="81">
        <f>ROUND((SUM(BI84:BI101)),  2)</f>
        <v>0</v>
      </c>
      <c r="G37" s="16"/>
      <c r="H37" s="16"/>
      <c r="I37" s="82">
        <v>0</v>
      </c>
      <c r="J37" s="81">
        <f t="shared" si="0"/>
        <v>0</v>
      </c>
      <c r="K37" s="16"/>
      <c r="L37" s="17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</row>
    <row r="38" spans="1:65" ht="6.75" customHeight="1">
      <c r="A38" s="16"/>
      <c r="B38" s="17"/>
      <c r="C38" s="16"/>
      <c r="D38" s="16"/>
      <c r="E38" s="16"/>
      <c r="F38" s="16"/>
      <c r="G38" s="16"/>
      <c r="H38" s="16"/>
      <c r="I38" s="16"/>
      <c r="J38" s="16"/>
      <c r="K38" s="16"/>
      <c r="L38" s="17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</row>
    <row r="39" spans="1:65" ht="24.75" customHeight="1">
      <c r="A39" s="16"/>
      <c r="B39" s="17"/>
      <c r="C39" s="83"/>
      <c r="D39" s="84" t="s">
        <v>47</v>
      </c>
      <c r="E39" s="42"/>
      <c r="F39" s="42"/>
      <c r="G39" s="85" t="s">
        <v>48</v>
      </c>
      <c r="H39" s="86" t="s">
        <v>49</v>
      </c>
      <c r="I39" s="42"/>
      <c r="J39" s="87">
        <f>SUM(J30:J37)</f>
        <v>53778.45</v>
      </c>
      <c r="K39" s="88"/>
      <c r="L39" s="17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</row>
    <row r="40" spans="1:65" ht="14.25" customHeight="1">
      <c r="A40" s="16"/>
      <c r="B40" s="27"/>
      <c r="C40" s="28"/>
      <c r="D40" s="28"/>
      <c r="E40" s="28"/>
      <c r="F40" s="28"/>
      <c r="G40" s="28"/>
      <c r="H40" s="28"/>
      <c r="I40" s="28"/>
      <c r="J40" s="28"/>
      <c r="K40" s="28"/>
      <c r="L40" s="17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</row>
    <row r="41" spans="1:65" ht="15.75" customHeight="1"/>
    <row r="42" spans="1:65" ht="15.75" customHeight="1"/>
    <row r="43" spans="1:65" ht="15.75" customHeight="1"/>
    <row r="44" spans="1:65" ht="6.75" customHeight="1">
      <c r="A44" s="16"/>
      <c r="B44" s="29"/>
      <c r="C44" s="30"/>
      <c r="D44" s="30"/>
      <c r="E44" s="30"/>
      <c r="F44" s="30"/>
      <c r="G44" s="30"/>
      <c r="H44" s="30"/>
      <c r="I44" s="30"/>
      <c r="J44" s="30"/>
      <c r="K44" s="30"/>
      <c r="L44" s="17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</row>
    <row r="45" spans="1:65" ht="24.75" customHeight="1">
      <c r="A45" s="16"/>
      <c r="B45" s="17"/>
      <c r="C45" s="6" t="s">
        <v>91</v>
      </c>
      <c r="D45" s="16"/>
      <c r="E45" s="16"/>
      <c r="F45" s="16"/>
      <c r="G45" s="16"/>
      <c r="H45" s="16"/>
      <c r="I45" s="16"/>
      <c r="J45" s="16"/>
      <c r="K45" s="16"/>
      <c r="L45" s="17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</row>
    <row r="46" spans="1:65" ht="6.75" customHeight="1">
      <c r="A46" s="16"/>
      <c r="B46" s="17"/>
      <c r="C46" s="16"/>
      <c r="D46" s="16"/>
      <c r="E46" s="16"/>
      <c r="F46" s="16"/>
      <c r="G46" s="16"/>
      <c r="H46" s="16"/>
      <c r="I46" s="16"/>
      <c r="J46" s="16"/>
      <c r="K46" s="16"/>
      <c r="L46" s="17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</row>
    <row r="47" spans="1:65" ht="12" customHeight="1">
      <c r="A47" s="16"/>
      <c r="B47" s="17"/>
      <c r="C47" s="12" t="s">
        <v>16</v>
      </c>
      <c r="D47" s="16"/>
      <c r="E47" s="16"/>
      <c r="F47" s="16"/>
      <c r="G47" s="16"/>
      <c r="H47" s="16"/>
      <c r="I47" s="16"/>
      <c r="J47" s="16"/>
      <c r="K47" s="16"/>
      <c r="L47" s="17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</row>
    <row r="48" spans="1:65" ht="26.25" customHeight="1">
      <c r="A48" s="16"/>
      <c r="B48" s="17"/>
      <c r="C48" s="16"/>
      <c r="D48" s="16"/>
      <c r="E48" s="282" t="str">
        <f>E7</f>
        <v>Standardizace konektivity Prvního českého gymnázia v Karlových Varech, p.o.</v>
      </c>
      <c r="F48" s="253"/>
      <c r="G48" s="253"/>
      <c r="H48" s="253"/>
      <c r="I48" s="16"/>
      <c r="J48" s="16"/>
      <c r="K48" s="16"/>
      <c r="L48" s="17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</row>
    <row r="49" spans="1:65" ht="12" customHeight="1">
      <c r="A49" s="16"/>
      <c r="B49" s="17"/>
      <c r="C49" s="12" t="s">
        <v>89</v>
      </c>
      <c r="D49" s="16"/>
      <c r="E49" s="16"/>
      <c r="F49" s="16"/>
      <c r="G49" s="16"/>
      <c r="H49" s="16"/>
      <c r="I49" s="16"/>
      <c r="J49" s="16"/>
      <c r="K49" s="16"/>
      <c r="L49" s="17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</row>
    <row r="50" spans="1:65" ht="16.5" customHeight="1">
      <c r="A50" s="16"/>
      <c r="B50" s="17"/>
      <c r="C50" s="16"/>
      <c r="D50" s="16"/>
      <c r="E50" s="261" t="str">
        <f>E9</f>
        <v>03 - Vedlejší a ostatní náklady</v>
      </c>
      <c r="F50" s="253"/>
      <c r="G50" s="253"/>
      <c r="H50" s="253"/>
      <c r="I50" s="16"/>
      <c r="J50" s="16"/>
      <c r="K50" s="16"/>
      <c r="L50" s="17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</row>
    <row r="51" spans="1:65" ht="6.75" customHeight="1">
      <c r="A51" s="16"/>
      <c r="B51" s="17"/>
      <c r="C51" s="16"/>
      <c r="D51" s="16"/>
      <c r="E51" s="16"/>
      <c r="F51" s="16"/>
      <c r="G51" s="16"/>
      <c r="H51" s="16"/>
      <c r="I51" s="16"/>
      <c r="J51" s="16"/>
      <c r="K51" s="16"/>
      <c r="L51" s="17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</row>
    <row r="52" spans="1:65" ht="12" customHeight="1">
      <c r="A52" s="16"/>
      <c r="B52" s="17"/>
      <c r="C52" s="12" t="s">
        <v>21</v>
      </c>
      <c r="D52" s="16"/>
      <c r="E52" s="16"/>
      <c r="F52" s="10" t="str">
        <f>F12</f>
        <v>Národní 445/25, 360 01 Karlovy Vary</v>
      </c>
      <c r="G52" s="16"/>
      <c r="H52" s="16"/>
      <c r="I52" s="12" t="s">
        <v>23</v>
      </c>
      <c r="J52" s="37">
        <f>IF(J12="","",J12)</f>
        <v>45460</v>
      </c>
      <c r="K52" s="16"/>
      <c r="L52" s="17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</row>
    <row r="53" spans="1:65" ht="6.75" customHeight="1">
      <c r="A53" s="16"/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7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</row>
    <row r="54" spans="1:65" ht="15" customHeight="1">
      <c r="A54" s="16"/>
      <c r="B54" s="17"/>
      <c r="C54" s="12" t="s">
        <v>24</v>
      </c>
      <c r="D54" s="16"/>
      <c r="E54" s="16"/>
      <c r="F54" s="10" t="str">
        <f>E15</f>
        <v>První české gymnázium v Karlových Varech, p.o.</v>
      </c>
      <c r="G54" s="16"/>
      <c r="H54" s="16"/>
      <c r="I54" s="12" t="s">
        <v>31</v>
      </c>
      <c r="J54" s="14" t="str">
        <f>E21</f>
        <v xml:space="preserve"> </v>
      </c>
      <c r="K54" s="16"/>
      <c r="L54" s="17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</row>
    <row r="55" spans="1:65" ht="15" customHeight="1">
      <c r="A55" s="16"/>
      <c r="B55" s="17"/>
      <c r="C55" s="12" t="s">
        <v>28</v>
      </c>
      <c r="D55" s="16"/>
      <c r="E55" s="16"/>
      <c r="F55" s="89" t="str">
        <f>IF(E18="","",E18)</f>
        <v>Aricoma System a.s.</v>
      </c>
      <c r="G55" s="16"/>
      <c r="H55" s="16"/>
      <c r="I55" s="12" t="s">
        <v>34</v>
      </c>
      <c r="J55" s="14" t="str">
        <f>E24</f>
        <v xml:space="preserve"> </v>
      </c>
      <c r="K55" s="16"/>
      <c r="L55" s="17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</row>
    <row r="56" spans="1:65" ht="9.75" customHeight="1">
      <c r="A56" s="16"/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7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</row>
    <row r="57" spans="1:65" ht="29.25" customHeight="1">
      <c r="A57" s="16"/>
      <c r="B57" s="17"/>
      <c r="C57" s="90" t="s">
        <v>92</v>
      </c>
      <c r="D57" s="83"/>
      <c r="E57" s="83"/>
      <c r="F57" s="83"/>
      <c r="G57" s="83"/>
      <c r="H57" s="83"/>
      <c r="I57" s="83"/>
      <c r="J57" s="91" t="s">
        <v>93</v>
      </c>
      <c r="K57" s="83"/>
      <c r="L57" s="17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</row>
    <row r="58" spans="1:65" ht="9.75" customHeight="1">
      <c r="A58" s="16"/>
      <c r="B58" s="17"/>
      <c r="C58" s="16"/>
      <c r="D58" s="16"/>
      <c r="E58" s="16"/>
      <c r="F58" s="16"/>
      <c r="G58" s="16"/>
      <c r="H58" s="16"/>
      <c r="I58" s="16"/>
      <c r="J58" s="16"/>
      <c r="K58" s="16"/>
      <c r="L58" s="17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</row>
    <row r="59" spans="1:65" ht="22.5" customHeight="1">
      <c r="A59" s="16"/>
      <c r="B59" s="17"/>
      <c r="C59" s="92" t="s">
        <v>69</v>
      </c>
      <c r="D59" s="16"/>
      <c r="E59" s="16"/>
      <c r="F59" s="16"/>
      <c r="G59" s="16"/>
      <c r="H59" s="16"/>
      <c r="I59" s="16"/>
      <c r="J59" s="52">
        <f t="shared" ref="J59:J61" si="1">J84</f>
        <v>44445</v>
      </c>
      <c r="K59" s="16"/>
      <c r="L59" s="17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2" t="s">
        <v>94</v>
      </c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</row>
    <row r="60" spans="1:65" ht="24.75" customHeight="1">
      <c r="A60" s="93"/>
      <c r="B60" s="94"/>
      <c r="C60" s="93"/>
      <c r="D60" s="95" t="s">
        <v>271</v>
      </c>
      <c r="E60" s="96"/>
      <c r="F60" s="96"/>
      <c r="G60" s="96"/>
      <c r="H60" s="96"/>
      <c r="I60" s="96"/>
      <c r="J60" s="97">
        <f t="shared" si="1"/>
        <v>44445</v>
      </c>
      <c r="K60" s="93"/>
      <c r="L60" s="94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3"/>
      <c r="Z60" s="93"/>
      <c r="AA60" s="93"/>
      <c r="AB60" s="93"/>
      <c r="AC60" s="93"/>
      <c r="AD60" s="93"/>
      <c r="AE60" s="93"/>
      <c r="AF60" s="93"/>
      <c r="AG60" s="93"/>
      <c r="AH60" s="93"/>
      <c r="AI60" s="93"/>
      <c r="AJ60" s="93"/>
      <c r="AK60" s="93"/>
      <c r="AL60" s="93"/>
      <c r="AM60" s="93"/>
      <c r="AN60" s="93"/>
      <c r="AO60" s="93"/>
      <c r="AP60" s="93"/>
      <c r="AQ60" s="93"/>
      <c r="AR60" s="93"/>
      <c r="AS60" s="93"/>
      <c r="AT60" s="93"/>
      <c r="AU60" s="93"/>
      <c r="AV60" s="93"/>
      <c r="AW60" s="93"/>
      <c r="AX60" s="93"/>
      <c r="AY60" s="93"/>
      <c r="AZ60" s="93"/>
      <c r="BA60" s="93"/>
      <c r="BB60" s="93"/>
      <c r="BC60" s="93"/>
      <c r="BD60" s="93"/>
      <c r="BE60" s="93"/>
      <c r="BF60" s="93"/>
      <c r="BG60" s="93"/>
      <c r="BH60" s="93"/>
      <c r="BI60" s="93"/>
      <c r="BJ60" s="93"/>
      <c r="BK60" s="93"/>
      <c r="BL60" s="93"/>
      <c r="BM60" s="93"/>
    </row>
    <row r="61" spans="1:65" ht="19.5" customHeight="1">
      <c r="A61" s="98"/>
      <c r="B61" s="99"/>
      <c r="C61" s="98"/>
      <c r="D61" s="100" t="s">
        <v>686</v>
      </c>
      <c r="E61" s="101"/>
      <c r="F61" s="101"/>
      <c r="G61" s="101"/>
      <c r="H61" s="101"/>
      <c r="I61" s="101"/>
      <c r="J61" s="102">
        <f t="shared" si="1"/>
        <v>16667</v>
      </c>
      <c r="K61" s="98"/>
      <c r="L61" s="99"/>
      <c r="M61" s="98"/>
      <c r="N61" s="98"/>
      <c r="O61" s="98"/>
      <c r="P61" s="98"/>
      <c r="Q61" s="98"/>
      <c r="R61" s="98"/>
      <c r="S61" s="98"/>
      <c r="T61" s="98"/>
      <c r="U61" s="98"/>
      <c r="V61" s="98"/>
      <c r="W61" s="98"/>
      <c r="X61" s="98"/>
      <c r="Y61" s="98"/>
      <c r="Z61" s="98"/>
      <c r="AA61" s="98"/>
      <c r="AB61" s="98"/>
      <c r="AC61" s="98"/>
      <c r="AD61" s="98"/>
      <c r="AE61" s="98"/>
      <c r="AF61" s="98"/>
      <c r="AG61" s="98"/>
      <c r="AH61" s="98"/>
      <c r="AI61" s="98"/>
      <c r="AJ61" s="98"/>
      <c r="AK61" s="98"/>
      <c r="AL61" s="98"/>
      <c r="AM61" s="98"/>
      <c r="AN61" s="98"/>
      <c r="AO61" s="98"/>
      <c r="AP61" s="98"/>
      <c r="AQ61" s="98"/>
      <c r="AR61" s="98"/>
      <c r="AS61" s="98"/>
      <c r="AT61" s="98"/>
      <c r="AU61" s="98"/>
      <c r="AV61" s="98"/>
      <c r="AW61" s="98"/>
      <c r="AX61" s="98"/>
      <c r="AY61" s="98"/>
      <c r="AZ61" s="98"/>
      <c r="BA61" s="98"/>
      <c r="BB61" s="98"/>
      <c r="BC61" s="98"/>
      <c r="BD61" s="98"/>
      <c r="BE61" s="98"/>
      <c r="BF61" s="98"/>
      <c r="BG61" s="98"/>
      <c r="BH61" s="98"/>
      <c r="BI61" s="98"/>
      <c r="BJ61" s="98"/>
      <c r="BK61" s="98"/>
      <c r="BL61" s="98"/>
      <c r="BM61" s="98"/>
    </row>
    <row r="62" spans="1:65" ht="19.5" customHeight="1">
      <c r="A62" s="98"/>
      <c r="B62" s="99"/>
      <c r="C62" s="98"/>
      <c r="D62" s="100" t="s">
        <v>687</v>
      </c>
      <c r="E62" s="101"/>
      <c r="F62" s="101"/>
      <c r="G62" s="101"/>
      <c r="H62" s="101"/>
      <c r="I62" s="101"/>
      <c r="J62" s="102">
        <f>J90</f>
        <v>5556</v>
      </c>
      <c r="K62" s="98"/>
      <c r="L62" s="99"/>
      <c r="M62" s="98"/>
      <c r="N62" s="98"/>
      <c r="O62" s="98"/>
      <c r="P62" s="98"/>
      <c r="Q62" s="98"/>
      <c r="R62" s="98"/>
      <c r="S62" s="98"/>
      <c r="T62" s="98"/>
      <c r="U62" s="98"/>
      <c r="V62" s="98"/>
      <c r="W62" s="98"/>
      <c r="X62" s="98"/>
      <c r="Y62" s="98"/>
      <c r="Z62" s="98"/>
      <c r="AA62" s="98"/>
      <c r="AB62" s="98"/>
      <c r="AC62" s="98"/>
      <c r="AD62" s="98"/>
      <c r="AE62" s="98"/>
      <c r="AF62" s="98"/>
      <c r="AG62" s="98"/>
      <c r="AH62" s="98"/>
      <c r="AI62" s="98"/>
      <c r="AJ62" s="98"/>
      <c r="AK62" s="98"/>
      <c r="AL62" s="98"/>
      <c r="AM62" s="98"/>
      <c r="AN62" s="98"/>
      <c r="AO62" s="98"/>
      <c r="AP62" s="98"/>
      <c r="AQ62" s="98"/>
      <c r="AR62" s="98"/>
      <c r="AS62" s="98"/>
      <c r="AT62" s="98"/>
      <c r="AU62" s="98"/>
      <c r="AV62" s="98"/>
      <c r="AW62" s="98"/>
      <c r="AX62" s="98"/>
      <c r="AY62" s="98"/>
      <c r="AZ62" s="98"/>
      <c r="BA62" s="98"/>
      <c r="BB62" s="98"/>
      <c r="BC62" s="98"/>
      <c r="BD62" s="98"/>
      <c r="BE62" s="98"/>
      <c r="BF62" s="98"/>
      <c r="BG62" s="98"/>
      <c r="BH62" s="98"/>
      <c r="BI62" s="98"/>
      <c r="BJ62" s="98"/>
      <c r="BK62" s="98"/>
      <c r="BL62" s="98"/>
      <c r="BM62" s="98"/>
    </row>
    <row r="63" spans="1:65" ht="19.5" customHeight="1">
      <c r="A63" s="98"/>
      <c r="B63" s="99"/>
      <c r="C63" s="98"/>
      <c r="D63" s="100" t="s">
        <v>688</v>
      </c>
      <c r="E63" s="101"/>
      <c r="F63" s="101"/>
      <c r="G63" s="101"/>
      <c r="H63" s="101"/>
      <c r="I63" s="101"/>
      <c r="J63" s="102">
        <f>J94</f>
        <v>11111</v>
      </c>
      <c r="K63" s="98"/>
      <c r="L63" s="99"/>
      <c r="M63" s="98"/>
      <c r="N63" s="98"/>
      <c r="O63" s="98"/>
      <c r="P63" s="98"/>
      <c r="Q63" s="98"/>
      <c r="R63" s="98"/>
      <c r="S63" s="98"/>
      <c r="T63" s="98"/>
      <c r="U63" s="98"/>
      <c r="V63" s="98"/>
      <c r="W63" s="98"/>
      <c r="X63" s="98"/>
      <c r="Y63" s="98"/>
      <c r="Z63" s="98"/>
      <c r="AA63" s="98"/>
      <c r="AB63" s="98"/>
      <c r="AC63" s="98"/>
      <c r="AD63" s="98"/>
      <c r="AE63" s="98"/>
      <c r="AF63" s="98"/>
      <c r="AG63" s="98"/>
      <c r="AH63" s="98"/>
      <c r="AI63" s="98"/>
      <c r="AJ63" s="98"/>
      <c r="AK63" s="98"/>
      <c r="AL63" s="98"/>
      <c r="AM63" s="98"/>
      <c r="AN63" s="98"/>
      <c r="AO63" s="98"/>
      <c r="AP63" s="98"/>
      <c r="AQ63" s="98"/>
      <c r="AR63" s="98"/>
      <c r="AS63" s="98"/>
      <c r="AT63" s="98"/>
      <c r="AU63" s="98"/>
      <c r="AV63" s="98"/>
      <c r="AW63" s="98"/>
      <c r="AX63" s="98"/>
      <c r="AY63" s="98"/>
      <c r="AZ63" s="98"/>
      <c r="BA63" s="98"/>
      <c r="BB63" s="98"/>
      <c r="BC63" s="98"/>
      <c r="BD63" s="98"/>
      <c r="BE63" s="98"/>
      <c r="BF63" s="98"/>
      <c r="BG63" s="98"/>
      <c r="BH63" s="98"/>
      <c r="BI63" s="98"/>
      <c r="BJ63" s="98"/>
      <c r="BK63" s="98"/>
      <c r="BL63" s="98"/>
      <c r="BM63" s="98"/>
    </row>
    <row r="64" spans="1:65" ht="19.5" customHeight="1">
      <c r="A64" s="98"/>
      <c r="B64" s="99"/>
      <c r="C64" s="98"/>
      <c r="D64" s="100" t="s">
        <v>689</v>
      </c>
      <c r="E64" s="101"/>
      <c r="F64" s="101"/>
      <c r="G64" s="101"/>
      <c r="H64" s="101"/>
      <c r="I64" s="101"/>
      <c r="J64" s="102">
        <f>J98</f>
        <v>11111</v>
      </c>
      <c r="K64" s="98"/>
      <c r="L64" s="99"/>
      <c r="M64" s="98"/>
      <c r="N64" s="98"/>
      <c r="O64" s="98"/>
      <c r="P64" s="98"/>
      <c r="Q64" s="98"/>
      <c r="R64" s="98"/>
      <c r="S64" s="98"/>
      <c r="T64" s="98"/>
      <c r="U64" s="98"/>
      <c r="V64" s="98"/>
      <c r="W64" s="98"/>
      <c r="X64" s="98"/>
      <c r="Y64" s="98"/>
      <c r="Z64" s="98"/>
      <c r="AA64" s="98"/>
      <c r="AB64" s="98"/>
      <c r="AC64" s="98"/>
      <c r="AD64" s="98"/>
      <c r="AE64" s="98"/>
      <c r="AF64" s="98"/>
      <c r="AG64" s="98"/>
      <c r="AH64" s="98"/>
      <c r="AI64" s="98"/>
      <c r="AJ64" s="98"/>
      <c r="AK64" s="98"/>
      <c r="AL64" s="98"/>
      <c r="AM64" s="98"/>
      <c r="AN64" s="98"/>
      <c r="AO64" s="98"/>
      <c r="AP64" s="98"/>
      <c r="AQ64" s="98"/>
      <c r="AR64" s="98"/>
      <c r="AS64" s="98"/>
      <c r="AT64" s="98"/>
      <c r="AU64" s="98"/>
      <c r="AV64" s="98"/>
      <c r="AW64" s="98"/>
      <c r="AX64" s="98"/>
      <c r="AY64" s="98"/>
      <c r="AZ64" s="98"/>
      <c r="BA64" s="98"/>
      <c r="BB64" s="98"/>
      <c r="BC64" s="98"/>
      <c r="BD64" s="98"/>
      <c r="BE64" s="98"/>
      <c r="BF64" s="98"/>
      <c r="BG64" s="98"/>
      <c r="BH64" s="98"/>
      <c r="BI64" s="98"/>
      <c r="BJ64" s="98"/>
      <c r="BK64" s="98"/>
      <c r="BL64" s="98"/>
      <c r="BM64" s="98"/>
    </row>
    <row r="65" spans="1:65" ht="21.75" customHeight="1">
      <c r="A65" s="16"/>
      <c r="B65" s="17"/>
      <c r="C65" s="16"/>
      <c r="D65" s="16"/>
      <c r="E65" s="16"/>
      <c r="F65" s="16"/>
      <c r="G65" s="16"/>
      <c r="H65" s="16"/>
      <c r="I65" s="16"/>
      <c r="J65" s="16"/>
      <c r="K65" s="16"/>
      <c r="L65" s="17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</row>
    <row r="66" spans="1:65" ht="6.75" customHeight="1">
      <c r="A66" s="16"/>
      <c r="B66" s="27"/>
      <c r="C66" s="28"/>
      <c r="D66" s="28"/>
      <c r="E66" s="28"/>
      <c r="F66" s="28"/>
      <c r="G66" s="28"/>
      <c r="H66" s="28"/>
      <c r="I66" s="28"/>
      <c r="J66" s="28"/>
      <c r="K66" s="28"/>
      <c r="L66" s="17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</row>
    <row r="67" spans="1:65" ht="15.75" customHeight="1"/>
    <row r="68" spans="1:65" ht="15.75" customHeight="1"/>
    <row r="69" spans="1:65" ht="15.75" customHeight="1"/>
    <row r="70" spans="1:65" ht="6.75" customHeight="1">
      <c r="A70" s="16"/>
      <c r="B70" s="29"/>
      <c r="C70" s="30"/>
      <c r="D70" s="30"/>
      <c r="E70" s="30"/>
      <c r="F70" s="30"/>
      <c r="G70" s="30"/>
      <c r="H70" s="30"/>
      <c r="I70" s="30"/>
      <c r="J70" s="30"/>
      <c r="K70" s="30"/>
      <c r="L70" s="17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</row>
    <row r="71" spans="1:65" ht="24.75" customHeight="1">
      <c r="A71" s="16"/>
      <c r="B71" s="17"/>
      <c r="C71" s="6" t="s">
        <v>104</v>
      </c>
      <c r="D71" s="16"/>
      <c r="E71" s="16"/>
      <c r="F71" s="16"/>
      <c r="G71" s="16"/>
      <c r="H71" s="16"/>
      <c r="I71" s="16"/>
      <c r="J71" s="16"/>
      <c r="K71" s="16"/>
      <c r="L71" s="17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</row>
    <row r="72" spans="1:65" ht="6.75" customHeight="1">
      <c r="A72" s="16"/>
      <c r="B72" s="17"/>
      <c r="C72" s="16"/>
      <c r="D72" s="16"/>
      <c r="E72" s="16"/>
      <c r="F72" s="16"/>
      <c r="G72" s="16"/>
      <c r="H72" s="16"/>
      <c r="I72" s="16"/>
      <c r="J72" s="16"/>
      <c r="K72" s="16"/>
      <c r="L72" s="17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</row>
    <row r="73" spans="1:65" ht="12" customHeight="1">
      <c r="A73" s="16"/>
      <c r="B73" s="17"/>
      <c r="C73" s="12" t="s">
        <v>16</v>
      </c>
      <c r="D73" s="16"/>
      <c r="E73" s="16"/>
      <c r="F73" s="16"/>
      <c r="G73" s="16"/>
      <c r="H73" s="16"/>
      <c r="I73" s="16"/>
      <c r="J73" s="16"/>
      <c r="K73" s="16"/>
      <c r="L73" s="17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</row>
    <row r="74" spans="1:65" ht="26.25" customHeight="1">
      <c r="A74" s="16"/>
      <c r="B74" s="17"/>
      <c r="C74" s="16"/>
      <c r="D74" s="16"/>
      <c r="E74" s="282" t="str">
        <f>E7</f>
        <v>Standardizace konektivity Prvního českého gymnázia v Karlových Varech, p.o.</v>
      </c>
      <c r="F74" s="253"/>
      <c r="G74" s="253"/>
      <c r="H74" s="253"/>
      <c r="I74" s="16"/>
      <c r="J74" s="16"/>
      <c r="K74" s="16"/>
      <c r="L74" s="17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</row>
    <row r="75" spans="1:65" ht="12" customHeight="1">
      <c r="A75" s="16"/>
      <c r="B75" s="17"/>
      <c r="C75" s="12" t="s">
        <v>89</v>
      </c>
      <c r="D75" s="16"/>
      <c r="E75" s="16"/>
      <c r="F75" s="16"/>
      <c r="G75" s="16"/>
      <c r="H75" s="16"/>
      <c r="I75" s="16"/>
      <c r="J75" s="16"/>
      <c r="K75" s="16"/>
      <c r="L75" s="17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</row>
    <row r="76" spans="1:65" ht="16.5" customHeight="1">
      <c r="A76" s="16"/>
      <c r="B76" s="17"/>
      <c r="C76" s="16"/>
      <c r="D76" s="16"/>
      <c r="E76" s="261" t="str">
        <f>E9</f>
        <v>03 - Vedlejší a ostatní náklady</v>
      </c>
      <c r="F76" s="253"/>
      <c r="G76" s="253"/>
      <c r="H76" s="253"/>
      <c r="I76" s="16"/>
      <c r="J76" s="16"/>
      <c r="K76" s="16"/>
      <c r="L76" s="17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</row>
    <row r="77" spans="1:65" ht="6.75" customHeight="1">
      <c r="A77" s="16"/>
      <c r="B77" s="17"/>
      <c r="C77" s="16"/>
      <c r="D77" s="16"/>
      <c r="E77" s="16"/>
      <c r="F77" s="16"/>
      <c r="G77" s="16"/>
      <c r="H77" s="16"/>
      <c r="I77" s="16"/>
      <c r="J77" s="16"/>
      <c r="K77" s="16"/>
      <c r="L77" s="17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</row>
    <row r="78" spans="1:65" ht="12" customHeight="1">
      <c r="A78" s="16"/>
      <c r="B78" s="17"/>
      <c r="C78" s="12" t="s">
        <v>21</v>
      </c>
      <c r="D78" s="16"/>
      <c r="E78" s="16"/>
      <c r="F78" s="10" t="str">
        <f>F12</f>
        <v>Národní 445/25, 360 01 Karlovy Vary</v>
      </c>
      <c r="G78" s="16"/>
      <c r="H78" s="16"/>
      <c r="I78" s="12" t="s">
        <v>23</v>
      </c>
      <c r="J78" s="37">
        <f>IF(J12="","",J12)</f>
        <v>45460</v>
      </c>
      <c r="K78" s="16"/>
      <c r="L78" s="17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</row>
    <row r="79" spans="1:65" ht="6.75" customHeight="1">
      <c r="A79" s="16"/>
      <c r="B79" s="17"/>
      <c r="C79" s="16"/>
      <c r="D79" s="16"/>
      <c r="E79" s="16"/>
      <c r="F79" s="16"/>
      <c r="G79" s="16"/>
      <c r="H79" s="16"/>
      <c r="I79" s="16"/>
      <c r="J79" s="16"/>
      <c r="K79" s="16"/>
      <c r="L79" s="17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</row>
    <row r="80" spans="1:65" ht="15" customHeight="1">
      <c r="A80" s="16"/>
      <c r="B80" s="17"/>
      <c r="C80" s="12" t="s">
        <v>24</v>
      </c>
      <c r="D80" s="16"/>
      <c r="E80" s="16"/>
      <c r="F80" s="10" t="str">
        <f>E15</f>
        <v>První české gymnázium v Karlových Varech, p.o.</v>
      </c>
      <c r="G80" s="16"/>
      <c r="H80" s="16"/>
      <c r="I80" s="12" t="s">
        <v>31</v>
      </c>
      <c r="J80" s="14" t="str">
        <f>E21</f>
        <v xml:space="preserve"> </v>
      </c>
      <c r="K80" s="16"/>
      <c r="L80" s="17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</row>
    <row r="81" spans="1:65" ht="15" customHeight="1">
      <c r="A81" s="16"/>
      <c r="B81" s="17"/>
      <c r="C81" s="12" t="s">
        <v>28</v>
      </c>
      <c r="D81" s="16"/>
      <c r="E81" s="16"/>
      <c r="F81" s="89" t="str">
        <f>IF(E18="","",E18)</f>
        <v>Aricoma System a.s.</v>
      </c>
      <c r="G81" s="16"/>
      <c r="H81" s="16"/>
      <c r="I81" s="12" t="s">
        <v>34</v>
      </c>
      <c r="J81" s="14" t="str">
        <f>E24</f>
        <v xml:space="preserve"> </v>
      </c>
      <c r="K81" s="16"/>
      <c r="L81" s="17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</row>
    <row r="82" spans="1:65" ht="9.75" customHeight="1">
      <c r="A82" s="16"/>
      <c r="B82" s="17"/>
      <c r="C82" s="16"/>
      <c r="D82" s="16"/>
      <c r="E82" s="16"/>
      <c r="F82" s="16"/>
      <c r="G82" s="16"/>
      <c r="H82" s="16"/>
      <c r="I82" s="16"/>
      <c r="J82" s="16"/>
      <c r="K82" s="16"/>
      <c r="L82" s="17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</row>
    <row r="83" spans="1:65" ht="29.25" customHeight="1">
      <c r="A83" s="103"/>
      <c r="B83" s="104"/>
      <c r="C83" s="105" t="s">
        <v>105</v>
      </c>
      <c r="D83" s="106" t="s">
        <v>56</v>
      </c>
      <c r="E83" s="106" t="s">
        <v>52</v>
      </c>
      <c r="F83" s="106" t="s">
        <v>53</v>
      </c>
      <c r="G83" s="106" t="s">
        <v>106</v>
      </c>
      <c r="H83" s="106" t="s">
        <v>107</v>
      </c>
      <c r="I83" s="106" t="s">
        <v>108</v>
      </c>
      <c r="J83" s="106" t="s">
        <v>93</v>
      </c>
      <c r="K83" s="107" t="s">
        <v>109</v>
      </c>
      <c r="L83" s="104"/>
      <c r="M83" s="44" t="s">
        <v>19</v>
      </c>
      <c r="N83" s="45" t="s">
        <v>41</v>
      </c>
      <c r="O83" s="45" t="s">
        <v>110</v>
      </c>
      <c r="P83" s="45" t="s">
        <v>111</v>
      </c>
      <c r="Q83" s="45" t="s">
        <v>112</v>
      </c>
      <c r="R83" s="45" t="s">
        <v>113</v>
      </c>
      <c r="S83" s="45" t="s">
        <v>114</v>
      </c>
      <c r="T83" s="46" t="s">
        <v>115</v>
      </c>
      <c r="U83" s="103"/>
      <c r="V83" s="103"/>
      <c r="W83" s="103"/>
      <c r="X83" s="103"/>
      <c r="Y83" s="103"/>
      <c r="Z83" s="103"/>
      <c r="AA83" s="103"/>
      <c r="AB83" s="103"/>
      <c r="AC83" s="103"/>
      <c r="AD83" s="103"/>
      <c r="AE83" s="103"/>
      <c r="AF83" s="103"/>
      <c r="AG83" s="103"/>
      <c r="AH83" s="103"/>
      <c r="AI83" s="103"/>
      <c r="AJ83" s="103"/>
      <c r="AK83" s="103"/>
      <c r="AL83" s="103"/>
      <c r="AM83" s="103"/>
      <c r="AN83" s="103"/>
      <c r="AO83" s="103"/>
      <c r="AP83" s="103"/>
      <c r="AQ83" s="103"/>
      <c r="AR83" s="103"/>
      <c r="AS83" s="103"/>
      <c r="AT83" s="103"/>
      <c r="AU83" s="103"/>
      <c r="AV83" s="103"/>
      <c r="AW83" s="103"/>
      <c r="AX83" s="103"/>
      <c r="AY83" s="103"/>
      <c r="AZ83" s="103"/>
      <c r="BA83" s="103"/>
      <c r="BB83" s="103"/>
      <c r="BC83" s="103"/>
      <c r="BD83" s="103"/>
      <c r="BE83" s="103"/>
      <c r="BF83" s="103"/>
      <c r="BG83" s="103"/>
      <c r="BH83" s="103"/>
      <c r="BI83" s="103"/>
      <c r="BJ83" s="103"/>
      <c r="BK83" s="103"/>
      <c r="BL83" s="103"/>
      <c r="BM83" s="103"/>
    </row>
    <row r="84" spans="1:65" ht="22.5" customHeight="1">
      <c r="A84" s="16"/>
      <c r="B84" s="17"/>
      <c r="C84" s="50" t="s">
        <v>116</v>
      </c>
      <c r="D84" s="16"/>
      <c r="E84" s="16"/>
      <c r="F84" s="16"/>
      <c r="G84" s="16"/>
      <c r="H84" s="16"/>
      <c r="I84" s="16"/>
      <c r="J84" s="108">
        <f t="shared" ref="J84:J86" si="2">BK84</f>
        <v>44445</v>
      </c>
      <c r="K84" s="16"/>
      <c r="L84" s="17"/>
      <c r="M84" s="47"/>
      <c r="N84" s="38"/>
      <c r="O84" s="38"/>
      <c r="P84" s="109">
        <f>P85</f>
        <v>0</v>
      </c>
      <c r="Q84" s="38"/>
      <c r="R84" s="109">
        <f>R85</f>
        <v>0</v>
      </c>
      <c r="S84" s="38"/>
      <c r="T84" s="110">
        <f>T85</f>
        <v>0</v>
      </c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2" t="s">
        <v>70</v>
      </c>
      <c r="AU84" s="2" t="s">
        <v>94</v>
      </c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11">
        <f>BK85</f>
        <v>44445</v>
      </c>
      <c r="BL84" s="16"/>
      <c r="BM84" s="16"/>
    </row>
    <row r="85" spans="1:65" ht="25.5" customHeight="1">
      <c r="A85" s="112"/>
      <c r="B85" s="113"/>
      <c r="C85" s="112"/>
      <c r="D85" s="114" t="s">
        <v>70</v>
      </c>
      <c r="E85" s="115" t="s">
        <v>275</v>
      </c>
      <c r="F85" s="115" t="s">
        <v>276</v>
      </c>
      <c r="G85" s="112"/>
      <c r="H85" s="112"/>
      <c r="I85" s="112"/>
      <c r="J85" s="116">
        <f t="shared" si="2"/>
        <v>44445</v>
      </c>
      <c r="K85" s="112"/>
      <c r="L85" s="113"/>
      <c r="M85" s="117"/>
      <c r="N85" s="112"/>
      <c r="O85" s="112"/>
      <c r="P85" s="118">
        <f>P86+P90+P94+P98</f>
        <v>0</v>
      </c>
      <c r="Q85" s="112"/>
      <c r="R85" s="118">
        <f>R86+R90+R94+R98</f>
        <v>0</v>
      </c>
      <c r="S85" s="112"/>
      <c r="T85" s="119">
        <f>T86+T90+T94+T98</f>
        <v>0</v>
      </c>
      <c r="U85" s="112"/>
      <c r="V85" s="112"/>
      <c r="W85" s="112"/>
      <c r="X85" s="112"/>
      <c r="Y85" s="112"/>
      <c r="Z85" s="112"/>
      <c r="AA85" s="112"/>
      <c r="AB85" s="112"/>
      <c r="AC85" s="112"/>
      <c r="AD85" s="112"/>
      <c r="AE85" s="112"/>
      <c r="AF85" s="112"/>
      <c r="AG85" s="112"/>
      <c r="AH85" s="112"/>
      <c r="AI85" s="112"/>
      <c r="AJ85" s="112"/>
      <c r="AK85" s="112"/>
      <c r="AL85" s="112"/>
      <c r="AM85" s="112"/>
      <c r="AN85" s="112"/>
      <c r="AO85" s="112"/>
      <c r="AP85" s="112"/>
      <c r="AQ85" s="112"/>
      <c r="AR85" s="114" t="s">
        <v>157</v>
      </c>
      <c r="AS85" s="112"/>
      <c r="AT85" s="120" t="s">
        <v>70</v>
      </c>
      <c r="AU85" s="120" t="s">
        <v>71</v>
      </c>
      <c r="AV85" s="112"/>
      <c r="AW85" s="112"/>
      <c r="AX85" s="112"/>
      <c r="AY85" s="114" t="s">
        <v>119</v>
      </c>
      <c r="AZ85" s="112"/>
      <c r="BA85" s="112"/>
      <c r="BB85" s="112"/>
      <c r="BC85" s="112"/>
      <c r="BD85" s="112"/>
      <c r="BE85" s="112"/>
      <c r="BF85" s="112"/>
      <c r="BG85" s="112"/>
      <c r="BH85" s="112"/>
      <c r="BI85" s="112"/>
      <c r="BJ85" s="112"/>
      <c r="BK85" s="121">
        <f>BK86+BK90+BK94+BK98</f>
        <v>44445</v>
      </c>
      <c r="BL85" s="112"/>
      <c r="BM85" s="112"/>
    </row>
    <row r="86" spans="1:65" ht="22.5" customHeight="1">
      <c r="A86" s="112"/>
      <c r="B86" s="113"/>
      <c r="C86" s="112"/>
      <c r="D86" s="114" t="s">
        <v>70</v>
      </c>
      <c r="E86" s="122" t="s">
        <v>690</v>
      </c>
      <c r="F86" s="122" t="s">
        <v>691</v>
      </c>
      <c r="G86" s="112"/>
      <c r="H86" s="112"/>
      <c r="I86" s="112"/>
      <c r="J86" s="123">
        <f t="shared" si="2"/>
        <v>16667</v>
      </c>
      <c r="K86" s="112"/>
      <c r="L86" s="113"/>
      <c r="M86" s="117"/>
      <c r="N86" s="112"/>
      <c r="O86" s="112"/>
      <c r="P86" s="118">
        <f>SUM(P87:P89)</f>
        <v>0</v>
      </c>
      <c r="Q86" s="112"/>
      <c r="R86" s="118">
        <f>SUM(R87:R89)</f>
        <v>0</v>
      </c>
      <c r="S86" s="112"/>
      <c r="T86" s="119">
        <f>SUM(T87:T89)</f>
        <v>0</v>
      </c>
      <c r="U86" s="112"/>
      <c r="V86" s="112"/>
      <c r="W86" s="112"/>
      <c r="X86" s="112"/>
      <c r="Y86" s="112"/>
      <c r="Z86" s="112"/>
      <c r="AA86" s="112"/>
      <c r="AB86" s="112"/>
      <c r="AC86" s="112"/>
      <c r="AD86" s="112"/>
      <c r="AE86" s="112"/>
      <c r="AF86" s="112"/>
      <c r="AG86" s="112"/>
      <c r="AH86" s="112"/>
      <c r="AI86" s="112"/>
      <c r="AJ86" s="112"/>
      <c r="AK86" s="112"/>
      <c r="AL86" s="112"/>
      <c r="AM86" s="112"/>
      <c r="AN86" s="112"/>
      <c r="AO86" s="112"/>
      <c r="AP86" s="112"/>
      <c r="AQ86" s="112"/>
      <c r="AR86" s="114" t="s">
        <v>157</v>
      </c>
      <c r="AS86" s="112"/>
      <c r="AT86" s="120" t="s">
        <v>70</v>
      </c>
      <c r="AU86" s="120" t="s">
        <v>79</v>
      </c>
      <c r="AV86" s="112"/>
      <c r="AW86" s="112"/>
      <c r="AX86" s="112"/>
      <c r="AY86" s="114" t="s">
        <v>119</v>
      </c>
      <c r="AZ86" s="112"/>
      <c r="BA86" s="112"/>
      <c r="BB86" s="112"/>
      <c r="BC86" s="112"/>
      <c r="BD86" s="112"/>
      <c r="BE86" s="112"/>
      <c r="BF86" s="112"/>
      <c r="BG86" s="112"/>
      <c r="BH86" s="112"/>
      <c r="BI86" s="112"/>
      <c r="BJ86" s="112"/>
      <c r="BK86" s="121">
        <f>SUM(BK87:BK89)</f>
        <v>16667</v>
      </c>
      <c r="BL86" s="112"/>
      <c r="BM86" s="112"/>
    </row>
    <row r="87" spans="1:65" ht="16.5" customHeight="1">
      <c r="A87" s="16"/>
      <c r="B87" s="17"/>
      <c r="C87" s="124" t="s">
        <v>79</v>
      </c>
      <c r="D87" s="124" t="s">
        <v>122</v>
      </c>
      <c r="E87" s="125" t="s">
        <v>692</v>
      </c>
      <c r="F87" s="126" t="s">
        <v>693</v>
      </c>
      <c r="G87" s="127" t="s">
        <v>694</v>
      </c>
      <c r="H87" s="128">
        <v>1</v>
      </c>
      <c r="I87" s="129">
        <v>16667</v>
      </c>
      <c r="J87" s="130">
        <f>ROUND(I87*H87,2)</f>
        <v>16667</v>
      </c>
      <c r="K87" s="126" t="s">
        <v>126</v>
      </c>
      <c r="L87" s="17"/>
      <c r="M87" s="131" t="s">
        <v>19</v>
      </c>
      <c r="N87" s="132" t="s">
        <v>42</v>
      </c>
      <c r="O87" s="16"/>
      <c r="P87" s="133">
        <f>O87*H87</f>
        <v>0</v>
      </c>
      <c r="Q87" s="133">
        <v>0</v>
      </c>
      <c r="R87" s="133">
        <f>Q87*H87</f>
        <v>0</v>
      </c>
      <c r="S87" s="133">
        <v>0</v>
      </c>
      <c r="T87" s="134">
        <f>S87*H87</f>
        <v>0</v>
      </c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35" t="s">
        <v>127</v>
      </c>
      <c r="AS87" s="16"/>
      <c r="AT87" s="135" t="s">
        <v>122</v>
      </c>
      <c r="AU87" s="135" t="s">
        <v>81</v>
      </c>
      <c r="AV87" s="16"/>
      <c r="AW87" s="16"/>
      <c r="AX87" s="16"/>
      <c r="AY87" s="2" t="s">
        <v>119</v>
      </c>
      <c r="AZ87" s="16"/>
      <c r="BA87" s="16"/>
      <c r="BB87" s="16"/>
      <c r="BC87" s="16"/>
      <c r="BD87" s="16"/>
      <c r="BE87" s="136">
        <f>IF(N87="základní",J87,0)</f>
        <v>16667</v>
      </c>
      <c r="BF87" s="136">
        <f>IF(N87="snížená",J87,0)</f>
        <v>0</v>
      </c>
      <c r="BG87" s="136">
        <f>IF(N87="zákl. přenesená",J87,0)</f>
        <v>0</v>
      </c>
      <c r="BH87" s="136">
        <f>IF(N87="sníž. přenesená",J87,0)</f>
        <v>0</v>
      </c>
      <c r="BI87" s="136">
        <f>IF(N87="nulová",J87,0)</f>
        <v>0</v>
      </c>
      <c r="BJ87" s="2" t="s">
        <v>79</v>
      </c>
      <c r="BK87" s="136">
        <f>ROUND(I87*H87,2)</f>
        <v>16667</v>
      </c>
      <c r="BL87" s="2" t="s">
        <v>127</v>
      </c>
      <c r="BM87" s="135" t="s">
        <v>695</v>
      </c>
    </row>
    <row r="88" spans="1:65" ht="15.75" customHeight="1">
      <c r="A88" s="16"/>
      <c r="B88" s="17"/>
      <c r="C88" s="16"/>
      <c r="D88" s="137" t="s">
        <v>129</v>
      </c>
      <c r="E88" s="16"/>
      <c r="F88" s="138" t="s">
        <v>693</v>
      </c>
      <c r="G88" s="16"/>
      <c r="H88" s="16"/>
      <c r="I88" s="16"/>
      <c r="J88" s="16"/>
      <c r="K88" s="16"/>
      <c r="L88" s="17"/>
      <c r="M88" s="139"/>
      <c r="N88" s="16"/>
      <c r="O88" s="16"/>
      <c r="P88" s="16"/>
      <c r="Q88" s="16"/>
      <c r="R88" s="16"/>
      <c r="S88" s="16"/>
      <c r="T88" s="41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2" t="s">
        <v>129</v>
      </c>
      <c r="AU88" s="2" t="s">
        <v>81</v>
      </c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</row>
    <row r="89" spans="1:65" ht="15.75" customHeight="1">
      <c r="A89" s="16"/>
      <c r="B89" s="17"/>
      <c r="C89" s="16"/>
      <c r="D89" s="140" t="s">
        <v>131</v>
      </c>
      <c r="E89" s="16"/>
      <c r="F89" s="141" t="s">
        <v>696</v>
      </c>
      <c r="G89" s="16"/>
      <c r="H89" s="16"/>
      <c r="I89" s="16"/>
      <c r="J89" s="16"/>
      <c r="K89" s="16"/>
      <c r="L89" s="17"/>
      <c r="M89" s="139"/>
      <c r="N89" s="16"/>
      <c r="O89" s="16"/>
      <c r="P89" s="16"/>
      <c r="Q89" s="16"/>
      <c r="R89" s="16"/>
      <c r="S89" s="16"/>
      <c r="T89" s="41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2" t="s">
        <v>131</v>
      </c>
      <c r="AU89" s="2" t="s">
        <v>81</v>
      </c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</row>
    <row r="90" spans="1:65" ht="22.5" customHeight="1">
      <c r="A90" s="112"/>
      <c r="B90" s="113"/>
      <c r="C90" s="112"/>
      <c r="D90" s="114" t="s">
        <v>70</v>
      </c>
      <c r="E90" s="122" t="s">
        <v>697</v>
      </c>
      <c r="F90" s="122" t="s">
        <v>698</v>
      </c>
      <c r="G90" s="112"/>
      <c r="H90" s="112"/>
      <c r="I90" s="112"/>
      <c r="J90" s="123">
        <f>BK90</f>
        <v>5556</v>
      </c>
      <c r="K90" s="112"/>
      <c r="L90" s="113"/>
      <c r="M90" s="117"/>
      <c r="N90" s="112"/>
      <c r="O90" s="112"/>
      <c r="P90" s="118">
        <f>SUM(P91:P93)</f>
        <v>0</v>
      </c>
      <c r="Q90" s="112"/>
      <c r="R90" s="118">
        <f>SUM(R91:R93)</f>
        <v>0</v>
      </c>
      <c r="S90" s="112"/>
      <c r="T90" s="119">
        <f>SUM(T91:T93)</f>
        <v>0</v>
      </c>
      <c r="U90" s="112"/>
      <c r="V90" s="112"/>
      <c r="W90" s="112"/>
      <c r="X90" s="112"/>
      <c r="Y90" s="112"/>
      <c r="Z90" s="112"/>
      <c r="AA90" s="112"/>
      <c r="AB90" s="112"/>
      <c r="AC90" s="112"/>
      <c r="AD90" s="112"/>
      <c r="AE90" s="112"/>
      <c r="AF90" s="112"/>
      <c r="AG90" s="112"/>
      <c r="AH90" s="112"/>
      <c r="AI90" s="112"/>
      <c r="AJ90" s="112"/>
      <c r="AK90" s="112"/>
      <c r="AL90" s="112"/>
      <c r="AM90" s="112"/>
      <c r="AN90" s="112"/>
      <c r="AO90" s="112"/>
      <c r="AP90" s="112"/>
      <c r="AQ90" s="112"/>
      <c r="AR90" s="114" t="s">
        <v>157</v>
      </c>
      <c r="AS90" s="112"/>
      <c r="AT90" s="120" t="s">
        <v>70</v>
      </c>
      <c r="AU90" s="120" t="s">
        <v>79</v>
      </c>
      <c r="AV90" s="112"/>
      <c r="AW90" s="112"/>
      <c r="AX90" s="112"/>
      <c r="AY90" s="114" t="s">
        <v>119</v>
      </c>
      <c r="AZ90" s="112"/>
      <c r="BA90" s="112"/>
      <c r="BB90" s="112"/>
      <c r="BC90" s="112"/>
      <c r="BD90" s="112"/>
      <c r="BE90" s="112"/>
      <c r="BF90" s="112"/>
      <c r="BG90" s="112"/>
      <c r="BH90" s="112"/>
      <c r="BI90" s="112"/>
      <c r="BJ90" s="112"/>
      <c r="BK90" s="121">
        <f>SUM(BK91:BK93)</f>
        <v>5556</v>
      </c>
      <c r="BL90" s="112"/>
      <c r="BM90" s="112"/>
    </row>
    <row r="91" spans="1:65" ht="16.5" customHeight="1">
      <c r="A91" s="16"/>
      <c r="B91" s="17"/>
      <c r="C91" s="124" t="s">
        <v>81</v>
      </c>
      <c r="D91" s="124" t="s">
        <v>122</v>
      </c>
      <c r="E91" s="125" t="s">
        <v>699</v>
      </c>
      <c r="F91" s="126" t="s">
        <v>700</v>
      </c>
      <c r="G91" s="127" t="s">
        <v>694</v>
      </c>
      <c r="H91" s="128">
        <v>1</v>
      </c>
      <c r="I91" s="129">
        <v>5556</v>
      </c>
      <c r="J91" s="130">
        <f>ROUND(I91*H91,2)</f>
        <v>5556</v>
      </c>
      <c r="K91" s="126" t="s">
        <v>126</v>
      </c>
      <c r="L91" s="17"/>
      <c r="M91" s="131" t="s">
        <v>19</v>
      </c>
      <c r="N91" s="132" t="s">
        <v>42</v>
      </c>
      <c r="O91" s="16"/>
      <c r="P91" s="133">
        <f>O91*H91</f>
        <v>0</v>
      </c>
      <c r="Q91" s="133">
        <v>0</v>
      </c>
      <c r="R91" s="133">
        <f>Q91*H91</f>
        <v>0</v>
      </c>
      <c r="S91" s="133">
        <v>0</v>
      </c>
      <c r="T91" s="134">
        <f>S91*H91</f>
        <v>0</v>
      </c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35" t="s">
        <v>127</v>
      </c>
      <c r="AS91" s="16"/>
      <c r="AT91" s="135" t="s">
        <v>122</v>
      </c>
      <c r="AU91" s="135" t="s">
        <v>81</v>
      </c>
      <c r="AV91" s="16"/>
      <c r="AW91" s="16"/>
      <c r="AX91" s="16"/>
      <c r="AY91" s="2" t="s">
        <v>119</v>
      </c>
      <c r="AZ91" s="16"/>
      <c r="BA91" s="16"/>
      <c r="BB91" s="16"/>
      <c r="BC91" s="16"/>
      <c r="BD91" s="16"/>
      <c r="BE91" s="136">
        <f>IF(N91="základní",J91,0)</f>
        <v>5556</v>
      </c>
      <c r="BF91" s="136">
        <f>IF(N91="snížená",J91,0)</f>
        <v>0</v>
      </c>
      <c r="BG91" s="136">
        <f>IF(N91="zákl. přenesená",J91,0)</f>
        <v>0</v>
      </c>
      <c r="BH91" s="136">
        <f>IF(N91="sníž. přenesená",J91,0)</f>
        <v>0</v>
      </c>
      <c r="BI91" s="136">
        <f>IF(N91="nulová",J91,0)</f>
        <v>0</v>
      </c>
      <c r="BJ91" s="2" t="s">
        <v>79</v>
      </c>
      <c r="BK91" s="136">
        <f>ROUND(I91*H91,2)</f>
        <v>5556</v>
      </c>
      <c r="BL91" s="2" t="s">
        <v>127</v>
      </c>
      <c r="BM91" s="135" t="s">
        <v>701</v>
      </c>
    </row>
    <row r="92" spans="1:65" ht="15.75" customHeight="1">
      <c r="A92" s="16"/>
      <c r="B92" s="17"/>
      <c r="C92" s="16"/>
      <c r="D92" s="137" t="s">
        <v>129</v>
      </c>
      <c r="E92" s="16"/>
      <c r="F92" s="138" t="s">
        <v>700</v>
      </c>
      <c r="G92" s="16"/>
      <c r="H92" s="16"/>
      <c r="I92" s="16"/>
      <c r="J92" s="16"/>
      <c r="K92" s="16"/>
      <c r="L92" s="17"/>
      <c r="M92" s="139"/>
      <c r="N92" s="16"/>
      <c r="O92" s="16"/>
      <c r="P92" s="16"/>
      <c r="Q92" s="16"/>
      <c r="R92" s="16"/>
      <c r="S92" s="16"/>
      <c r="T92" s="41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2" t="s">
        <v>129</v>
      </c>
      <c r="AU92" s="2" t="s">
        <v>81</v>
      </c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</row>
    <row r="93" spans="1:65" ht="15.75" customHeight="1">
      <c r="A93" s="16"/>
      <c r="B93" s="17"/>
      <c r="C93" s="16"/>
      <c r="D93" s="140" t="s">
        <v>131</v>
      </c>
      <c r="E93" s="16"/>
      <c r="F93" s="141" t="s">
        <v>702</v>
      </c>
      <c r="G93" s="16"/>
      <c r="H93" s="16"/>
      <c r="I93" s="16"/>
      <c r="J93" s="16"/>
      <c r="K93" s="16"/>
      <c r="L93" s="17"/>
      <c r="M93" s="139"/>
      <c r="N93" s="16"/>
      <c r="O93" s="16"/>
      <c r="P93" s="16"/>
      <c r="Q93" s="16"/>
      <c r="R93" s="16"/>
      <c r="S93" s="16"/>
      <c r="T93" s="41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2" t="s">
        <v>131</v>
      </c>
      <c r="AU93" s="2" t="s">
        <v>81</v>
      </c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</row>
    <row r="94" spans="1:65" ht="22.5" customHeight="1">
      <c r="A94" s="112"/>
      <c r="B94" s="113"/>
      <c r="C94" s="112"/>
      <c r="D94" s="114" t="s">
        <v>70</v>
      </c>
      <c r="E94" s="122" t="s">
        <v>703</v>
      </c>
      <c r="F94" s="122" t="s">
        <v>704</v>
      </c>
      <c r="G94" s="112"/>
      <c r="H94" s="112"/>
      <c r="I94" s="112"/>
      <c r="J94" s="123">
        <f>BK94</f>
        <v>11111</v>
      </c>
      <c r="K94" s="112"/>
      <c r="L94" s="113"/>
      <c r="M94" s="117"/>
      <c r="N94" s="112"/>
      <c r="O94" s="112"/>
      <c r="P94" s="118">
        <f>SUM(P95:P97)</f>
        <v>0</v>
      </c>
      <c r="Q94" s="112"/>
      <c r="R94" s="118">
        <f>SUM(R95:R97)</f>
        <v>0</v>
      </c>
      <c r="S94" s="112"/>
      <c r="T94" s="119">
        <f>SUM(T95:T97)</f>
        <v>0</v>
      </c>
      <c r="U94" s="112"/>
      <c r="V94" s="112"/>
      <c r="W94" s="112"/>
      <c r="X94" s="112"/>
      <c r="Y94" s="112"/>
      <c r="Z94" s="112"/>
      <c r="AA94" s="112"/>
      <c r="AB94" s="112"/>
      <c r="AC94" s="112"/>
      <c r="AD94" s="112"/>
      <c r="AE94" s="112"/>
      <c r="AF94" s="112"/>
      <c r="AG94" s="112"/>
      <c r="AH94" s="112"/>
      <c r="AI94" s="112"/>
      <c r="AJ94" s="112"/>
      <c r="AK94" s="112"/>
      <c r="AL94" s="112"/>
      <c r="AM94" s="112"/>
      <c r="AN94" s="112"/>
      <c r="AO94" s="112"/>
      <c r="AP94" s="112"/>
      <c r="AQ94" s="112"/>
      <c r="AR94" s="114" t="s">
        <v>157</v>
      </c>
      <c r="AS94" s="112"/>
      <c r="AT94" s="120" t="s">
        <v>70</v>
      </c>
      <c r="AU94" s="120" t="s">
        <v>79</v>
      </c>
      <c r="AV94" s="112"/>
      <c r="AW94" s="112"/>
      <c r="AX94" s="112"/>
      <c r="AY94" s="114" t="s">
        <v>119</v>
      </c>
      <c r="AZ94" s="112"/>
      <c r="BA94" s="112"/>
      <c r="BB94" s="112"/>
      <c r="BC94" s="112"/>
      <c r="BD94" s="112"/>
      <c r="BE94" s="112"/>
      <c r="BF94" s="112"/>
      <c r="BG94" s="112"/>
      <c r="BH94" s="112"/>
      <c r="BI94" s="112"/>
      <c r="BJ94" s="112"/>
      <c r="BK94" s="121">
        <f>SUM(BK95:BK97)</f>
        <v>11111</v>
      </c>
      <c r="BL94" s="112"/>
      <c r="BM94" s="112"/>
    </row>
    <row r="95" spans="1:65" ht="16.5" customHeight="1">
      <c r="A95" s="16"/>
      <c r="B95" s="17"/>
      <c r="C95" s="124" t="s">
        <v>142</v>
      </c>
      <c r="D95" s="124" t="s">
        <v>122</v>
      </c>
      <c r="E95" s="125" t="s">
        <v>705</v>
      </c>
      <c r="F95" s="126" t="s">
        <v>706</v>
      </c>
      <c r="G95" s="127" t="s">
        <v>694</v>
      </c>
      <c r="H95" s="128">
        <v>1</v>
      </c>
      <c r="I95" s="129">
        <v>11111</v>
      </c>
      <c r="J95" s="130">
        <f>ROUND(I95*H95,2)</f>
        <v>11111</v>
      </c>
      <c r="K95" s="126" t="s">
        <v>126</v>
      </c>
      <c r="L95" s="17"/>
      <c r="M95" s="131" t="s">
        <v>19</v>
      </c>
      <c r="N95" s="132" t="s">
        <v>42</v>
      </c>
      <c r="O95" s="16"/>
      <c r="P95" s="133">
        <f>O95*H95</f>
        <v>0</v>
      </c>
      <c r="Q95" s="133">
        <v>0</v>
      </c>
      <c r="R95" s="133">
        <f>Q95*H95</f>
        <v>0</v>
      </c>
      <c r="S95" s="133">
        <v>0</v>
      </c>
      <c r="T95" s="134">
        <f>S95*H95</f>
        <v>0</v>
      </c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35" t="s">
        <v>127</v>
      </c>
      <c r="AS95" s="16"/>
      <c r="AT95" s="135" t="s">
        <v>122</v>
      </c>
      <c r="AU95" s="135" t="s">
        <v>81</v>
      </c>
      <c r="AV95" s="16"/>
      <c r="AW95" s="16"/>
      <c r="AX95" s="16"/>
      <c r="AY95" s="2" t="s">
        <v>119</v>
      </c>
      <c r="AZ95" s="16"/>
      <c r="BA95" s="16"/>
      <c r="BB95" s="16"/>
      <c r="BC95" s="16"/>
      <c r="BD95" s="16"/>
      <c r="BE95" s="136">
        <f>IF(N95="základní",J95,0)</f>
        <v>11111</v>
      </c>
      <c r="BF95" s="136">
        <f>IF(N95="snížená",J95,0)</f>
        <v>0</v>
      </c>
      <c r="BG95" s="136">
        <f>IF(N95="zákl. přenesená",J95,0)</f>
        <v>0</v>
      </c>
      <c r="BH95" s="136">
        <f>IF(N95="sníž. přenesená",J95,0)</f>
        <v>0</v>
      </c>
      <c r="BI95" s="136">
        <f>IF(N95="nulová",J95,0)</f>
        <v>0</v>
      </c>
      <c r="BJ95" s="2" t="s">
        <v>79</v>
      </c>
      <c r="BK95" s="136">
        <f>ROUND(I95*H95,2)</f>
        <v>11111</v>
      </c>
      <c r="BL95" s="2" t="s">
        <v>127</v>
      </c>
      <c r="BM95" s="135" t="s">
        <v>707</v>
      </c>
    </row>
    <row r="96" spans="1:65" ht="15.75" customHeight="1">
      <c r="A96" s="16"/>
      <c r="B96" s="17"/>
      <c r="C96" s="16"/>
      <c r="D96" s="137" t="s">
        <v>129</v>
      </c>
      <c r="E96" s="16"/>
      <c r="F96" s="138" t="s">
        <v>706</v>
      </c>
      <c r="G96" s="16"/>
      <c r="H96" s="16"/>
      <c r="I96" s="16"/>
      <c r="J96" s="16"/>
      <c r="K96" s="16"/>
      <c r="L96" s="17"/>
      <c r="M96" s="139"/>
      <c r="N96" s="16"/>
      <c r="O96" s="16"/>
      <c r="P96" s="16"/>
      <c r="Q96" s="16"/>
      <c r="R96" s="16"/>
      <c r="S96" s="16"/>
      <c r="T96" s="41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2" t="s">
        <v>129</v>
      </c>
      <c r="AU96" s="2" t="s">
        <v>81</v>
      </c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</row>
    <row r="97" spans="1:65" ht="15.75" customHeight="1">
      <c r="A97" s="16"/>
      <c r="B97" s="17"/>
      <c r="C97" s="16"/>
      <c r="D97" s="140" t="s">
        <v>131</v>
      </c>
      <c r="E97" s="16"/>
      <c r="F97" s="141" t="s">
        <v>708</v>
      </c>
      <c r="G97" s="16"/>
      <c r="H97" s="16"/>
      <c r="I97" s="16"/>
      <c r="J97" s="16"/>
      <c r="K97" s="16"/>
      <c r="L97" s="17"/>
      <c r="M97" s="139"/>
      <c r="N97" s="16"/>
      <c r="O97" s="16"/>
      <c r="P97" s="16"/>
      <c r="Q97" s="16"/>
      <c r="R97" s="16"/>
      <c r="S97" s="16"/>
      <c r="T97" s="41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2" t="s">
        <v>131</v>
      </c>
      <c r="AU97" s="2" t="s">
        <v>81</v>
      </c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</row>
    <row r="98" spans="1:65" ht="22.5" customHeight="1">
      <c r="A98" s="112"/>
      <c r="B98" s="113"/>
      <c r="C98" s="112"/>
      <c r="D98" s="114" t="s">
        <v>70</v>
      </c>
      <c r="E98" s="122" t="s">
        <v>709</v>
      </c>
      <c r="F98" s="122" t="s">
        <v>710</v>
      </c>
      <c r="G98" s="112"/>
      <c r="H98" s="112"/>
      <c r="I98" s="112"/>
      <c r="J98" s="123">
        <f>BK98</f>
        <v>11111</v>
      </c>
      <c r="K98" s="112"/>
      <c r="L98" s="113"/>
      <c r="M98" s="117"/>
      <c r="N98" s="112"/>
      <c r="O98" s="112"/>
      <c r="P98" s="118">
        <f>SUM(P99:P101)</f>
        <v>0</v>
      </c>
      <c r="Q98" s="112"/>
      <c r="R98" s="118">
        <f>SUM(R99:R101)</f>
        <v>0</v>
      </c>
      <c r="S98" s="112"/>
      <c r="T98" s="119">
        <f>SUM(T99:T101)</f>
        <v>0</v>
      </c>
      <c r="U98" s="112"/>
      <c r="V98" s="112"/>
      <c r="W98" s="112"/>
      <c r="X98" s="112"/>
      <c r="Y98" s="112"/>
      <c r="Z98" s="112"/>
      <c r="AA98" s="112"/>
      <c r="AB98" s="112"/>
      <c r="AC98" s="112"/>
      <c r="AD98" s="112"/>
      <c r="AE98" s="112"/>
      <c r="AF98" s="112"/>
      <c r="AG98" s="112"/>
      <c r="AH98" s="112"/>
      <c r="AI98" s="112"/>
      <c r="AJ98" s="112"/>
      <c r="AK98" s="112"/>
      <c r="AL98" s="112"/>
      <c r="AM98" s="112"/>
      <c r="AN98" s="112"/>
      <c r="AO98" s="112"/>
      <c r="AP98" s="112"/>
      <c r="AQ98" s="112"/>
      <c r="AR98" s="114" t="s">
        <v>157</v>
      </c>
      <c r="AS98" s="112"/>
      <c r="AT98" s="120" t="s">
        <v>70</v>
      </c>
      <c r="AU98" s="120" t="s">
        <v>79</v>
      </c>
      <c r="AV98" s="112"/>
      <c r="AW98" s="112"/>
      <c r="AX98" s="112"/>
      <c r="AY98" s="114" t="s">
        <v>119</v>
      </c>
      <c r="AZ98" s="112"/>
      <c r="BA98" s="112"/>
      <c r="BB98" s="112"/>
      <c r="BC98" s="112"/>
      <c r="BD98" s="112"/>
      <c r="BE98" s="112"/>
      <c r="BF98" s="112"/>
      <c r="BG98" s="112"/>
      <c r="BH98" s="112"/>
      <c r="BI98" s="112"/>
      <c r="BJ98" s="112"/>
      <c r="BK98" s="121">
        <f>SUM(BK99:BK101)</f>
        <v>11111</v>
      </c>
      <c r="BL98" s="112"/>
      <c r="BM98" s="112"/>
    </row>
    <row r="99" spans="1:65" ht="16.5" customHeight="1">
      <c r="A99" s="16"/>
      <c r="B99" s="17"/>
      <c r="C99" s="124" t="s">
        <v>127</v>
      </c>
      <c r="D99" s="124" t="s">
        <v>122</v>
      </c>
      <c r="E99" s="125" t="s">
        <v>711</v>
      </c>
      <c r="F99" s="126" t="s">
        <v>712</v>
      </c>
      <c r="G99" s="127" t="s">
        <v>694</v>
      </c>
      <c r="H99" s="128">
        <v>1</v>
      </c>
      <c r="I99" s="129">
        <v>11111</v>
      </c>
      <c r="J99" s="130">
        <f>ROUND(I99*H99,2)</f>
        <v>11111</v>
      </c>
      <c r="K99" s="126" t="s">
        <v>126</v>
      </c>
      <c r="L99" s="17"/>
      <c r="M99" s="131" t="s">
        <v>19</v>
      </c>
      <c r="N99" s="132" t="s">
        <v>42</v>
      </c>
      <c r="O99" s="16"/>
      <c r="P99" s="133">
        <f>O99*H99</f>
        <v>0</v>
      </c>
      <c r="Q99" s="133">
        <v>0</v>
      </c>
      <c r="R99" s="133">
        <f>Q99*H99</f>
        <v>0</v>
      </c>
      <c r="S99" s="133">
        <v>0</v>
      </c>
      <c r="T99" s="134">
        <f>S99*H99</f>
        <v>0</v>
      </c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35" t="s">
        <v>127</v>
      </c>
      <c r="AS99" s="16"/>
      <c r="AT99" s="135" t="s">
        <v>122</v>
      </c>
      <c r="AU99" s="135" t="s">
        <v>81</v>
      </c>
      <c r="AV99" s="16"/>
      <c r="AW99" s="16"/>
      <c r="AX99" s="16"/>
      <c r="AY99" s="2" t="s">
        <v>119</v>
      </c>
      <c r="AZ99" s="16"/>
      <c r="BA99" s="16"/>
      <c r="BB99" s="16"/>
      <c r="BC99" s="16"/>
      <c r="BD99" s="16"/>
      <c r="BE99" s="136">
        <f>IF(N99="základní",J99,0)</f>
        <v>11111</v>
      </c>
      <c r="BF99" s="136">
        <f>IF(N99="snížená",J99,0)</f>
        <v>0</v>
      </c>
      <c r="BG99" s="136">
        <f>IF(N99="zákl. přenesená",J99,0)</f>
        <v>0</v>
      </c>
      <c r="BH99" s="136">
        <f>IF(N99="sníž. přenesená",J99,0)</f>
        <v>0</v>
      </c>
      <c r="BI99" s="136">
        <f>IF(N99="nulová",J99,0)</f>
        <v>0</v>
      </c>
      <c r="BJ99" s="2" t="s">
        <v>79</v>
      </c>
      <c r="BK99" s="136">
        <f>ROUND(I99*H99,2)</f>
        <v>11111</v>
      </c>
      <c r="BL99" s="2" t="s">
        <v>127</v>
      </c>
      <c r="BM99" s="135" t="s">
        <v>713</v>
      </c>
    </row>
    <row r="100" spans="1:65" ht="15.75" customHeight="1">
      <c r="A100" s="16"/>
      <c r="B100" s="17"/>
      <c r="C100" s="16"/>
      <c r="D100" s="137" t="s">
        <v>129</v>
      </c>
      <c r="E100" s="16"/>
      <c r="F100" s="138" t="s">
        <v>712</v>
      </c>
      <c r="G100" s="16"/>
      <c r="H100" s="16"/>
      <c r="I100" s="16"/>
      <c r="J100" s="16"/>
      <c r="K100" s="16"/>
      <c r="L100" s="17"/>
      <c r="M100" s="139"/>
      <c r="N100" s="16"/>
      <c r="O100" s="16"/>
      <c r="P100" s="16"/>
      <c r="Q100" s="16"/>
      <c r="R100" s="16"/>
      <c r="S100" s="16"/>
      <c r="T100" s="41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2" t="s">
        <v>129</v>
      </c>
      <c r="AU100" s="2" t="s">
        <v>81</v>
      </c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</row>
    <row r="101" spans="1:65" ht="15.75" customHeight="1">
      <c r="A101" s="16"/>
      <c r="B101" s="17"/>
      <c r="C101" s="16"/>
      <c r="D101" s="140" t="s">
        <v>131</v>
      </c>
      <c r="E101" s="16"/>
      <c r="F101" s="141" t="s">
        <v>714</v>
      </c>
      <c r="G101" s="16"/>
      <c r="H101" s="16"/>
      <c r="I101" s="16"/>
      <c r="J101" s="16"/>
      <c r="K101" s="16"/>
      <c r="L101" s="17"/>
      <c r="M101" s="169"/>
      <c r="N101" s="170"/>
      <c r="O101" s="170"/>
      <c r="P101" s="170"/>
      <c r="Q101" s="170"/>
      <c r="R101" s="170"/>
      <c r="S101" s="170"/>
      <c r="T101" s="171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2" t="s">
        <v>131</v>
      </c>
      <c r="AU101" s="2" t="s">
        <v>81</v>
      </c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</row>
    <row r="102" spans="1:65" ht="6.75" customHeight="1">
      <c r="A102" s="16"/>
      <c r="B102" s="27"/>
      <c r="C102" s="28"/>
      <c r="D102" s="28"/>
      <c r="E102" s="28"/>
      <c r="F102" s="28"/>
      <c r="G102" s="28"/>
      <c r="H102" s="28"/>
      <c r="I102" s="28"/>
      <c r="J102" s="28"/>
      <c r="K102" s="28"/>
      <c r="L102" s="17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</row>
    <row r="103" spans="1:65" ht="15.75" customHeight="1"/>
    <row r="104" spans="1:65" ht="15.75" customHeight="1"/>
    <row r="105" spans="1:65" ht="15.75" customHeight="1"/>
    <row r="106" spans="1:65" ht="15.75" customHeight="1"/>
    <row r="107" spans="1:65" ht="15.75" customHeight="1"/>
    <row r="108" spans="1:65" ht="15.75" customHeight="1"/>
    <row r="109" spans="1:65" ht="15.75" customHeight="1"/>
    <row r="110" spans="1:65" ht="15.75" customHeight="1"/>
    <row r="111" spans="1:65" ht="15.75" customHeight="1"/>
    <row r="112" spans="1:65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C83:K101" xr:uid="{00000000-0009-0000-0000-000003000000}"/>
  <mergeCells count="9">
    <mergeCell ref="E74:H74"/>
    <mergeCell ref="E76:H76"/>
    <mergeCell ref="L2:V2"/>
    <mergeCell ref="E7:H7"/>
    <mergeCell ref="E9:H9"/>
    <mergeCell ref="E18:H18"/>
    <mergeCell ref="E27:H27"/>
    <mergeCell ref="E48:H48"/>
    <mergeCell ref="E50:H50"/>
  </mergeCells>
  <hyperlinks>
    <hyperlink ref="F89" r:id="rId1" xr:uid="{00000000-0004-0000-0300-000000000000}"/>
    <hyperlink ref="F93" r:id="rId2" xr:uid="{00000000-0004-0000-0300-000001000000}"/>
    <hyperlink ref="F97" r:id="rId3" xr:uid="{00000000-0004-0000-0300-000002000000}"/>
    <hyperlink ref="F101" r:id="rId4" xr:uid="{00000000-0004-0000-0300-000003000000}"/>
  </hyperlinks>
  <pageMargins left="0.39374999999999999" right="0.39374999999999999" top="0.39374999999999999" bottom="0.39374999999999999" header="0" footer="0"/>
  <pageSetup paperSize="9" orientation="portrait"/>
  <headerFooter>
    <oddFooter>&amp;CStrana &amp;P z</oddFooter>
  </headerFooter>
  <drawing r:id="rId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1000"/>
  <sheetViews>
    <sheetView showGridLines="0" workbookViewId="0"/>
  </sheetViews>
  <sheetFormatPr defaultColWidth="16.83203125" defaultRowHeight="15" customHeight="1"/>
  <cols>
    <col min="1" max="1" width="8.33203125" customWidth="1"/>
    <col min="2" max="2" width="1.6640625" customWidth="1"/>
    <col min="3" max="4" width="5" customWidth="1"/>
    <col min="5" max="5" width="11.6640625" customWidth="1"/>
    <col min="6" max="6" width="9.1640625" customWidth="1"/>
    <col min="7" max="7" width="5" customWidth="1"/>
    <col min="8" max="8" width="77.83203125" customWidth="1"/>
    <col min="9" max="10" width="20" customWidth="1"/>
    <col min="11" max="11" width="1.6640625" customWidth="1"/>
    <col min="12" max="26" width="8.83203125" customWidth="1"/>
  </cols>
  <sheetData>
    <row r="1" spans="1:26" ht="37.5" customHeight="1">
      <c r="A1" s="172"/>
      <c r="B1" s="172"/>
      <c r="C1" s="172"/>
      <c r="D1" s="172"/>
      <c r="E1" s="172"/>
      <c r="F1" s="172"/>
      <c r="G1" s="172"/>
      <c r="H1" s="172"/>
      <c r="I1" s="172"/>
      <c r="J1" s="172"/>
      <c r="K1" s="172"/>
    </row>
    <row r="2" spans="1:26" ht="7.5" customHeight="1">
      <c r="A2" s="172"/>
      <c r="B2" s="173"/>
      <c r="C2" s="174"/>
      <c r="D2" s="174"/>
      <c r="E2" s="174"/>
      <c r="F2" s="174"/>
      <c r="G2" s="174"/>
      <c r="H2" s="174"/>
      <c r="I2" s="174"/>
      <c r="J2" s="174"/>
      <c r="K2" s="175"/>
    </row>
    <row r="3" spans="1:26" ht="45" customHeight="1">
      <c r="A3" s="176"/>
      <c r="B3" s="177"/>
      <c r="C3" s="284" t="s">
        <v>715</v>
      </c>
      <c r="D3" s="253"/>
      <c r="E3" s="253"/>
      <c r="F3" s="253"/>
      <c r="G3" s="253"/>
      <c r="H3" s="253"/>
      <c r="I3" s="253"/>
      <c r="J3" s="253"/>
      <c r="K3" s="178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</row>
    <row r="4" spans="1:26" ht="25.5" customHeight="1">
      <c r="A4" s="172"/>
      <c r="B4" s="179"/>
      <c r="C4" s="291" t="s">
        <v>716</v>
      </c>
      <c r="D4" s="286"/>
      <c r="E4" s="286"/>
      <c r="F4" s="286"/>
      <c r="G4" s="286"/>
      <c r="H4" s="286"/>
      <c r="I4" s="286"/>
      <c r="J4" s="286"/>
      <c r="K4" s="180"/>
    </row>
    <row r="5" spans="1:26" ht="5.25" customHeight="1">
      <c r="A5" s="172"/>
      <c r="B5" s="179"/>
      <c r="C5" s="181"/>
      <c r="D5" s="181"/>
      <c r="E5" s="181"/>
      <c r="F5" s="181"/>
      <c r="G5" s="181"/>
      <c r="H5" s="181"/>
      <c r="I5" s="181"/>
      <c r="J5" s="181"/>
      <c r="K5" s="180"/>
    </row>
    <row r="6" spans="1:26" ht="15" customHeight="1">
      <c r="A6" s="172"/>
      <c r="B6" s="179"/>
      <c r="C6" s="287" t="s">
        <v>717</v>
      </c>
      <c r="D6" s="253"/>
      <c r="E6" s="253"/>
      <c r="F6" s="253"/>
      <c r="G6" s="253"/>
      <c r="H6" s="253"/>
      <c r="I6" s="253"/>
      <c r="J6" s="253"/>
      <c r="K6" s="180"/>
    </row>
    <row r="7" spans="1:26" ht="15" customHeight="1">
      <c r="A7" s="172"/>
      <c r="B7" s="183"/>
      <c r="C7" s="287" t="s">
        <v>718</v>
      </c>
      <c r="D7" s="253"/>
      <c r="E7" s="253"/>
      <c r="F7" s="253"/>
      <c r="G7" s="253"/>
      <c r="H7" s="253"/>
      <c r="I7" s="253"/>
      <c r="J7" s="253"/>
      <c r="K7" s="180"/>
    </row>
    <row r="8" spans="1:26" ht="12.75" customHeight="1">
      <c r="A8" s="172"/>
      <c r="B8" s="183"/>
      <c r="C8" s="182"/>
      <c r="D8" s="182"/>
      <c r="E8" s="182"/>
      <c r="F8" s="182"/>
      <c r="G8" s="182"/>
      <c r="H8" s="182"/>
      <c r="I8" s="182"/>
      <c r="J8" s="182"/>
      <c r="K8" s="180"/>
    </row>
    <row r="9" spans="1:26" ht="15" customHeight="1">
      <c r="A9" s="172"/>
      <c r="B9" s="183"/>
      <c r="C9" s="287" t="s">
        <v>719</v>
      </c>
      <c r="D9" s="253"/>
      <c r="E9" s="253"/>
      <c r="F9" s="253"/>
      <c r="G9" s="253"/>
      <c r="H9" s="253"/>
      <c r="I9" s="253"/>
      <c r="J9" s="253"/>
      <c r="K9" s="180"/>
    </row>
    <row r="10" spans="1:26" ht="15" customHeight="1">
      <c r="A10" s="172"/>
      <c r="B10" s="183"/>
      <c r="C10" s="182"/>
      <c r="D10" s="287" t="s">
        <v>720</v>
      </c>
      <c r="E10" s="253"/>
      <c r="F10" s="253"/>
      <c r="G10" s="253"/>
      <c r="H10" s="253"/>
      <c r="I10" s="253"/>
      <c r="J10" s="253"/>
      <c r="K10" s="180"/>
    </row>
    <row r="11" spans="1:26" ht="15" customHeight="1">
      <c r="A11" s="172"/>
      <c r="B11" s="183"/>
      <c r="C11" s="77"/>
      <c r="D11" s="287" t="s">
        <v>721</v>
      </c>
      <c r="E11" s="253"/>
      <c r="F11" s="253"/>
      <c r="G11" s="253"/>
      <c r="H11" s="253"/>
      <c r="I11" s="253"/>
      <c r="J11" s="253"/>
      <c r="K11" s="180"/>
    </row>
    <row r="12" spans="1:26" ht="15" customHeight="1">
      <c r="A12" s="172"/>
      <c r="B12" s="183"/>
      <c r="C12" s="77"/>
      <c r="D12" s="182"/>
      <c r="E12" s="182"/>
      <c r="F12" s="182"/>
      <c r="G12" s="182"/>
      <c r="H12" s="182"/>
      <c r="I12" s="182"/>
      <c r="J12" s="182"/>
      <c r="K12" s="180"/>
    </row>
    <row r="13" spans="1:26" ht="15" customHeight="1">
      <c r="A13" s="172"/>
      <c r="B13" s="183"/>
      <c r="C13" s="77"/>
      <c r="D13" s="2" t="s">
        <v>722</v>
      </c>
      <c r="E13" s="182"/>
      <c r="F13" s="182"/>
      <c r="G13" s="182"/>
      <c r="H13" s="182"/>
      <c r="I13" s="182"/>
      <c r="J13" s="182"/>
      <c r="K13" s="180"/>
    </row>
    <row r="14" spans="1:26" ht="12.75" customHeight="1">
      <c r="A14" s="172"/>
      <c r="B14" s="183"/>
      <c r="C14" s="77"/>
      <c r="D14" s="77"/>
      <c r="E14" s="77"/>
      <c r="F14" s="77"/>
      <c r="G14" s="77"/>
      <c r="H14" s="77"/>
      <c r="I14" s="77"/>
      <c r="J14" s="77"/>
      <c r="K14" s="180"/>
    </row>
    <row r="15" spans="1:26" ht="15" customHeight="1">
      <c r="A15" s="172"/>
      <c r="B15" s="183"/>
      <c r="C15" s="77"/>
      <c r="D15" s="287" t="s">
        <v>723</v>
      </c>
      <c r="E15" s="253"/>
      <c r="F15" s="253"/>
      <c r="G15" s="253"/>
      <c r="H15" s="253"/>
      <c r="I15" s="253"/>
      <c r="J15" s="253"/>
      <c r="K15" s="180"/>
    </row>
    <row r="16" spans="1:26" ht="15" customHeight="1">
      <c r="A16" s="172"/>
      <c r="B16" s="183"/>
      <c r="C16" s="77"/>
      <c r="D16" s="287" t="s">
        <v>724</v>
      </c>
      <c r="E16" s="253"/>
      <c r="F16" s="253"/>
      <c r="G16" s="253"/>
      <c r="H16" s="253"/>
      <c r="I16" s="253"/>
      <c r="J16" s="253"/>
      <c r="K16" s="180"/>
    </row>
    <row r="17" spans="1:11" ht="15" customHeight="1">
      <c r="A17" s="172"/>
      <c r="B17" s="183"/>
      <c r="C17" s="77"/>
      <c r="D17" s="287" t="s">
        <v>725</v>
      </c>
      <c r="E17" s="253"/>
      <c r="F17" s="253"/>
      <c r="G17" s="253"/>
      <c r="H17" s="253"/>
      <c r="I17" s="253"/>
      <c r="J17" s="253"/>
      <c r="K17" s="180"/>
    </row>
    <row r="18" spans="1:11" ht="15" customHeight="1">
      <c r="A18" s="172"/>
      <c r="B18" s="183"/>
      <c r="C18" s="77"/>
      <c r="D18" s="77"/>
      <c r="E18" s="16" t="s">
        <v>78</v>
      </c>
      <c r="F18" s="287" t="s">
        <v>726</v>
      </c>
      <c r="G18" s="253"/>
      <c r="H18" s="253"/>
      <c r="I18" s="253"/>
      <c r="J18" s="253"/>
      <c r="K18" s="180"/>
    </row>
    <row r="19" spans="1:11" ht="15" customHeight="1">
      <c r="A19" s="172"/>
      <c r="B19" s="183"/>
      <c r="C19" s="77"/>
      <c r="D19" s="77"/>
      <c r="E19" s="16" t="s">
        <v>727</v>
      </c>
      <c r="F19" s="287" t="s">
        <v>728</v>
      </c>
      <c r="G19" s="253"/>
      <c r="H19" s="253"/>
      <c r="I19" s="253"/>
      <c r="J19" s="253"/>
      <c r="K19" s="180"/>
    </row>
    <row r="20" spans="1:11" ht="15" customHeight="1">
      <c r="A20" s="172"/>
      <c r="B20" s="183"/>
      <c r="C20" s="77"/>
      <c r="D20" s="77"/>
      <c r="E20" s="16" t="s">
        <v>729</v>
      </c>
      <c r="F20" s="287" t="s">
        <v>730</v>
      </c>
      <c r="G20" s="253"/>
      <c r="H20" s="253"/>
      <c r="I20" s="253"/>
      <c r="J20" s="253"/>
      <c r="K20" s="180"/>
    </row>
    <row r="21" spans="1:11" ht="15" customHeight="1">
      <c r="A21" s="172"/>
      <c r="B21" s="183"/>
      <c r="C21" s="77"/>
      <c r="D21" s="77"/>
      <c r="E21" s="16" t="s">
        <v>731</v>
      </c>
      <c r="F21" s="287" t="s">
        <v>86</v>
      </c>
      <c r="G21" s="253"/>
      <c r="H21" s="253"/>
      <c r="I21" s="253"/>
      <c r="J21" s="253"/>
      <c r="K21" s="180"/>
    </row>
    <row r="22" spans="1:11" ht="15" customHeight="1">
      <c r="A22" s="172"/>
      <c r="B22" s="183"/>
      <c r="C22" s="77"/>
      <c r="D22" s="77"/>
      <c r="E22" s="16" t="s">
        <v>732</v>
      </c>
      <c r="F22" s="287" t="s">
        <v>733</v>
      </c>
      <c r="G22" s="253"/>
      <c r="H22" s="253"/>
      <c r="I22" s="253"/>
      <c r="J22" s="253"/>
      <c r="K22" s="180"/>
    </row>
    <row r="23" spans="1:11" ht="15" customHeight="1">
      <c r="A23" s="172"/>
      <c r="B23" s="183"/>
      <c r="C23" s="77"/>
      <c r="D23" s="77"/>
      <c r="E23" s="16" t="s">
        <v>734</v>
      </c>
      <c r="F23" s="287" t="s">
        <v>735</v>
      </c>
      <c r="G23" s="253"/>
      <c r="H23" s="253"/>
      <c r="I23" s="253"/>
      <c r="J23" s="253"/>
      <c r="K23" s="180"/>
    </row>
    <row r="24" spans="1:11" ht="12.75" customHeight="1">
      <c r="A24" s="172"/>
      <c r="B24" s="183"/>
      <c r="C24" s="77"/>
      <c r="D24" s="77"/>
      <c r="E24" s="77"/>
      <c r="F24" s="77"/>
      <c r="G24" s="77"/>
      <c r="H24" s="77"/>
      <c r="I24" s="77"/>
      <c r="J24" s="77"/>
      <c r="K24" s="180"/>
    </row>
    <row r="25" spans="1:11" ht="15" customHeight="1">
      <c r="A25" s="172"/>
      <c r="B25" s="183"/>
      <c r="C25" s="287" t="s">
        <v>736</v>
      </c>
      <c r="D25" s="253"/>
      <c r="E25" s="253"/>
      <c r="F25" s="253"/>
      <c r="G25" s="253"/>
      <c r="H25" s="253"/>
      <c r="I25" s="253"/>
      <c r="J25" s="253"/>
      <c r="K25" s="180"/>
    </row>
    <row r="26" spans="1:11" ht="15" customHeight="1">
      <c r="A26" s="172"/>
      <c r="B26" s="183"/>
      <c r="C26" s="287" t="s">
        <v>737</v>
      </c>
      <c r="D26" s="253"/>
      <c r="E26" s="253"/>
      <c r="F26" s="253"/>
      <c r="G26" s="253"/>
      <c r="H26" s="253"/>
      <c r="I26" s="253"/>
      <c r="J26" s="253"/>
      <c r="K26" s="180"/>
    </row>
    <row r="27" spans="1:11" ht="15" customHeight="1">
      <c r="A27" s="172"/>
      <c r="B27" s="183"/>
      <c r="C27" s="182"/>
      <c r="D27" s="287" t="s">
        <v>738</v>
      </c>
      <c r="E27" s="253"/>
      <c r="F27" s="253"/>
      <c r="G27" s="253"/>
      <c r="H27" s="253"/>
      <c r="I27" s="253"/>
      <c r="J27" s="253"/>
      <c r="K27" s="180"/>
    </row>
    <row r="28" spans="1:11" ht="15" customHeight="1">
      <c r="A28" s="172"/>
      <c r="B28" s="183"/>
      <c r="C28" s="77"/>
      <c r="D28" s="287" t="s">
        <v>739</v>
      </c>
      <c r="E28" s="253"/>
      <c r="F28" s="253"/>
      <c r="G28" s="253"/>
      <c r="H28" s="253"/>
      <c r="I28" s="253"/>
      <c r="J28" s="253"/>
      <c r="K28" s="180"/>
    </row>
    <row r="29" spans="1:11" ht="12.75" customHeight="1">
      <c r="A29" s="172"/>
      <c r="B29" s="183"/>
      <c r="C29" s="77"/>
      <c r="D29" s="77"/>
      <c r="E29" s="77"/>
      <c r="F29" s="77"/>
      <c r="G29" s="77"/>
      <c r="H29" s="77"/>
      <c r="I29" s="77"/>
      <c r="J29" s="77"/>
      <c r="K29" s="180"/>
    </row>
    <row r="30" spans="1:11" ht="15" customHeight="1">
      <c r="A30" s="172"/>
      <c r="B30" s="183"/>
      <c r="C30" s="77"/>
      <c r="D30" s="287" t="s">
        <v>740</v>
      </c>
      <c r="E30" s="253"/>
      <c r="F30" s="253"/>
      <c r="G30" s="253"/>
      <c r="H30" s="253"/>
      <c r="I30" s="253"/>
      <c r="J30" s="253"/>
      <c r="K30" s="180"/>
    </row>
    <row r="31" spans="1:11" ht="15" customHeight="1">
      <c r="A31" s="172"/>
      <c r="B31" s="183"/>
      <c r="C31" s="77"/>
      <c r="D31" s="287" t="s">
        <v>741</v>
      </c>
      <c r="E31" s="253"/>
      <c r="F31" s="253"/>
      <c r="G31" s="253"/>
      <c r="H31" s="253"/>
      <c r="I31" s="253"/>
      <c r="J31" s="253"/>
      <c r="K31" s="180"/>
    </row>
    <row r="32" spans="1:11" ht="12.75" customHeight="1">
      <c r="A32" s="172"/>
      <c r="B32" s="183"/>
      <c r="C32" s="77"/>
      <c r="D32" s="77"/>
      <c r="E32" s="77"/>
      <c r="F32" s="77"/>
      <c r="G32" s="77"/>
      <c r="H32" s="77"/>
      <c r="I32" s="77"/>
      <c r="J32" s="77"/>
      <c r="K32" s="180"/>
    </row>
    <row r="33" spans="1:11" ht="15" customHeight="1">
      <c r="A33" s="172"/>
      <c r="B33" s="183"/>
      <c r="C33" s="77"/>
      <c r="D33" s="287" t="s">
        <v>742</v>
      </c>
      <c r="E33" s="253"/>
      <c r="F33" s="253"/>
      <c r="G33" s="253"/>
      <c r="H33" s="253"/>
      <c r="I33" s="253"/>
      <c r="J33" s="253"/>
      <c r="K33" s="180"/>
    </row>
    <row r="34" spans="1:11" ht="15" customHeight="1">
      <c r="A34" s="172"/>
      <c r="B34" s="183"/>
      <c r="C34" s="77"/>
      <c r="D34" s="287" t="s">
        <v>743</v>
      </c>
      <c r="E34" s="253"/>
      <c r="F34" s="253"/>
      <c r="G34" s="253"/>
      <c r="H34" s="253"/>
      <c r="I34" s="253"/>
      <c r="J34" s="253"/>
      <c r="K34" s="180"/>
    </row>
    <row r="35" spans="1:11" ht="15" customHeight="1">
      <c r="A35" s="172"/>
      <c r="B35" s="183"/>
      <c r="C35" s="77"/>
      <c r="D35" s="287" t="s">
        <v>744</v>
      </c>
      <c r="E35" s="253"/>
      <c r="F35" s="253"/>
      <c r="G35" s="253"/>
      <c r="H35" s="253"/>
      <c r="I35" s="253"/>
      <c r="J35" s="253"/>
      <c r="K35" s="180"/>
    </row>
    <row r="36" spans="1:11" ht="15" customHeight="1">
      <c r="A36" s="172"/>
      <c r="B36" s="183"/>
      <c r="C36" s="77"/>
      <c r="D36" s="182"/>
      <c r="E36" s="2" t="s">
        <v>105</v>
      </c>
      <c r="F36" s="182"/>
      <c r="G36" s="287" t="s">
        <v>745</v>
      </c>
      <c r="H36" s="253"/>
      <c r="I36" s="253"/>
      <c r="J36" s="253"/>
      <c r="K36" s="180"/>
    </row>
    <row r="37" spans="1:11" ht="30.75" customHeight="1">
      <c r="A37" s="172"/>
      <c r="B37" s="183"/>
      <c r="C37" s="77"/>
      <c r="D37" s="182"/>
      <c r="E37" s="2" t="s">
        <v>746</v>
      </c>
      <c r="F37" s="182"/>
      <c r="G37" s="287" t="s">
        <v>747</v>
      </c>
      <c r="H37" s="253"/>
      <c r="I37" s="253"/>
      <c r="J37" s="253"/>
      <c r="K37" s="180"/>
    </row>
    <row r="38" spans="1:11" ht="15" customHeight="1">
      <c r="A38" s="172"/>
      <c r="B38" s="183"/>
      <c r="C38" s="77"/>
      <c r="D38" s="182"/>
      <c r="E38" s="2" t="s">
        <v>52</v>
      </c>
      <c r="F38" s="182"/>
      <c r="G38" s="287" t="s">
        <v>748</v>
      </c>
      <c r="H38" s="253"/>
      <c r="I38" s="253"/>
      <c r="J38" s="253"/>
      <c r="K38" s="180"/>
    </row>
    <row r="39" spans="1:11" ht="15" customHeight="1">
      <c r="A39" s="172"/>
      <c r="B39" s="183"/>
      <c r="C39" s="77"/>
      <c r="D39" s="182"/>
      <c r="E39" s="2" t="s">
        <v>53</v>
      </c>
      <c r="F39" s="182"/>
      <c r="G39" s="287" t="s">
        <v>749</v>
      </c>
      <c r="H39" s="253"/>
      <c r="I39" s="253"/>
      <c r="J39" s="253"/>
      <c r="K39" s="180"/>
    </row>
    <row r="40" spans="1:11" ht="15" customHeight="1">
      <c r="A40" s="172"/>
      <c r="B40" s="183"/>
      <c r="C40" s="77"/>
      <c r="D40" s="182"/>
      <c r="E40" s="2" t="s">
        <v>106</v>
      </c>
      <c r="F40" s="182"/>
      <c r="G40" s="287" t="s">
        <v>750</v>
      </c>
      <c r="H40" s="253"/>
      <c r="I40" s="253"/>
      <c r="J40" s="253"/>
      <c r="K40" s="180"/>
    </row>
    <row r="41" spans="1:11" ht="15" customHeight="1">
      <c r="A41" s="172"/>
      <c r="B41" s="183"/>
      <c r="C41" s="77"/>
      <c r="D41" s="182"/>
      <c r="E41" s="2" t="s">
        <v>107</v>
      </c>
      <c r="F41" s="182"/>
      <c r="G41" s="287" t="s">
        <v>751</v>
      </c>
      <c r="H41" s="253"/>
      <c r="I41" s="253"/>
      <c r="J41" s="253"/>
      <c r="K41" s="180"/>
    </row>
    <row r="42" spans="1:11" ht="15" customHeight="1">
      <c r="A42" s="172"/>
      <c r="B42" s="183"/>
      <c r="C42" s="77"/>
      <c r="D42" s="182"/>
      <c r="E42" s="2" t="s">
        <v>752</v>
      </c>
      <c r="F42" s="182"/>
      <c r="G42" s="287" t="s">
        <v>753</v>
      </c>
      <c r="H42" s="253"/>
      <c r="I42" s="253"/>
      <c r="J42" s="253"/>
      <c r="K42" s="180"/>
    </row>
    <row r="43" spans="1:11" ht="15" customHeight="1">
      <c r="A43" s="172"/>
      <c r="B43" s="183"/>
      <c r="C43" s="77"/>
      <c r="D43" s="182"/>
      <c r="E43" s="2"/>
      <c r="F43" s="182"/>
      <c r="G43" s="287" t="s">
        <v>754</v>
      </c>
      <c r="H43" s="253"/>
      <c r="I43" s="253"/>
      <c r="J43" s="253"/>
      <c r="K43" s="180"/>
    </row>
    <row r="44" spans="1:11" ht="15" customHeight="1">
      <c r="A44" s="172"/>
      <c r="B44" s="183"/>
      <c r="C44" s="77"/>
      <c r="D44" s="182"/>
      <c r="E44" s="2" t="s">
        <v>755</v>
      </c>
      <c r="F44" s="182"/>
      <c r="G44" s="287" t="s">
        <v>756</v>
      </c>
      <c r="H44" s="253"/>
      <c r="I44" s="253"/>
      <c r="J44" s="253"/>
      <c r="K44" s="180"/>
    </row>
    <row r="45" spans="1:11" ht="15" customHeight="1">
      <c r="A45" s="172"/>
      <c r="B45" s="183"/>
      <c r="C45" s="77"/>
      <c r="D45" s="182"/>
      <c r="E45" s="2" t="s">
        <v>109</v>
      </c>
      <c r="F45" s="182"/>
      <c r="G45" s="287" t="s">
        <v>757</v>
      </c>
      <c r="H45" s="253"/>
      <c r="I45" s="253"/>
      <c r="J45" s="253"/>
      <c r="K45" s="180"/>
    </row>
    <row r="46" spans="1:11" ht="12.75" customHeight="1">
      <c r="A46" s="172"/>
      <c r="B46" s="183"/>
      <c r="C46" s="77"/>
      <c r="D46" s="182"/>
      <c r="E46" s="182"/>
      <c r="F46" s="182"/>
      <c r="G46" s="182"/>
      <c r="H46" s="182"/>
      <c r="I46" s="182"/>
      <c r="J46" s="182"/>
      <c r="K46" s="180"/>
    </row>
    <row r="47" spans="1:11" ht="15" customHeight="1">
      <c r="A47" s="172"/>
      <c r="B47" s="183"/>
      <c r="C47" s="77"/>
      <c r="D47" s="287" t="s">
        <v>758</v>
      </c>
      <c r="E47" s="253"/>
      <c r="F47" s="253"/>
      <c r="G47" s="253"/>
      <c r="H47" s="253"/>
      <c r="I47" s="253"/>
      <c r="J47" s="253"/>
      <c r="K47" s="180"/>
    </row>
    <row r="48" spans="1:11" ht="15" customHeight="1">
      <c r="A48" s="172"/>
      <c r="B48" s="183"/>
      <c r="C48" s="77"/>
      <c r="D48" s="77"/>
      <c r="E48" s="287" t="s">
        <v>759</v>
      </c>
      <c r="F48" s="253"/>
      <c r="G48" s="253"/>
      <c r="H48" s="253"/>
      <c r="I48" s="253"/>
      <c r="J48" s="253"/>
      <c r="K48" s="180"/>
    </row>
    <row r="49" spans="1:11" ht="15" customHeight="1">
      <c r="A49" s="172"/>
      <c r="B49" s="183"/>
      <c r="C49" s="77"/>
      <c r="D49" s="77"/>
      <c r="E49" s="287" t="s">
        <v>760</v>
      </c>
      <c r="F49" s="253"/>
      <c r="G49" s="253"/>
      <c r="H49" s="253"/>
      <c r="I49" s="253"/>
      <c r="J49" s="253"/>
      <c r="K49" s="180"/>
    </row>
    <row r="50" spans="1:11" ht="15" customHeight="1">
      <c r="A50" s="172"/>
      <c r="B50" s="183"/>
      <c r="C50" s="77"/>
      <c r="D50" s="77"/>
      <c r="E50" s="287" t="s">
        <v>761</v>
      </c>
      <c r="F50" s="253"/>
      <c r="G50" s="253"/>
      <c r="H50" s="253"/>
      <c r="I50" s="253"/>
      <c r="J50" s="253"/>
      <c r="K50" s="180"/>
    </row>
    <row r="51" spans="1:11" ht="15" customHeight="1">
      <c r="A51" s="172"/>
      <c r="B51" s="183"/>
      <c r="C51" s="77"/>
      <c r="D51" s="287" t="s">
        <v>762</v>
      </c>
      <c r="E51" s="253"/>
      <c r="F51" s="253"/>
      <c r="G51" s="253"/>
      <c r="H51" s="253"/>
      <c r="I51" s="253"/>
      <c r="J51" s="253"/>
      <c r="K51" s="180"/>
    </row>
    <row r="52" spans="1:11" ht="25.5" customHeight="1">
      <c r="A52" s="172"/>
      <c r="B52" s="179"/>
      <c r="C52" s="291" t="s">
        <v>763</v>
      </c>
      <c r="D52" s="286"/>
      <c r="E52" s="286"/>
      <c r="F52" s="286"/>
      <c r="G52" s="286"/>
      <c r="H52" s="286"/>
      <c r="I52" s="286"/>
      <c r="J52" s="286"/>
      <c r="K52" s="180"/>
    </row>
    <row r="53" spans="1:11" ht="5.25" customHeight="1">
      <c r="A53" s="172"/>
      <c r="B53" s="179"/>
      <c r="C53" s="181"/>
      <c r="D53" s="181"/>
      <c r="E53" s="181"/>
      <c r="F53" s="181"/>
      <c r="G53" s="181"/>
      <c r="H53" s="181"/>
      <c r="I53" s="181"/>
      <c r="J53" s="181"/>
      <c r="K53" s="180"/>
    </row>
    <row r="54" spans="1:11" ht="15" customHeight="1">
      <c r="A54" s="172"/>
      <c r="B54" s="179"/>
      <c r="C54" s="287" t="s">
        <v>764</v>
      </c>
      <c r="D54" s="253"/>
      <c r="E54" s="253"/>
      <c r="F54" s="253"/>
      <c r="G54" s="253"/>
      <c r="H54" s="253"/>
      <c r="I54" s="253"/>
      <c r="J54" s="253"/>
      <c r="K54" s="180"/>
    </row>
    <row r="55" spans="1:11" ht="15" customHeight="1">
      <c r="A55" s="172"/>
      <c r="B55" s="179"/>
      <c r="C55" s="287" t="s">
        <v>765</v>
      </c>
      <c r="D55" s="253"/>
      <c r="E55" s="253"/>
      <c r="F55" s="253"/>
      <c r="G55" s="253"/>
      <c r="H55" s="253"/>
      <c r="I55" s="253"/>
      <c r="J55" s="253"/>
      <c r="K55" s="180"/>
    </row>
    <row r="56" spans="1:11" ht="12.75" customHeight="1">
      <c r="A56" s="172"/>
      <c r="B56" s="179"/>
      <c r="C56" s="182"/>
      <c r="D56" s="182"/>
      <c r="E56" s="182"/>
      <c r="F56" s="182"/>
      <c r="G56" s="182"/>
      <c r="H56" s="182"/>
      <c r="I56" s="182"/>
      <c r="J56" s="182"/>
      <c r="K56" s="180"/>
    </row>
    <row r="57" spans="1:11" ht="15" customHeight="1">
      <c r="A57" s="172"/>
      <c r="B57" s="179"/>
      <c r="C57" s="287" t="s">
        <v>766</v>
      </c>
      <c r="D57" s="253"/>
      <c r="E57" s="253"/>
      <c r="F57" s="253"/>
      <c r="G57" s="253"/>
      <c r="H57" s="253"/>
      <c r="I57" s="253"/>
      <c r="J57" s="253"/>
      <c r="K57" s="180"/>
    </row>
    <row r="58" spans="1:11" ht="15" customHeight="1">
      <c r="A58" s="172"/>
      <c r="B58" s="179"/>
      <c r="C58" s="77"/>
      <c r="D58" s="287" t="s">
        <v>767</v>
      </c>
      <c r="E58" s="253"/>
      <c r="F58" s="253"/>
      <c r="G58" s="253"/>
      <c r="H58" s="253"/>
      <c r="I58" s="253"/>
      <c r="J58" s="253"/>
      <c r="K58" s="180"/>
    </row>
    <row r="59" spans="1:11" ht="15" customHeight="1">
      <c r="A59" s="172"/>
      <c r="B59" s="179"/>
      <c r="C59" s="77"/>
      <c r="D59" s="287" t="s">
        <v>768</v>
      </c>
      <c r="E59" s="253"/>
      <c r="F59" s="253"/>
      <c r="G59" s="253"/>
      <c r="H59" s="253"/>
      <c r="I59" s="253"/>
      <c r="J59" s="253"/>
      <c r="K59" s="180"/>
    </row>
    <row r="60" spans="1:11" ht="15" customHeight="1">
      <c r="A60" s="172"/>
      <c r="B60" s="179"/>
      <c r="C60" s="77"/>
      <c r="D60" s="287" t="s">
        <v>769</v>
      </c>
      <c r="E60" s="253"/>
      <c r="F60" s="253"/>
      <c r="G60" s="253"/>
      <c r="H60" s="253"/>
      <c r="I60" s="253"/>
      <c r="J60" s="253"/>
      <c r="K60" s="180"/>
    </row>
    <row r="61" spans="1:11" ht="15" customHeight="1">
      <c r="A61" s="172"/>
      <c r="B61" s="179"/>
      <c r="C61" s="77"/>
      <c r="D61" s="287" t="s">
        <v>770</v>
      </c>
      <c r="E61" s="253"/>
      <c r="F61" s="253"/>
      <c r="G61" s="253"/>
      <c r="H61" s="253"/>
      <c r="I61" s="253"/>
      <c r="J61" s="253"/>
      <c r="K61" s="180"/>
    </row>
    <row r="62" spans="1:11" ht="15" customHeight="1">
      <c r="A62" s="172"/>
      <c r="B62" s="179"/>
      <c r="C62" s="77"/>
      <c r="D62" s="288" t="s">
        <v>771</v>
      </c>
      <c r="E62" s="253"/>
      <c r="F62" s="253"/>
      <c r="G62" s="253"/>
      <c r="H62" s="253"/>
      <c r="I62" s="253"/>
      <c r="J62" s="253"/>
      <c r="K62" s="180"/>
    </row>
    <row r="63" spans="1:11" ht="15" customHeight="1">
      <c r="A63" s="172"/>
      <c r="B63" s="179"/>
      <c r="C63" s="77"/>
      <c r="D63" s="287" t="s">
        <v>772</v>
      </c>
      <c r="E63" s="253"/>
      <c r="F63" s="253"/>
      <c r="G63" s="253"/>
      <c r="H63" s="253"/>
      <c r="I63" s="253"/>
      <c r="J63" s="253"/>
      <c r="K63" s="180"/>
    </row>
    <row r="64" spans="1:11" ht="12.75" customHeight="1">
      <c r="A64" s="172"/>
      <c r="B64" s="179"/>
      <c r="C64" s="77"/>
      <c r="D64" s="77"/>
      <c r="E64" s="184"/>
      <c r="F64" s="77"/>
      <c r="G64" s="77"/>
      <c r="H64" s="77"/>
      <c r="I64" s="77"/>
      <c r="J64" s="77"/>
      <c r="K64" s="180"/>
    </row>
    <row r="65" spans="1:11" ht="15" customHeight="1">
      <c r="A65" s="172"/>
      <c r="B65" s="179"/>
      <c r="C65" s="77"/>
      <c r="D65" s="287" t="s">
        <v>773</v>
      </c>
      <c r="E65" s="253"/>
      <c r="F65" s="253"/>
      <c r="G65" s="253"/>
      <c r="H65" s="253"/>
      <c r="I65" s="253"/>
      <c r="J65" s="253"/>
      <c r="K65" s="180"/>
    </row>
    <row r="66" spans="1:11" ht="15" customHeight="1">
      <c r="A66" s="172"/>
      <c r="B66" s="179"/>
      <c r="C66" s="77"/>
      <c r="D66" s="288" t="s">
        <v>774</v>
      </c>
      <c r="E66" s="253"/>
      <c r="F66" s="253"/>
      <c r="G66" s="253"/>
      <c r="H66" s="253"/>
      <c r="I66" s="253"/>
      <c r="J66" s="253"/>
      <c r="K66" s="180"/>
    </row>
    <row r="67" spans="1:11" ht="15" customHeight="1">
      <c r="A67" s="172"/>
      <c r="B67" s="179"/>
      <c r="C67" s="77"/>
      <c r="D67" s="287" t="s">
        <v>775</v>
      </c>
      <c r="E67" s="253"/>
      <c r="F67" s="253"/>
      <c r="G67" s="253"/>
      <c r="H67" s="253"/>
      <c r="I67" s="253"/>
      <c r="J67" s="253"/>
      <c r="K67" s="180"/>
    </row>
    <row r="68" spans="1:11" ht="15" customHeight="1">
      <c r="A68" s="172"/>
      <c r="B68" s="179"/>
      <c r="C68" s="77"/>
      <c r="D68" s="287" t="s">
        <v>776</v>
      </c>
      <c r="E68" s="253"/>
      <c r="F68" s="253"/>
      <c r="G68" s="253"/>
      <c r="H68" s="253"/>
      <c r="I68" s="253"/>
      <c r="J68" s="253"/>
      <c r="K68" s="180"/>
    </row>
    <row r="69" spans="1:11" ht="15" customHeight="1">
      <c r="A69" s="172"/>
      <c r="B69" s="179"/>
      <c r="C69" s="77"/>
      <c r="D69" s="287" t="s">
        <v>777</v>
      </c>
      <c r="E69" s="253"/>
      <c r="F69" s="253"/>
      <c r="G69" s="253"/>
      <c r="H69" s="253"/>
      <c r="I69" s="253"/>
      <c r="J69" s="253"/>
      <c r="K69" s="180"/>
    </row>
    <row r="70" spans="1:11" ht="15" customHeight="1">
      <c r="A70" s="172"/>
      <c r="B70" s="179"/>
      <c r="C70" s="77"/>
      <c r="D70" s="287" t="s">
        <v>778</v>
      </c>
      <c r="E70" s="253"/>
      <c r="F70" s="253"/>
      <c r="G70" s="253"/>
      <c r="H70" s="253"/>
      <c r="I70" s="253"/>
      <c r="J70" s="253"/>
      <c r="K70" s="180"/>
    </row>
    <row r="71" spans="1:11" ht="12.75" customHeight="1">
      <c r="A71" s="172"/>
      <c r="B71" s="185"/>
      <c r="C71" s="186"/>
      <c r="D71" s="186"/>
      <c r="E71" s="186"/>
      <c r="F71" s="186"/>
      <c r="G71" s="186"/>
      <c r="H71" s="186"/>
      <c r="I71" s="186"/>
      <c r="J71" s="186"/>
      <c r="K71" s="187"/>
    </row>
    <row r="72" spans="1:11" ht="18.75" customHeight="1">
      <c r="A72" s="172"/>
      <c r="B72" s="188"/>
      <c r="C72" s="188"/>
      <c r="D72" s="188"/>
      <c r="E72" s="188"/>
      <c r="F72" s="188"/>
      <c r="G72" s="188"/>
      <c r="H72" s="188"/>
      <c r="I72" s="188"/>
      <c r="J72" s="188"/>
      <c r="K72" s="188"/>
    </row>
    <row r="73" spans="1:11" ht="18.75" customHeight="1">
      <c r="A73" s="172"/>
      <c r="B73" s="188"/>
      <c r="C73" s="188"/>
      <c r="D73" s="188"/>
      <c r="E73" s="188"/>
      <c r="F73" s="188"/>
      <c r="G73" s="188"/>
      <c r="H73" s="188"/>
      <c r="I73" s="188"/>
      <c r="J73" s="188"/>
      <c r="K73" s="188"/>
    </row>
    <row r="74" spans="1:11" ht="7.5" customHeight="1">
      <c r="A74" s="172"/>
      <c r="B74" s="189"/>
      <c r="C74" s="190"/>
      <c r="D74" s="190"/>
      <c r="E74" s="190"/>
      <c r="F74" s="190"/>
      <c r="G74" s="190"/>
      <c r="H74" s="190"/>
      <c r="I74" s="190"/>
      <c r="J74" s="190"/>
      <c r="K74" s="191"/>
    </row>
    <row r="75" spans="1:11" ht="45" customHeight="1">
      <c r="A75" s="172"/>
      <c r="B75" s="192"/>
      <c r="C75" s="283" t="s">
        <v>779</v>
      </c>
      <c r="D75" s="253"/>
      <c r="E75" s="253"/>
      <c r="F75" s="253"/>
      <c r="G75" s="253"/>
      <c r="H75" s="253"/>
      <c r="I75" s="253"/>
      <c r="J75" s="253"/>
      <c r="K75" s="193"/>
    </row>
    <row r="76" spans="1:11" ht="17.25" customHeight="1">
      <c r="A76" s="172"/>
      <c r="B76" s="192"/>
      <c r="C76" s="194" t="s">
        <v>780</v>
      </c>
      <c r="D76" s="194"/>
      <c r="E76" s="194"/>
      <c r="F76" s="194" t="s">
        <v>781</v>
      </c>
      <c r="G76" s="195"/>
      <c r="H76" s="194" t="s">
        <v>53</v>
      </c>
      <c r="I76" s="194" t="s">
        <v>56</v>
      </c>
      <c r="J76" s="194" t="s">
        <v>782</v>
      </c>
      <c r="K76" s="193"/>
    </row>
    <row r="77" spans="1:11" ht="17.25" customHeight="1">
      <c r="A77" s="172"/>
      <c r="B77" s="192"/>
      <c r="C77" s="196" t="s">
        <v>783</v>
      </c>
      <c r="D77" s="196"/>
      <c r="E77" s="196"/>
      <c r="F77" s="197" t="s">
        <v>784</v>
      </c>
      <c r="G77" s="198"/>
      <c r="H77" s="196"/>
      <c r="I77" s="196"/>
      <c r="J77" s="196" t="s">
        <v>785</v>
      </c>
      <c r="K77" s="193"/>
    </row>
    <row r="78" spans="1:11" ht="5.25" customHeight="1">
      <c r="A78" s="172"/>
      <c r="B78" s="192"/>
      <c r="C78" s="199"/>
      <c r="D78" s="199"/>
      <c r="E78" s="199"/>
      <c r="F78" s="199"/>
      <c r="G78" s="200"/>
      <c r="H78" s="199"/>
      <c r="I78" s="199"/>
      <c r="J78" s="199"/>
      <c r="K78" s="193"/>
    </row>
    <row r="79" spans="1:11" ht="15" customHeight="1">
      <c r="A79" s="172"/>
      <c r="B79" s="192"/>
      <c r="C79" s="2" t="s">
        <v>52</v>
      </c>
      <c r="D79" s="201"/>
      <c r="E79" s="201"/>
      <c r="F79" s="176" t="s">
        <v>786</v>
      </c>
      <c r="G79" s="2"/>
      <c r="H79" s="2" t="s">
        <v>787</v>
      </c>
      <c r="I79" s="2" t="s">
        <v>788</v>
      </c>
      <c r="J79" s="2">
        <v>20</v>
      </c>
      <c r="K79" s="193"/>
    </row>
    <row r="80" spans="1:11" ht="15" customHeight="1">
      <c r="A80" s="172"/>
      <c r="B80" s="192"/>
      <c r="C80" s="2" t="s">
        <v>789</v>
      </c>
      <c r="D80" s="2"/>
      <c r="E80" s="2"/>
      <c r="F80" s="176" t="s">
        <v>786</v>
      </c>
      <c r="G80" s="2"/>
      <c r="H80" s="2" t="s">
        <v>790</v>
      </c>
      <c r="I80" s="2" t="s">
        <v>788</v>
      </c>
      <c r="J80" s="2">
        <v>120</v>
      </c>
      <c r="K80" s="193"/>
    </row>
    <row r="81" spans="1:11" ht="15" customHeight="1">
      <c r="A81" s="172"/>
      <c r="B81" s="202"/>
      <c r="C81" s="2" t="s">
        <v>791</v>
      </c>
      <c r="D81" s="2"/>
      <c r="E81" s="2"/>
      <c r="F81" s="176" t="s">
        <v>792</v>
      </c>
      <c r="G81" s="2"/>
      <c r="H81" s="2" t="s">
        <v>793</v>
      </c>
      <c r="I81" s="2" t="s">
        <v>788</v>
      </c>
      <c r="J81" s="2">
        <v>50</v>
      </c>
      <c r="K81" s="193"/>
    </row>
    <row r="82" spans="1:11" ht="15" customHeight="1">
      <c r="A82" s="172"/>
      <c r="B82" s="202"/>
      <c r="C82" s="2" t="s">
        <v>794</v>
      </c>
      <c r="D82" s="2"/>
      <c r="E82" s="2"/>
      <c r="F82" s="176" t="s">
        <v>786</v>
      </c>
      <c r="G82" s="2"/>
      <c r="H82" s="2" t="s">
        <v>795</v>
      </c>
      <c r="I82" s="2" t="s">
        <v>796</v>
      </c>
      <c r="J82" s="2"/>
      <c r="K82" s="193"/>
    </row>
    <row r="83" spans="1:11" ht="15" customHeight="1">
      <c r="A83" s="172"/>
      <c r="B83" s="202"/>
      <c r="C83" s="2" t="s">
        <v>797</v>
      </c>
      <c r="D83" s="2"/>
      <c r="E83" s="2"/>
      <c r="F83" s="176" t="s">
        <v>792</v>
      </c>
      <c r="G83" s="2"/>
      <c r="H83" s="2" t="s">
        <v>798</v>
      </c>
      <c r="I83" s="2" t="s">
        <v>788</v>
      </c>
      <c r="J83" s="2">
        <v>15</v>
      </c>
      <c r="K83" s="193"/>
    </row>
    <row r="84" spans="1:11" ht="15" customHeight="1">
      <c r="A84" s="172"/>
      <c r="B84" s="202"/>
      <c r="C84" s="2" t="s">
        <v>799</v>
      </c>
      <c r="D84" s="2"/>
      <c r="E84" s="2"/>
      <c r="F84" s="176" t="s">
        <v>792</v>
      </c>
      <c r="G84" s="2"/>
      <c r="H84" s="2" t="s">
        <v>800</v>
      </c>
      <c r="I84" s="2" t="s">
        <v>788</v>
      </c>
      <c r="J84" s="2">
        <v>15</v>
      </c>
      <c r="K84" s="193"/>
    </row>
    <row r="85" spans="1:11" ht="15" customHeight="1">
      <c r="A85" s="172"/>
      <c r="B85" s="202"/>
      <c r="C85" s="2" t="s">
        <v>801</v>
      </c>
      <c r="D85" s="2"/>
      <c r="E85" s="2"/>
      <c r="F85" s="176" t="s">
        <v>792</v>
      </c>
      <c r="G85" s="2"/>
      <c r="H85" s="2" t="s">
        <v>802</v>
      </c>
      <c r="I85" s="2" t="s">
        <v>788</v>
      </c>
      <c r="J85" s="2">
        <v>20</v>
      </c>
      <c r="K85" s="193"/>
    </row>
    <row r="86" spans="1:11" ht="15" customHeight="1">
      <c r="A86" s="172"/>
      <c r="B86" s="202"/>
      <c r="C86" s="2" t="s">
        <v>803</v>
      </c>
      <c r="D86" s="2"/>
      <c r="E86" s="2"/>
      <c r="F86" s="176" t="s">
        <v>792</v>
      </c>
      <c r="G86" s="2"/>
      <c r="H86" s="2" t="s">
        <v>804</v>
      </c>
      <c r="I86" s="2" t="s">
        <v>788</v>
      </c>
      <c r="J86" s="2">
        <v>20</v>
      </c>
      <c r="K86" s="193"/>
    </row>
    <row r="87" spans="1:11" ht="15" customHeight="1">
      <c r="A87" s="172"/>
      <c r="B87" s="202"/>
      <c r="C87" s="2" t="s">
        <v>805</v>
      </c>
      <c r="D87" s="2"/>
      <c r="E87" s="2"/>
      <c r="F87" s="176" t="s">
        <v>792</v>
      </c>
      <c r="G87" s="2"/>
      <c r="H87" s="2" t="s">
        <v>806</v>
      </c>
      <c r="I87" s="2" t="s">
        <v>788</v>
      </c>
      <c r="J87" s="2">
        <v>50</v>
      </c>
      <c r="K87" s="193"/>
    </row>
    <row r="88" spans="1:11" ht="15" customHeight="1">
      <c r="A88" s="172"/>
      <c r="B88" s="202"/>
      <c r="C88" s="2" t="s">
        <v>807</v>
      </c>
      <c r="D88" s="2"/>
      <c r="E88" s="2"/>
      <c r="F88" s="176" t="s">
        <v>792</v>
      </c>
      <c r="G88" s="2"/>
      <c r="H88" s="2" t="s">
        <v>808</v>
      </c>
      <c r="I88" s="2" t="s">
        <v>788</v>
      </c>
      <c r="J88" s="2">
        <v>20</v>
      </c>
      <c r="K88" s="193"/>
    </row>
    <row r="89" spans="1:11" ht="15" customHeight="1">
      <c r="A89" s="172"/>
      <c r="B89" s="202"/>
      <c r="C89" s="2" t="s">
        <v>809</v>
      </c>
      <c r="D89" s="2"/>
      <c r="E89" s="2"/>
      <c r="F89" s="176" t="s">
        <v>792</v>
      </c>
      <c r="G89" s="2"/>
      <c r="H89" s="2" t="s">
        <v>810</v>
      </c>
      <c r="I89" s="2" t="s">
        <v>788</v>
      </c>
      <c r="J89" s="2">
        <v>20</v>
      </c>
      <c r="K89" s="193"/>
    </row>
    <row r="90" spans="1:11" ht="15" customHeight="1">
      <c r="A90" s="172"/>
      <c r="B90" s="202"/>
      <c r="C90" s="2" t="s">
        <v>811</v>
      </c>
      <c r="D90" s="2"/>
      <c r="E90" s="2"/>
      <c r="F90" s="176" t="s">
        <v>792</v>
      </c>
      <c r="G90" s="2"/>
      <c r="H90" s="2" t="s">
        <v>812</v>
      </c>
      <c r="I90" s="2" t="s">
        <v>788</v>
      </c>
      <c r="J90" s="2">
        <v>50</v>
      </c>
      <c r="K90" s="193"/>
    </row>
    <row r="91" spans="1:11" ht="15" customHeight="1">
      <c r="A91" s="172"/>
      <c r="B91" s="202"/>
      <c r="C91" s="2" t="s">
        <v>813</v>
      </c>
      <c r="D91" s="2"/>
      <c r="E91" s="2"/>
      <c r="F91" s="176" t="s">
        <v>792</v>
      </c>
      <c r="G91" s="2"/>
      <c r="H91" s="2" t="s">
        <v>813</v>
      </c>
      <c r="I91" s="2" t="s">
        <v>788</v>
      </c>
      <c r="J91" s="2">
        <v>50</v>
      </c>
      <c r="K91" s="193"/>
    </row>
    <row r="92" spans="1:11" ht="15" customHeight="1">
      <c r="A92" s="172"/>
      <c r="B92" s="202"/>
      <c r="C92" s="2" t="s">
        <v>814</v>
      </c>
      <c r="D92" s="2"/>
      <c r="E92" s="2"/>
      <c r="F92" s="176" t="s">
        <v>792</v>
      </c>
      <c r="G92" s="2"/>
      <c r="H92" s="2" t="s">
        <v>815</v>
      </c>
      <c r="I92" s="2" t="s">
        <v>788</v>
      </c>
      <c r="J92" s="2">
        <v>255</v>
      </c>
      <c r="K92" s="193"/>
    </row>
    <row r="93" spans="1:11" ht="15" customHeight="1">
      <c r="A93" s="172"/>
      <c r="B93" s="202"/>
      <c r="C93" s="2" t="s">
        <v>816</v>
      </c>
      <c r="D93" s="2"/>
      <c r="E93" s="2"/>
      <c r="F93" s="176" t="s">
        <v>786</v>
      </c>
      <c r="G93" s="2"/>
      <c r="H93" s="2" t="s">
        <v>817</v>
      </c>
      <c r="I93" s="2" t="s">
        <v>818</v>
      </c>
      <c r="J93" s="2"/>
      <c r="K93" s="193"/>
    </row>
    <row r="94" spans="1:11" ht="15" customHeight="1">
      <c r="A94" s="172"/>
      <c r="B94" s="202"/>
      <c r="C94" s="2" t="s">
        <v>819</v>
      </c>
      <c r="D94" s="2"/>
      <c r="E94" s="2"/>
      <c r="F94" s="176" t="s">
        <v>786</v>
      </c>
      <c r="G94" s="2"/>
      <c r="H94" s="2" t="s">
        <v>820</v>
      </c>
      <c r="I94" s="2" t="s">
        <v>821</v>
      </c>
      <c r="J94" s="2"/>
      <c r="K94" s="193"/>
    </row>
    <row r="95" spans="1:11" ht="15" customHeight="1">
      <c r="A95" s="172"/>
      <c r="B95" s="202"/>
      <c r="C95" s="2" t="s">
        <v>822</v>
      </c>
      <c r="D95" s="2"/>
      <c r="E95" s="2"/>
      <c r="F95" s="176" t="s">
        <v>786</v>
      </c>
      <c r="G95" s="2"/>
      <c r="H95" s="2" t="s">
        <v>822</v>
      </c>
      <c r="I95" s="2" t="s">
        <v>821</v>
      </c>
      <c r="J95" s="2"/>
      <c r="K95" s="193"/>
    </row>
    <row r="96" spans="1:11" ht="15" customHeight="1">
      <c r="A96" s="172"/>
      <c r="B96" s="202"/>
      <c r="C96" s="2" t="s">
        <v>37</v>
      </c>
      <c r="D96" s="2"/>
      <c r="E96" s="2"/>
      <c r="F96" s="176" t="s">
        <v>786</v>
      </c>
      <c r="G96" s="2"/>
      <c r="H96" s="2" t="s">
        <v>823</v>
      </c>
      <c r="I96" s="2" t="s">
        <v>821</v>
      </c>
      <c r="J96" s="2"/>
      <c r="K96" s="193"/>
    </row>
    <row r="97" spans="1:11" ht="15" customHeight="1">
      <c r="A97" s="172"/>
      <c r="B97" s="202"/>
      <c r="C97" s="2" t="s">
        <v>47</v>
      </c>
      <c r="D97" s="2"/>
      <c r="E97" s="2"/>
      <c r="F97" s="176" t="s">
        <v>786</v>
      </c>
      <c r="G97" s="2"/>
      <c r="H97" s="2" t="s">
        <v>824</v>
      </c>
      <c r="I97" s="2" t="s">
        <v>821</v>
      </c>
      <c r="J97" s="2"/>
      <c r="K97" s="193"/>
    </row>
    <row r="98" spans="1:11" ht="15" customHeight="1">
      <c r="A98" s="172"/>
      <c r="B98" s="203"/>
      <c r="C98" s="204"/>
      <c r="D98" s="204"/>
      <c r="E98" s="204"/>
      <c r="F98" s="204"/>
      <c r="G98" s="204"/>
      <c r="H98" s="204"/>
      <c r="I98" s="204"/>
      <c r="J98" s="204"/>
      <c r="K98" s="205"/>
    </row>
    <row r="99" spans="1:11" ht="18.75" customHeight="1">
      <c r="A99" s="172"/>
      <c r="B99" s="206"/>
      <c r="C99" s="207"/>
      <c r="D99" s="207"/>
      <c r="E99" s="207"/>
      <c r="F99" s="207"/>
      <c r="G99" s="207"/>
      <c r="H99" s="207"/>
      <c r="I99" s="207"/>
      <c r="J99" s="207"/>
      <c r="K99" s="206"/>
    </row>
    <row r="100" spans="1:11" ht="18.75" customHeight="1">
      <c r="A100" s="172"/>
      <c r="B100" s="188"/>
      <c r="C100" s="188"/>
      <c r="D100" s="188"/>
      <c r="E100" s="188"/>
      <c r="F100" s="188"/>
      <c r="G100" s="188"/>
      <c r="H100" s="188"/>
      <c r="I100" s="188"/>
      <c r="J100" s="188"/>
      <c r="K100" s="188"/>
    </row>
    <row r="101" spans="1:11" ht="7.5" customHeight="1">
      <c r="A101" s="172"/>
      <c r="B101" s="189"/>
      <c r="C101" s="190"/>
      <c r="D101" s="190"/>
      <c r="E101" s="190"/>
      <c r="F101" s="190"/>
      <c r="G101" s="190"/>
      <c r="H101" s="190"/>
      <c r="I101" s="190"/>
      <c r="J101" s="190"/>
      <c r="K101" s="191"/>
    </row>
    <row r="102" spans="1:11" ht="45" customHeight="1">
      <c r="A102" s="172"/>
      <c r="B102" s="192"/>
      <c r="C102" s="283" t="s">
        <v>825</v>
      </c>
      <c r="D102" s="253"/>
      <c r="E102" s="253"/>
      <c r="F102" s="253"/>
      <c r="G102" s="253"/>
      <c r="H102" s="253"/>
      <c r="I102" s="253"/>
      <c r="J102" s="253"/>
      <c r="K102" s="193"/>
    </row>
    <row r="103" spans="1:11" ht="17.25" customHeight="1">
      <c r="A103" s="172"/>
      <c r="B103" s="192"/>
      <c r="C103" s="194" t="s">
        <v>780</v>
      </c>
      <c r="D103" s="194"/>
      <c r="E103" s="194"/>
      <c r="F103" s="194" t="s">
        <v>781</v>
      </c>
      <c r="G103" s="195"/>
      <c r="H103" s="194" t="s">
        <v>53</v>
      </c>
      <c r="I103" s="194" t="s">
        <v>56</v>
      </c>
      <c r="J103" s="194" t="s">
        <v>782</v>
      </c>
      <c r="K103" s="193"/>
    </row>
    <row r="104" spans="1:11" ht="17.25" customHeight="1">
      <c r="A104" s="172"/>
      <c r="B104" s="192"/>
      <c r="C104" s="196" t="s">
        <v>783</v>
      </c>
      <c r="D104" s="196"/>
      <c r="E104" s="196"/>
      <c r="F104" s="197" t="s">
        <v>784</v>
      </c>
      <c r="G104" s="198"/>
      <c r="H104" s="196"/>
      <c r="I104" s="196"/>
      <c r="J104" s="196" t="s">
        <v>785</v>
      </c>
      <c r="K104" s="193"/>
    </row>
    <row r="105" spans="1:11" ht="5.25" customHeight="1">
      <c r="A105" s="172"/>
      <c r="B105" s="192"/>
      <c r="C105" s="194"/>
      <c r="D105" s="194"/>
      <c r="E105" s="194"/>
      <c r="F105" s="194"/>
      <c r="G105" s="195"/>
      <c r="H105" s="194"/>
      <c r="I105" s="194"/>
      <c r="J105" s="194"/>
      <c r="K105" s="193"/>
    </row>
    <row r="106" spans="1:11" ht="15" customHeight="1">
      <c r="A106" s="172"/>
      <c r="B106" s="192"/>
      <c r="C106" s="2" t="s">
        <v>52</v>
      </c>
      <c r="D106" s="201"/>
      <c r="E106" s="201"/>
      <c r="F106" s="176" t="s">
        <v>786</v>
      </c>
      <c r="G106" s="2"/>
      <c r="H106" s="2" t="s">
        <v>826</v>
      </c>
      <c r="I106" s="2" t="s">
        <v>788</v>
      </c>
      <c r="J106" s="2">
        <v>20</v>
      </c>
      <c r="K106" s="193"/>
    </row>
    <row r="107" spans="1:11" ht="15" customHeight="1">
      <c r="A107" s="172"/>
      <c r="B107" s="192"/>
      <c r="C107" s="2" t="s">
        <v>789</v>
      </c>
      <c r="D107" s="2"/>
      <c r="E107" s="2"/>
      <c r="F107" s="176" t="s">
        <v>786</v>
      </c>
      <c r="G107" s="2"/>
      <c r="H107" s="2" t="s">
        <v>826</v>
      </c>
      <c r="I107" s="2" t="s">
        <v>788</v>
      </c>
      <c r="J107" s="2">
        <v>120</v>
      </c>
      <c r="K107" s="193"/>
    </row>
    <row r="108" spans="1:11" ht="15" customHeight="1">
      <c r="A108" s="172"/>
      <c r="B108" s="202"/>
      <c r="C108" s="2" t="s">
        <v>791</v>
      </c>
      <c r="D108" s="2"/>
      <c r="E108" s="2"/>
      <c r="F108" s="176" t="s">
        <v>792</v>
      </c>
      <c r="G108" s="2"/>
      <c r="H108" s="2" t="s">
        <v>826</v>
      </c>
      <c r="I108" s="2" t="s">
        <v>788</v>
      </c>
      <c r="J108" s="2">
        <v>50</v>
      </c>
      <c r="K108" s="193"/>
    </row>
    <row r="109" spans="1:11" ht="15" customHeight="1">
      <c r="A109" s="172"/>
      <c r="B109" s="202"/>
      <c r="C109" s="2" t="s">
        <v>794</v>
      </c>
      <c r="D109" s="2"/>
      <c r="E109" s="2"/>
      <c r="F109" s="176" t="s">
        <v>786</v>
      </c>
      <c r="G109" s="2"/>
      <c r="H109" s="2" t="s">
        <v>826</v>
      </c>
      <c r="I109" s="2" t="s">
        <v>796</v>
      </c>
      <c r="J109" s="2"/>
      <c r="K109" s="193"/>
    </row>
    <row r="110" spans="1:11" ht="15" customHeight="1">
      <c r="A110" s="172"/>
      <c r="B110" s="202"/>
      <c r="C110" s="2" t="s">
        <v>805</v>
      </c>
      <c r="D110" s="2"/>
      <c r="E110" s="2"/>
      <c r="F110" s="176" t="s">
        <v>792</v>
      </c>
      <c r="G110" s="2"/>
      <c r="H110" s="2" t="s">
        <v>826</v>
      </c>
      <c r="I110" s="2" t="s">
        <v>788</v>
      </c>
      <c r="J110" s="2">
        <v>50</v>
      </c>
      <c r="K110" s="193"/>
    </row>
    <row r="111" spans="1:11" ht="15" customHeight="1">
      <c r="A111" s="172"/>
      <c r="B111" s="202"/>
      <c r="C111" s="2" t="s">
        <v>813</v>
      </c>
      <c r="D111" s="2"/>
      <c r="E111" s="2"/>
      <c r="F111" s="176" t="s">
        <v>792</v>
      </c>
      <c r="G111" s="2"/>
      <c r="H111" s="2" t="s">
        <v>826</v>
      </c>
      <c r="I111" s="2" t="s">
        <v>788</v>
      </c>
      <c r="J111" s="2">
        <v>50</v>
      </c>
      <c r="K111" s="193"/>
    </row>
    <row r="112" spans="1:11" ht="15" customHeight="1">
      <c r="A112" s="172"/>
      <c r="B112" s="202"/>
      <c r="C112" s="2" t="s">
        <v>811</v>
      </c>
      <c r="D112" s="2"/>
      <c r="E112" s="2"/>
      <c r="F112" s="176" t="s">
        <v>792</v>
      </c>
      <c r="G112" s="2"/>
      <c r="H112" s="2" t="s">
        <v>826</v>
      </c>
      <c r="I112" s="2" t="s">
        <v>788</v>
      </c>
      <c r="J112" s="2">
        <v>50</v>
      </c>
      <c r="K112" s="193"/>
    </row>
    <row r="113" spans="1:11" ht="15" customHeight="1">
      <c r="A113" s="172"/>
      <c r="B113" s="202"/>
      <c r="C113" s="2" t="s">
        <v>52</v>
      </c>
      <c r="D113" s="2"/>
      <c r="E113" s="2"/>
      <c r="F113" s="176" t="s">
        <v>786</v>
      </c>
      <c r="G113" s="2"/>
      <c r="H113" s="2" t="s">
        <v>827</v>
      </c>
      <c r="I113" s="2" t="s">
        <v>788</v>
      </c>
      <c r="J113" s="2">
        <v>20</v>
      </c>
      <c r="K113" s="193"/>
    </row>
    <row r="114" spans="1:11" ht="15" customHeight="1">
      <c r="A114" s="172"/>
      <c r="B114" s="202"/>
      <c r="C114" s="2" t="s">
        <v>828</v>
      </c>
      <c r="D114" s="2"/>
      <c r="E114" s="2"/>
      <c r="F114" s="176" t="s">
        <v>786</v>
      </c>
      <c r="G114" s="2"/>
      <c r="H114" s="2" t="s">
        <v>829</v>
      </c>
      <c r="I114" s="2" t="s">
        <v>788</v>
      </c>
      <c r="J114" s="2">
        <v>120</v>
      </c>
      <c r="K114" s="193"/>
    </row>
    <row r="115" spans="1:11" ht="15" customHeight="1">
      <c r="A115" s="172"/>
      <c r="B115" s="202"/>
      <c r="C115" s="2" t="s">
        <v>37</v>
      </c>
      <c r="D115" s="2"/>
      <c r="E115" s="2"/>
      <c r="F115" s="176" t="s">
        <v>786</v>
      </c>
      <c r="G115" s="2"/>
      <c r="H115" s="2" t="s">
        <v>830</v>
      </c>
      <c r="I115" s="2" t="s">
        <v>821</v>
      </c>
      <c r="J115" s="2"/>
      <c r="K115" s="193"/>
    </row>
    <row r="116" spans="1:11" ht="15" customHeight="1">
      <c r="A116" s="172"/>
      <c r="B116" s="202"/>
      <c r="C116" s="2" t="s">
        <v>47</v>
      </c>
      <c r="D116" s="2"/>
      <c r="E116" s="2"/>
      <c r="F116" s="176" t="s">
        <v>786</v>
      </c>
      <c r="G116" s="2"/>
      <c r="H116" s="2" t="s">
        <v>831</v>
      </c>
      <c r="I116" s="2" t="s">
        <v>821</v>
      </c>
      <c r="J116" s="2"/>
      <c r="K116" s="193"/>
    </row>
    <row r="117" spans="1:11" ht="15" customHeight="1">
      <c r="A117" s="172"/>
      <c r="B117" s="202"/>
      <c r="C117" s="2" t="s">
        <v>56</v>
      </c>
      <c r="D117" s="2"/>
      <c r="E117" s="2"/>
      <c r="F117" s="176" t="s">
        <v>786</v>
      </c>
      <c r="G117" s="2"/>
      <c r="H117" s="2" t="s">
        <v>832</v>
      </c>
      <c r="I117" s="2" t="s">
        <v>833</v>
      </c>
      <c r="J117" s="2"/>
      <c r="K117" s="193"/>
    </row>
    <row r="118" spans="1:11" ht="15" customHeight="1">
      <c r="A118" s="172"/>
      <c r="B118" s="203"/>
      <c r="C118" s="208"/>
      <c r="D118" s="208"/>
      <c r="E118" s="208"/>
      <c r="F118" s="208"/>
      <c r="G118" s="208"/>
      <c r="H118" s="208"/>
      <c r="I118" s="208"/>
      <c r="J118" s="208"/>
      <c r="K118" s="205"/>
    </row>
    <row r="119" spans="1:11" ht="18.75" customHeight="1">
      <c r="A119" s="172"/>
      <c r="B119" s="209"/>
      <c r="C119" s="210"/>
      <c r="D119" s="210"/>
      <c r="E119" s="210"/>
      <c r="F119" s="211"/>
      <c r="G119" s="210"/>
      <c r="H119" s="210"/>
      <c r="I119" s="210"/>
      <c r="J119" s="210"/>
      <c r="K119" s="209"/>
    </row>
    <row r="120" spans="1:11" ht="18.75" customHeight="1">
      <c r="A120" s="172"/>
      <c r="B120" s="188"/>
      <c r="C120" s="188"/>
      <c r="D120" s="188"/>
      <c r="E120" s="188"/>
      <c r="F120" s="188"/>
      <c r="G120" s="188"/>
      <c r="H120" s="188"/>
      <c r="I120" s="188"/>
      <c r="J120" s="188"/>
      <c r="K120" s="188"/>
    </row>
    <row r="121" spans="1:11" ht="7.5" customHeight="1">
      <c r="A121" s="172"/>
      <c r="B121" s="212"/>
      <c r="C121" s="213"/>
      <c r="D121" s="213"/>
      <c r="E121" s="213"/>
      <c r="F121" s="213"/>
      <c r="G121" s="213"/>
      <c r="H121" s="213"/>
      <c r="I121" s="213"/>
      <c r="J121" s="213"/>
      <c r="K121" s="214"/>
    </row>
    <row r="122" spans="1:11" ht="45" customHeight="1">
      <c r="A122" s="172"/>
      <c r="B122" s="215"/>
      <c r="C122" s="284" t="s">
        <v>834</v>
      </c>
      <c r="D122" s="253"/>
      <c r="E122" s="253"/>
      <c r="F122" s="253"/>
      <c r="G122" s="253"/>
      <c r="H122" s="253"/>
      <c r="I122" s="253"/>
      <c r="J122" s="253"/>
      <c r="K122" s="216"/>
    </row>
    <row r="123" spans="1:11" ht="17.25" customHeight="1">
      <c r="A123" s="172"/>
      <c r="B123" s="217"/>
      <c r="C123" s="194" t="s">
        <v>780</v>
      </c>
      <c r="D123" s="194"/>
      <c r="E123" s="194"/>
      <c r="F123" s="194" t="s">
        <v>781</v>
      </c>
      <c r="G123" s="195"/>
      <c r="H123" s="194" t="s">
        <v>53</v>
      </c>
      <c r="I123" s="194" t="s">
        <v>56</v>
      </c>
      <c r="J123" s="194" t="s">
        <v>782</v>
      </c>
      <c r="K123" s="218"/>
    </row>
    <row r="124" spans="1:11" ht="17.25" customHeight="1">
      <c r="A124" s="172"/>
      <c r="B124" s="217"/>
      <c r="C124" s="196" t="s">
        <v>783</v>
      </c>
      <c r="D124" s="196"/>
      <c r="E124" s="196"/>
      <c r="F124" s="197" t="s">
        <v>784</v>
      </c>
      <c r="G124" s="198"/>
      <c r="H124" s="196"/>
      <c r="I124" s="196"/>
      <c r="J124" s="196" t="s">
        <v>785</v>
      </c>
      <c r="K124" s="218"/>
    </row>
    <row r="125" spans="1:11" ht="5.25" customHeight="1">
      <c r="A125" s="172"/>
      <c r="B125" s="219"/>
      <c r="C125" s="199"/>
      <c r="D125" s="199"/>
      <c r="E125" s="199"/>
      <c r="F125" s="199"/>
      <c r="G125" s="200"/>
      <c r="H125" s="199"/>
      <c r="I125" s="199"/>
      <c r="J125" s="199"/>
      <c r="K125" s="220"/>
    </row>
    <row r="126" spans="1:11" ht="15" customHeight="1">
      <c r="A126" s="172"/>
      <c r="B126" s="219"/>
      <c r="C126" s="2" t="s">
        <v>789</v>
      </c>
      <c r="D126" s="201"/>
      <c r="E126" s="201"/>
      <c r="F126" s="176" t="s">
        <v>786</v>
      </c>
      <c r="G126" s="2"/>
      <c r="H126" s="2" t="s">
        <v>826</v>
      </c>
      <c r="I126" s="2" t="s">
        <v>788</v>
      </c>
      <c r="J126" s="2">
        <v>120</v>
      </c>
      <c r="K126" s="221"/>
    </row>
    <row r="127" spans="1:11" ht="15" customHeight="1">
      <c r="A127" s="172"/>
      <c r="B127" s="219"/>
      <c r="C127" s="2" t="s">
        <v>835</v>
      </c>
      <c r="D127" s="2"/>
      <c r="E127" s="2"/>
      <c r="F127" s="176" t="s">
        <v>786</v>
      </c>
      <c r="G127" s="2"/>
      <c r="H127" s="2" t="s">
        <v>836</v>
      </c>
      <c r="I127" s="2" t="s">
        <v>788</v>
      </c>
      <c r="J127" s="2" t="s">
        <v>837</v>
      </c>
      <c r="K127" s="221"/>
    </row>
    <row r="128" spans="1:11" ht="15" customHeight="1">
      <c r="A128" s="172"/>
      <c r="B128" s="219"/>
      <c r="C128" s="2" t="s">
        <v>734</v>
      </c>
      <c r="D128" s="2"/>
      <c r="E128" s="2"/>
      <c r="F128" s="176" t="s">
        <v>786</v>
      </c>
      <c r="G128" s="2"/>
      <c r="H128" s="2" t="s">
        <v>838</v>
      </c>
      <c r="I128" s="2" t="s">
        <v>788</v>
      </c>
      <c r="J128" s="2" t="s">
        <v>837</v>
      </c>
      <c r="K128" s="221"/>
    </row>
    <row r="129" spans="1:11" ht="15" customHeight="1">
      <c r="A129" s="172"/>
      <c r="B129" s="219"/>
      <c r="C129" s="2" t="s">
        <v>797</v>
      </c>
      <c r="D129" s="2"/>
      <c r="E129" s="2"/>
      <c r="F129" s="176" t="s">
        <v>792</v>
      </c>
      <c r="G129" s="2"/>
      <c r="H129" s="2" t="s">
        <v>798</v>
      </c>
      <c r="I129" s="2" t="s">
        <v>788</v>
      </c>
      <c r="J129" s="2">
        <v>15</v>
      </c>
      <c r="K129" s="221"/>
    </row>
    <row r="130" spans="1:11" ht="15" customHeight="1">
      <c r="A130" s="172"/>
      <c r="B130" s="219"/>
      <c r="C130" s="2" t="s">
        <v>799</v>
      </c>
      <c r="D130" s="2"/>
      <c r="E130" s="2"/>
      <c r="F130" s="176" t="s">
        <v>792</v>
      </c>
      <c r="G130" s="2"/>
      <c r="H130" s="2" t="s">
        <v>800</v>
      </c>
      <c r="I130" s="2" t="s">
        <v>788</v>
      </c>
      <c r="J130" s="2">
        <v>15</v>
      </c>
      <c r="K130" s="221"/>
    </row>
    <row r="131" spans="1:11" ht="15" customHeight="1">
      <c r="A131" s="172"/>
      <c r="B131" s="219"/>
      <c r="C131" s="2" t="s">
        <v>801</v>
      </c>
      <c r="D131" s="2"/>
      <c r="E131" s="2"/>
      <c r="F131" s="176" t="s">
        <v>792</v>
      </c>
      <c r="G131" s="2"/>
      <c r="H131" s="2" t="s">
        <v>802</v>
      </c>
      <c r="I131" s="2" t="s">
        <v>788</v>
      </c>
      <c r="J131" s="2">
        <v>20</v>
      </c>
      <c r="K131" s="221"/>
    </row>
    <row r="132" spans="1:11" ht="15" customHeight="1">
      <c r="A132" s="172"/>
      <c r="B132" s="219"/>
      <c r="C132" s="2" t="s">
        <v>803</v>
      </c>
      <c r="D132" s="2"/>
      <c r="E132" s="2"/>
      <c r="F132" s="176" t="s">
        <v>792</v>
      </c>
      <c r="G132" s="2"/>
      <c r="H132" s="2" t="s">
        <v>804</v>
      </c>
      <c r="I132" s="2" t="s">
        <v>788</v>
      </c>
      <c r="J132" s="2">
        <v>20</v>
      </c>
      <c r="K132" s="221"/>
    </row>
    <row r="133" spans="1:11" ht="15" customHeight="1">
      <c r="A133" s="172"/>
      <c r="B133" s="219"/>
      <c r="C133" s="2" t="s">
        <v>791</v>
      </c>
      <c r="D133" s="2"/>
      <c r="E133" s="2"/>
      <c r="F133" s="176" t="s">
        <v>792</v>
      </c>
      <c r="G133" s="2"/>
      <c r="H133" s="2" t="s">
        <v>826</v>
      </c>
      <c r="I133" s="2" t="s">
        <v>788</v>
      </c>
      <c r="J133" s="2">
        <v>50</v>
      </c>
      <c r="K133" s="221"/>
    </row>
    <row r="134" spans="1:11" ht="15" customHeight="1">
      <c r="A134" s="172"/>
      <c r="B134" s="219"/>
      <c r="C134" s="2" t="s">
        <v>805</v>
      </c>
      <c r="D134" s="2"/>
      <c r="E134" s="2"/>
      <c r="F134" s="176" t="s">
        <v>792</v>
      </c>
      <c r="G134" s="2"/>
      <c r="H134" s="2" t="s">
        <v>826</v>
      </c>
      <c r="I134" s="2" t="s">
        <v>788</v>
      </c>
      <c r="J134" s="2">
        <v>50</v>
      </c>
      <c r="K134" s="221"/>
    </row>
    <row r="135" spans="1:11" ht="15" customHeight="1">
      <c r="A135" s="172"/>
      <c r="B135" s="219"/>
      <c r="C135" s="2" t="s">
        <v>811</v>
      </c>
      <c r="D135" s="2"/>
      <c r="E135" s="2"/>
      <c r="F135" s="176" t="s">
        <v>792</v>
      </c>
      <c r="G135" s="2"/>
      <c r="H135" s="2" t="s">
        <v>826</v>
      </c>
      <c r="I135" s="2" t="s">
        <v>788</v>
      </c>
      <c r="J135" s="2">
        <v>50</v>
      </c>
      <c r="K135" s="221"/>
    </row>
    <row r="136" spans="1:11" ht="15" customHeight="1">
      <c r="A136" s="172"/>
      <c r="B136" s="219"/>
      <c r="C136" s="2" t="s">
        <v>813</v>
      </c>
      <c r="D136" s="2"/>
      <c r="E136" s="2"/>
      <c r="F136" s="176" t="s">
        <v>792</v>
      </c>
      <c r="G136" s="2"/>
      <c r="H136" s="2" t="s">
        <v>826</v>
      </c>
      <c r="I136" s="2" t="s">
        <v>788</v>
      </c>
      <c r="J136" s="2">
        <v>50</v>
      </c>
      <c r="K136" s="221"/>
    </row>
    <row r="137" spans="1:11" ht="15" customHeight="1">
      <c r="A137" s="172"/>
      <c r="B137" s="219"/>
      <c r="C137" s="2" t="s">
        <v>814</v>
      </c>
      <c r="D137" s="2"/>
      <c r="E137" s="2"/>
      <c r="F137" s="176" t="s">
        <v>792</v>
      </c>
      <c r="G137" s="2"/>
      <c r="H137" s="2" t="s">
        <v>839</v>
      </c>
      <c r="I137" s="2" t="s">
        <v>788</v>
      </c>
      <c r="J137" s="2">
        <v>255</v>
      </c>
      <c r="K137" s="221"/>
    </row>
    <row r="138" spans="1:11" ht="15" customHeight="1">
      <c r="A138" s="172"/>
      <c r="B138" s="219"/>
      <c r="C138" s="2" t="s">
        <v>816</v>
      </c>
      <c r="D138" s="2"/>
      <c r="E138" s="2"/>
      <c r="F138" s="176" t="s">
        <v>786</v>
      </c>
      <c r="G138" s="2"/>
      <c r="H138" s="2" t="s">
        <v>840</v>
      </c>
      <c r="I138" s="2" t="s">
        <v>818</v>
      </c>
      <c r="J138" s="2"/>
      <c r="K138" s="221"/>
    </row>
    <row r="139" spans="1:11" ht="15" customHeight="1">
      <c r="A139" s="172"/>
      <c r="B139" s="219"/>
      <c r="C139" s="2" t="s">
        <v>819</v>
      </c>
      <c r="D139" s="2"/>
      <c r="E139" s="2"/>
      <c r="F139" s="176" t="s">
        <v>786</v>
      </c>
      <c r="G139" s="2"/>
      <c r="H139" s="2" t="s">
        <v>841</v>
      </c>
      <c r="I139" s="2" t="s">
        <v>821</v>
      </c>
      <c r="J139" s="2"/>
      <c r="K139" s="221"/>
    </row>
    <row r="140" spans="1:11" ht="15" customHeight="1">
      <c r="A140" s="172"/>
      <c r="B140" s="219"/>
      <c r="C140" s="2" t="s">
        <v>822</v>
      </c>
      <c r="D140" s="2"/>
      <c r="E140" s="2"/>
      <c r="F140" s="176" t="s">
        <v>786</v>
      </c>
      <c r="G140" s="2"/>
      <c r="H140" s="2" t="s">
        <v>822</v>
      </c>
      <c r="I140" s="2" t="s">
        <v>821</v>
      </c>
      <c r="J140" s="2"/>
      <c r="K140" s="221"/>
    </row>
    <row r="141" spans="1:11" ht="15" customHeight="1">
      <c r="A141" s="172"/>
      <c r="B141" s="219"/>
      <c r="C141" s="2" t="s">
        <v>37</v>
      </c>
      <c r="D141" s="2"/>
      <c r="E141" s="2"/>
      <c r="F141" s="176" t="s">
        <v>786</v>
      </c>
      <c r="G141" s="2"/>
      <c r="H141" s="2" t="s">
        <v>842</v>
      </c>
      <c r="I141" s="2" t="s">
        <v>821</v>
      </c>
      <c r="J141" s="2"/>
      <c r="K141" s="221"/>
    </row>
    <row r="142" spans="1:11" ht="15" customHeight="1">
      <c r="A142" s="172"/>
      <c r="B142" s="219"/>
      <c r="C142" s="2" t="s">
        <v>843</v>
      </c>
      <c r="D142" s="2"/>
      <c r="E142" s="2"/>
      <c r="F142" s="176" t="s">
        <v>786</v>
      </c>
      <c r="G142" s="2"/>
      <c r="H142" s="2" t="s">
        <v>844</v>
      </c>
      <c r="I142" s="2" t="s">
        <v>821</v>
      </c>
      <c r="J142" s="2"/>
      <c r="K142" s="221"/>
    </row>
    <row r="143" spans="1:11" ht="15" customHeight="1">
      <c r="A143" s="172"/>
      <c r="B143" s="222"/>
      <c r="C143" s="223"/>
      <c r="D143" s="223"/>
      <c r="E143" s="223"/>
      <c r="F143" s="223"/>
      <c r="G143" s="223"/>
      <c r="H143" s="223"/>
      <c r="I143" s="223"/>
      <c r="J143" s="223"/>
      <c r="K143" s="224"/>
    </row>
    <row r="144" spans="1:11" ht="18.75" customHeight="1">
      <c r="A144" s="172"/>
      <c r="B144" s="210"/>
      <c r="C144" s="210"/>
      <c r="D144" s="210"/>
      <c r="E144" s="210"/>
      <c r="F144" s="211"/>
      <c r="G144" s="210"/>
      <c r="H144" s="210"/>
      <c r="I144" s="210"/>
      <c r="J144" s="210"/>
      <c r="K144" s="210"/>
    </row>
    <row r="145" spans="1:11" ht="18.75" customHeight="1">
      <c r="A145" s="172"/>
      <c r="B145" s="188"/>
      <c r="C145" s="188"/>
      <c r="D145" s="188"/>
      <c r="E145" s="188"/>
      <c r="F145" s="188"/>
      <c r="G145" s="188"/>
      <c r="H145" s="188"/>
      <c r="I145" s="188"/>
      <c r="J145" s="188"/>
      <c r="K145" s="188"/>
    </row>
    <row r="146" spans="1:11" ht="7.5" customHeight="1">
      <c r="A146" s="172"/>
      <c r="B146" s="189"/>
      <c r="C146" s="190"/>
      <c r="D146" s="190"/>
      <c r="E146" s="190"/>
      <c r="F146" s="190"/>
      <c r="G146" s="190"/>
      <c r="H146" s="190"/>
      <c r="I146" s="190"/>
      <c r="J146" s="190"/>
      <c r="K146" s="191"/>
    </row>
    <row r="147" spans="1:11" ht="45" customHeight="1">
      <c r="A147" s="172"/>
      <c r="B147" s="192"/>
      <c r="C147" s="283" t="s">
        <v>845</v>
      </c>
      <c r="D147" s="253"/>
      <c r="E147" s="253"/>
      <c r="F147" s="253"/>
      <c r="G147" s="253"/>
      <c r="H147" s="253"/>
      <c r="I147" s="253"/>
      <c r="J147" s="253"/>
      <c r="K147" s="193"/>
    </row>
    <row r="148" spans="1:11" ht="17.25" customHeight="1">
      <c r="A148" s="172"/>
      <c r="B148" s="192"/>
      <c r="C148" s="194" t="s">
        <v>780</v>
      </c>
      <c r="D148" s="194"/>
      <c r="E148" s="194"/>
      <c r="F148" s="194" t="s">
        <v>781</v>
      </c>
      <c r="G148" s="195"/>
      <c r="H148" s="194" t="s">
        <v>53</v>
      </c>
      <c r="I148" s="194" t="s">
        <v>56</v>
      </c>
      <c r="J148" s="194" t="s">
        <v>782</v>
      </c>
      <c r="K148" s="193"/>
    </row>
    <row r="149" spans="1:11" ht="17.25" customHeight="1">
      <c r="A149" s="172"/>
      <c r="B149" s="192"/>
      <c r="C149" s="196" t="s">
        <v>783</v>
      </c>
      <c r="D149" s="196"/>
      <c r="E149" s="196"/>
      <c r="F149" s="197" t="s">
        <v>784</v>
      </c>
      <c r="G149" s="198"/>
      <c r="H149" s="196"/>
      <c r="I149" s="196"/>
      <c r="J149" s="196" t="s">
        <v>785</v>
      </c>
      <c r="K149" s="193"/>
    </row>
    <row r="150" spans="1:11" ht="5.25" customHeight="1">
      <c r="A150" s="172"/>
      <c r="B150" s="202"/>
      <c r="C150" s="199"/>
      <c r="D150" s="199"/>
      <c r="E150" s="199"/>
      <c r="F150" s="199"/>
      <c r="G150" s="200"/>
      <c r="H150" s="199"/>
      <c r="I150" s="199"/>
      <c r="J150" s="199"/>
      <c r="K150" s="221"/>
    </row>
    <row r="151" spans="1:11" ht="15" customHeight="1">
      <c r="A151" s="172"/>
      <c r="B151" s="202"/>
      <c r="C151" s="225" t="s">
        <v>789</v>
      </c>
      <c r="D151" s="2"/>
      <c r="E151" s="2"/>
      <c r="F151" s="226" t="s">
        <v>786</v>
      </c>
      <c r="G151" s="2"/>
      <c r="H151" s="225" t="s">
        <v>826</v>
      </c>
      <c r="I151" s="225" t="s">
        <v>788</v>
      </c>
      <c r="J151" s="225">
        <v>120</v>
      </c>
      <c r="K151" s="221"/>
    </row>
    <row r="152" spans="1:11" ht="15" customHeight="1">
      <c r="A152" s="172"/>
      <c r="B152" s="202"/>
      <c r="C152" s="225" t="s">
        <v>835</v>
      </c>
      <c r="D152" s="2"/>
      <c r="E152" s="2"/>
      <c r="F152" s="226" t="s">
        <v>786</v>
      </c>
      <c r="G152" s="2"/>
      <c r="H152" s="225" t="s">
        <v>846</v>
      </c>
      <c r="I152" s="225" t="s">
        <v>788</v>
      </c>
      <c r="J152" s="225" t="s">
        <v>837</v>
      </c>
      <c r="K152" s="221"/>
    </row>
    <row r="153" spans="1:11" ht="15" customHeight="1">
      <c r="A153" s="172"/>
      <c r="B153" s="202"/>
      <c r="C153" s="225" t="s">
        <v>734</v>
      </c>
      <c r="D153" s="2"/>
      <c r="E153" s="2"/>
      <c r="F153" s="226" t="s">
        <v>786</v>
      </c>
      <c r="G153" s="2"/>
      <c r="H153" s="225" t="s">
        <v>847</v>
      </c>
      <c r="I153" s="225" t="s">
        <v>788</v>
      </c>
      <c r="J153" s="225" t="s">
        <v>837</v>
      </c>
      <c r="K153" s="221"/>
    </row>
    <row r="154" spans="1:11" ht="15" customHeight="1">
      <c r="A154" s="172"/>
      <c r="B154" s="202"/>
      <c r="C154" s="225" t="s">
        <v>791</v>
      </c>
      <c r="D154" s="2"/>
      <c r="E154" s="2"/>
      <c r="F154" s="226" t="s">
        <v>792</v>
      </c>
      <c r="G154" s="2"/>
      <c r="H154" s="225" t="s">
        <v>826</v>
      </c>
      <c r="I154" s="225" t="s">
        <v>788</v>
      </c>
      <c r="J154" s="225">
        <v>50</v>
      </c>
      <c r="K154" s="221"/>
    </row>
    <row r="155" spans="1:11" ht="15" customHeight="1">
      <c r="A155" s="172"/>
      <c r="B155" s="202"/>
      <c r="C155" s="225" t="s">
        <v>794</v>
      </c>
      <c r="D155" s="2"/>
      <c r="E155" s="2"/>
      <c r="F155" s="226" t="s">
        <v>786</v>
      </c>
      <c r="G155" s="2"/>
      <c r="H155" s="225" t="s">
        <v>826</v>
      </c>
      <c r="I155" s="225" t="s">
        <v>796</v>
      </c>
      <c r="J155" s="225"/>
      <c r="K155" s="221"/>
    </row>
    <row r="156" spans="1:11" ht="15" customHeight="1">
      <c r="A156" s="172"/>
      <c r="B156" s="202"/>
      <c r="C156" s="225" t="s">
        <v>805</v>
      </c>
      <c r="D156" s="2"/>
      <c r="E156" s="2"/>
      <c r="F156" s="226" t="s">
        <v>792</v>
      </c>
      <c r="G156" s="2"/>
      <c r="H156" s="225" t="s">
        <v>826</v>
      </c>
      <c r="I156" s="225" t="s">
        <v>788</v>
      </c>
      <c r="J156" s="225">
        <v>50</v>
      </c>
      <c r="K156" s="221"/>
    </row>
    <row r="157" spans="1:11" ht="15" customHeight="1">
      <c r="A157" s="172"/>
      <c r="B157" s="202"/>
      <c r="C157" s="225" t="s">
        <v>813</v>
      </c>
      <c r="D157" s="2"/>
      <c r="E157" s="2"/>
      <c r="F157" s="226" t="s">
        <v>792</v>
      </c>
      <c r="G157" s="2"/>
      <c r="H157" s="225" t="s">
        <v>826</v>
      </c>
      <c r="I157" s="225" t="s">
        <v>788</v>
      </c>
      <c r="J157" s="225">
        <v>50</v>
      </c>
      <c r="K157" s="221"/>
    </row>
    <row r="158" spans="1:11" ht="15" customHeight="1">
      <c r="A158" s="172"/>
      <c r="B158" s="202"/>
      <c r="C158" s="225" t="s">
        <v>811</v>
      </c>
      <c r="D158" s="2"/>
      <c r="E158" s="2"/>
      <c r="F158" s="226" t="s">
        <v>792</v>
      </c>
      <c r="G158" s="2"/>
      <c r="H158" s="225" t="s">
        <v>826</v>
      </c>
      <c r="I158" s="225" t="s">
        <v>788</v>
      </c>
      <c r="J158" s="225">
        <v>50</v>
      </c>
      <c r="K158" s="221"/>
    </row>
    <row r="159" spans="1:11" ht="15" customHeight="1">
      <c r="A159" s="172"/>
      <c r="B159" s="202"/>
      <c r="C159" s="225" t="s">
        <v>92</v>
      </c>
      <c r="D159" s="2"/>
      <c r="E159" s="2"/>
      <c r="F159" s="226" t="s">
        <v>786</v>
      </c>
      <c r="G159" s="2"/>
      <c r="H159" s="225" t="s">
        <v>848</v>
      </c>
      <c r="I159" s="225" t="s">
        <v>788</v>
      </c>
      <c r="J159" s="225" t="s">
        <v>849</v>
      </c>
      <c r="K159" s="221"/>
    </row>
    <row r="160" spans="1:11" ht="15" customHeight="1">
      <c r="A160" s="172"/>
      <c r="B160" s="202"/>
      <c r="C160" s="225" t="s">
        <v>850</v>
      </c>
      <c r="D160" s="2"/>
      <c r="E160" s="2"/>
      <c r="F160" s="226" t="s">
        <v>786</v>
      </c>
      <c r="G160" s="2"/>
      <c r="H160" s="225" t="s">
        <v>851</v>
      </c>
      <c r="I160" s="225" t="s">
        <v>821</v>
      </c>
      <c r="J160" s="225"/>
      <c r="K160" s="221"/>
    </row>
    <row r="161" spans="1:11" ht="15" customHeight="1">
      <c r="A161" s="172"/>
      <c r="B161" s="227"/>
      <c r="C161" s="208"/>
      <c r="D161" s="208"/>
      <c r="E161" s="208"/>
      <c r="F161" s="208"/>
      <c r="G161" s="208"/>
      <c r="H161" s="208"/>
      <c r="I161" s="208"/>
      <c r="J161" s="208"/>
      <c r="K161" s="228"/>
    </row>
    <row r="162" spans="1:11" ht="18.75" customHeight="1">
      <c r="A162" s="172"/>
      <c r="B162" s="210"/>
      <c r="C162" s="200"/>
      <c r="D162" s="200"/>
      <c r="E162" s="200"/>
      <c r="F162" s="229"/>
      <c r="G162" s="200"/>
      <c r="H162" s="200"/>
      <c r="I162" s="200"/>
      <c r="J162" s="200"/>
      <c r="K162" s="210"/>
    </row>
    <row r="163" spans="1:11" ht="18.75" customHeight="1">
      <c r="A163" s="172"/>
      <c r="B163" s="188"/>
      <c r="C163" s="188"/>
      <c r="D163" s="188"/>
      <c r="E163" s="188"/>
      <c r="F163" s="188"/>
      <c r="G163" s="188"/>
      <c r="H163" s="188"/>
      <c r="I163" s="188"/>
      <c r="J163" s="188"/>
      <c r="K163" s="188"/>
    </row>
    <row r="164" spans="1:11" ht="7.5" customHeight="1">
      <c r="A164" s="172"/>
      <c r="B164" s="173"/>
      <c r="C164" s="174"/>
      <c r="D164" s="174"/>
      <c r="E164" s="174"/>
      <c r="F164" s="174"/>
      <c r="G164" s="174"/>
      <c r="H164" s="174"/>
      <c r="I164" s="174"/>
      <c r="J164" s="174"/>
      <c r="K164" s="175"/>
    </row>
    <row r="165" spans="1:11" ht="45" customHeight="1">
      <c r="A165" s="172"/>
      <c r="B165" s="177"/>
      <c r="C165" s="284" t="s">
        <v>852</v>
      </c>
      <c r="D165" s="253"/>
      <c r="E165" s="253"/>
      <c r="F165" s="253"/>
      <c r="G165" s="253"/>
      <c r="H165" s="253"/>
      <c r="I165" s="253"/>
      <c r="J165" s="253"/>
      <c r="K165" s="178"/>
    </row>
    <row r="166" spans="1:11" ht="17.25" customHeight="1">
      <c r="A166" s="172"/>
      <c r="B166" s="177"/>
      <c r="C166" s="194" t="s">
        <v>780</v>
      </c>
      <c r="D166" s="194"/>
      <c r="E166" s="194"/>
      <c r="F166" s="194" t="s">
        <v>781</v>
      </c>
      <c r="G166" s="230"/>
      <c r="H166" s="231" t="s">
        <v>53</v>
      </c>
      <c r="I166" s="231" t="s">
        <v>56</v>
      </c>
      <c r="J166" s="194" t="s">
        <v>782</v>
      </c>
      <c r="K166" s="178"/>
    </row>
    <row r="167" spans="1:11" ht="17.25" customHeight="1">
      <c r="A167" s="172"/>
      <c r="B167" s="179"/>
      <c r="C167" s="196" t="s">
        <v>783</v>
      </c>
      <c r="D167" s="196"/>
      <c r="E167" s="196"/>
      <c r="F167" s="197" t="s">
        <v>784</v>
      </c>
      <c r="G167" s="232"/>
      <c r="H167" s="233"/>
      <c r="I167" s="233"/>
      <c r="J167" s="196" t="s">
        <v>785</v>
      </c>
      <c r="K167" s="180"/>
    </row>
    <row r="168" spans="1:11" ht="5.25" customHeight="1">
      <c r="A168" s="172"/>
      <c r="B168" s="202"/>
      <c r="C168" s="199"/>
      <c r="D168" s="199"/>
      <c r="E168" s="199"/>
      <c r="F168" s="199"/>
      <c r="G168" s="200"/>
      <c r="H168" s="199"/>
      <c r="I168" s="199"/>
      <c r="J168" s="199"/>
      <c r="K168" s="221"/>
    </row>
    <row r="169" spans="1:11" ht="15" customHeight="1">
      <c r="A169" s="172"/>
      <c r="B169" s="202"/>
      <c r="C169" s="2" t="s">
        <v>789</v>
      </c>
      <c r="D169" s="2"/>
      <c r="E169" s="2"/>
      <c r="F169" s="176" t="s">
        <v>786</v>
      </c>
      <c r="G169" s="2"/>
      <c r="H169" s="2" t="s">
        <v>826</v>
      </c>
      <c r="I169" s="2" t="s">
        <v>788</v>
      </c>
      <c r="J169" s="2">
        <v>120</v>
      </c>
      <c r="K169" s="221"/>
    </row>
    <row r="170" spans="1:11" ht="15" customHeight="1">
      <c r="A170" s="172"/>
      <c r="B170" s="202"/>
      <c r="C170" s="2" t="s">
        <v>835</v>
      </c>
      <c r="D170" s="2"/>
      <c r="E170" s="2"/>
      <c r="F170" s="176" t="s">
        <v>786</v>
      </c>
      <c r="G170" s="2"/>
      <c r="H170" s="2" t="s">
        <v>836</v>
      </c>
      <c r="I170" s="2" t="s">
        <v>788</v>
      </c>
      <c r="J170" s="2" t="s">
        <v>837</v>
      </c>
      <c r="K170" s="221"/>
    </row>
    <row r="171" spans="1:11" ht="15" customHeight="1">
      <c r="A171" s="172"/>
      <c r="B171" s="202"/>
      <c r="C171" s="2" t="s">
        <v>734</v>
      </c>
      <c r="D171" s="2"/>
      <c r="E171" s="2"/>
      <c r="F171" s="176" t="s">
        <v>786</v>
      </c>
      <c r="G171" s="2"/>
      <c r="H171" s="2" t="s">
        <v>853</v>
      </c>
      <c r="I171" s="2" t="s">
        <v>788</v>
      </c>
      <c r="J171" s="2" t="s">
        <v>837</v>
      </c>
      <c r="K171" s="221"/>
    </row>
    <row r="172" spans="1:11" ht="15" customHeight="1">
      <c r="A172" s="172"/>
      <c r="B172" s="202"/>
      <c r="C172" s="2" t="s">
        <v>791</v>
      </c>
      <c r="D172" s="2"/>
      <c r="E172" s="2"/>
      <c r="F172" s="176" t="s">
        <v>792</v>
      </c>
      <c r="G172" s="2"/>
      <c r="H172" s="2" t="s">
        <v>853</v>
      </c>
      <c r="I172" s="2" t="s">
        <v>788</v>
      </c>
      <c r="J172" s="2">
        <v>50</v>
      </c>
      <c r="K172" s="221"/>
    </row>
    <row r="173" spans="1:11" ht="15" customHeight="1">
      <c r="A173" s="172"/>
      <c r="B173" s="202"/>
      <c r="C173" s="2" t="s">
        <v>794</v>
      </c>
      <c r="D173" s="2"/>
      <c r="E173" s="2"/>
      <c r="F173" s="176" t="s">
        <v>786</v>
      </c>
      <c r="G173" s="2"/>
      <c r="H173" s="2" t="s">
        <v>853</v>
      </c>
      <c r="I173" s="2" t="s">
        <v>796</v>
      </c>
      <c r="J173" s="2"/>
      <c r="K173" s="221"/>
    </row>
    <row r="174" spans="1:11" ht="15" customHeight="1">
      <c r="A174" s="172"/>
      <c r="B174" s="202"/>
      <c r="C174" s="2" t="s">
        <v>805</v>
      </c>
      <c r="D174" s="2"/>
      <c r="E174" s="2"/>
      <c r="F174" s="176" t="s">
        <v>792</v>
      </c>
      <c r="G174" s="2"/>
      <c r="H174" s="2" t="s">
        <v>853</v>
      </c>
      <c r="I174" s="2" t="s">
        <v>788</v>
      </c>
      <c r="J174" s="2">
        <v>50</v>
      </c>
      <c r="K174" s="221"/>
    </row>
    <row r="175" spans="1:11" ht="15" customHeight="1">
      <c r="A175" s="172"/>
      <c r="B175" s="202"/>
      <c r="C175" s="2" t="s">
        <v>813</v>
      </c>
      <c r="D175" s="2"/>
      <c r="E175" s="2"/>
      <c r="F175" s="176" t="s">
        <v>792</v>
      </c>
      <c r="G175" s="2"/>
      <c r="H175" s="2" t="s">
        <v>853</v>
      </c>
      <c r="I175" s="2" t="s">
        <v>788</v>
      </c>
      <c r="J175" s="2">
        <v>50</v>
      </c>
      <c r="K175" s="221"/>
    </row>
    <row r="176" spans="1:11" ht="15" customHeight="1">
      <c r="A176" s="172"/>
      <c r="B176" s="202"/>
      <c r="C176" s="2" t="s">
        <v>811</v>
      </c>
      <c r="D176" s="2"/>
      <c r="E176" s="2"/>
      <c r="F176" s="176" t="s">
        <v>792</v>
      </c>
      <c r="G176" s="2"/>
      <c r="H176" s="2" t="s">
        <v>853</v>
      </c>
      <c r="I176" s="2" t="s">
        <v>788</v>
      </c>
      <c r="J176" s="2">
        <v>50</v>
      </c>
      <c r="K176" s="221"/>
    </row>
    <row r="177" spans="1:11" ht="15" customHeight="1">
      <c r="A177" s="172"/>
      <c r="B177" s="202"/>
      <c r="C177" s="2" t="s">
        <v>105</v>
      </c>
      <c r="D177" s="2"/>
      <c r="E177" s="2"/>
      <c r="F177" s="176" t="s">
        <v>786</v>
      </c>
      <c r="G177" s="2"/>
      <c r="H177" s="2" t="s">
        <v>854</v>
      </c>
      <c r="I177" s="2" t="s">
        <v>855</v>
      </c>
      <c r="J177" s="2"/>
      <c r="K177" s="221"/>
    </row>
    <row r="178" spans="1:11" ht="15" customHeight="1">
      <c r="A178" s="172"/>
      <c r="B178" s="202"/>
      <c r="C178" s="2" t="s">
        <v>56</v>
      </c>
      <c r="D178" s="2"/>
      <c r="E178" s="2"/>
      <c r="F178" s="176" t="s">
        <v>786</v>
      </c>
      <c r="G178" s="2"/>
      <c r="H178" s="2" t="s">
        <v>856</v>
      </c>
      <c r="I178" s="2" t="s">
        <v>857</v>
      </c>
      <c r="J178" s="2">
        <v>1</v>
      </c>
      <c r="K178" s="221"/>
    </row>
    <row r="179" spans="1:11" ht="15" customHeight="1">
      <c r="A179" s="172"/>
      <c r="B179" s="202"/>
      <c r="C179" s="2" t="s">
        <v>52</v>
      </c>
      <c r="D179" s="2"/>
      <c r="E179" s="2"/>
      <c r="F179" s="176" t="s">
        <v>786</v>
      </c>
      <c r="G179" s="2"/>
      <c r="H179" s="2" t="s">
        <v>858</v>
      </c>
      <c r="I179" s="2" t="s">
        <v>788</v>
      </c>
      <c r="J179" s="2">
        <v>20</v>
      </c>
      <c r="K179" s="221"/>
    </row>
    <row r="180" spans="1:11" ht="15" customHeight="1">
      <c r="A180" s="172"/>
      <c r="B180" s="202"/>
      <c r="C180" s="2" t="s">
        <v>53</v>
      </c>
      <c r="D180" s="2"/>
      <c r="E180" s="2"/>
      <c r="F180" s="176" t="s">
        <v>786</v>
      </c>
      <c r="G180" s="2"/>
      <c r="H180" s="2" t="s">
        <v>859</v>
      </c>
      <c r="I180" s="2" t="s">
        <v>788</v>
      </c>
      <c r="J180" s="2">
        <v>255</v>
      </c>
      <c r="K180" s="221"/>
    </row>
    <row r="181" spans="1:11" ht="15" customHeight="1">
      <c r="A181" s="172"/>
      <c r="B181" s="202"/>
      <c r="C181" s="2" t="s">
        <v>106</v>
      </c>
      <c r="D181" s="2"/>
      <c r="E181" s="2"/>
      <c r="F181" s="176" t="s">
        <v>786</v>
      </c>
      <c r="G181" s="2"/>
      <c r="H181" s="2" t="s">
        <v>750</v>
      </c>
      <c r="I181" s="2" t="s">
        <v>788</v>
      </c>
      <c r="J181" s="2">
        <v>10</v>
      </c>
      <c r="K181" s="221"/>
    </row>
    <row r="182" spans="1:11" ht="15" customHeight="1">
      <c r="A182" s="172"/>
      <c r="B182" s="202"/>
      <c r="C182" s="2" t="s">
        <v>107</v>
      </c>
      <c r="D182" s="2"/>
      <c r="E182" s="2"/>
      <c r="F182" s="176" t="s">
        <v>786</v>
      </c>
      <c r="G182" s="2"/>
      <c r="H182" s="2" t="s">
        <v>860</v>
      </c>
      <c r="I182" s="2" t="s">
        <v>821</v>
      </c>
      <c r="J182" s="2"/>
      <c r="K182" s="221"/>
    </row>
    <row r="183" spans="1:11" ht="15" customHeight="1">
      <c r="A183" s="172"/>
      <c r="B183" s="202"/>
      <c r="C183" s="2" t="s">
        <v>861</v>
      </c>
      <c r="D183" s="2"/>
      <c r="E183" s="2"/>
      <c r="F183" s="176" t="s">
        <v>786</v>
      </c>
      <c r="G183" s="2"/>
      <c r="H183" s="2" t="s">
        <v>862</v>
      </c>
      <c r="I183" s="2" t="s">
        <v>821</v>
      </c>
      <c r="J183" s="2"/>
      <c r="K183" s="221"/>
    </row>
    <row r="184" spans="1:11" ht="15" customHeight="1">
      <c r="A184" s="172"/>
      <c r="B184" s="202"/>
      <c r="C184" s="2" t="s">
        <v>850</v>
      </c>
      <c r="D184" s="2"/>
      <c r="E184" s="2"/>
      <c r="F184" s="176" t="s">
        <v>786</v>
      </c>
      <c r="G184" s="2"/>
      <c r="H184" s="2" t="s">
        <v>863</v>
      </c>
      <c r="I184" s="2" t="s">
        <v>821</v>
      </c>
      <c r="J184" s="2"/>
      <c r="K184" s="221"/>
    </row>
    <row r="185" spans="1:11" ht="15" customHeight="1">
      <c r="A185" s="172"/>
      <c r="B185" s="202"/>
      <c r="C185" s="2" t="s">
        <v>109</v>
      </c>
      <c r="D185" s="2"/>
      <c r="E185" s="2"/>
      <c r="F185" s="176" t="s">
        <v>792</v>
      </c>
      <c r="G185" s="2"/>
      <c r="H185" s="2" t="s">
        <v>864</v>
      </c>
      <c r="I185" s="2" t="s">
        <v>788</v>
      </c>
      <c r="J185" s="2">
        <v>50</v>
      </c>
      <c r="K185" s="221"/>
    </row>
    <row r="186" spans="1:11" ht="15" customHeight="1">
      <c r="A186" s="172"/>
      <c r="B186" s="202"/>
      <c r="C186" s="2" t="s">
        <v>865</v>
      </c>
      <c r="D186" s="2"/>
      <c r="E186" s="2"/>
      <c r="F186" s="176" t="s">
        <v>792</v>
      </c>
      <c r="G186" s="2"/>
      <c r="H186" s="2" t="s">
        <v>866</v>
      </c>
      <c r="I186" s="2" t="s">
        <v>867</v>
      </c>
      <c r="J186" s="2"/>
      <c r="K186" s="221"/>
    </row>
    <row r="187" spans="1:11" ht="15" customHeight="1">
      <c r="A187" s="172"/>
      <c r="B187" s="202"/>
      <c r="C187" s="2" t="s">
        <v>868</v>
      </c>
      <c r="D187" s="2"/>
      <c r="E187" s="2"/>
      <c r="F187" s="176" t="s">
        <v>792</v>
      </c>
      <c r="G187" s="2"/>
      <c r="H187" s="2" t="s">
        <v>869</v>
      </c>
      <c r="I187" s="2" t="s">
        <v>867</v>
      </c>
      <c r="J187" s="2"/>
      <c r="K187" s="221"/>
    </row>
    <row r="188" spans="1:11" ht="15" customHeight="1">
      <c r="A188" s="172"/>
      <c r="B188" s="202"/>
      <c r="C188" s="2" t="s">
        <v>870</v>
      </c>
      <c r="D188" s="2"/>
      <c r="E188" s="2"/>
      <c r="F188" s="176" t="s">
        <v>792</v>
      </c>
      <c r="G188" s="2"/>
      <c r="H188" s="2" t="s">
        <v>871</v>
      </c>
      <c r="I188" s="2" t="s">
        <v>867</v>
      </c>
      <c r="J188" s="2"/>
      <c r="K188" s="221"/>
    </row>
    <row r="189" spans="1:11" ht="15" customHeight="1">
      <c r="A189" s="172"/>
      <c r="B189" s="202"/>
      <c r="C189" s="172" t="s">
        <v>872</v>
      </c>
      <c r="D189" s="2"/>
      <c r="E189" s="2"/>
      <c r="F189" s="176" t="s">
        <v>792</v>
      </c>
      <c r="G189" s="2"/>
      <c r="H189" s="2" t="s">
        <v>873</v>
      </c>
      <c r="I189" s="2" t="s">
        <v>874</v>
      </c>
      <c r="J189" s="234" t="s">
        <v>875</v>
      </c>
      <c r="K189" s="221"/>
    </row>
    <row r="190" spans="1:11" ht="15" customHeight="1">
      <c r="A190" s="172"/>
      <c r="B190" s="202"/>
      <c r="C190" s="172" t="s">
        <v>876</v>
      </c>
      <c r="D190" s="2"/>
      <c r="E190" s="2"/>
      <c r="F190" s="176" t="s">
        <v>792</v>
      </c>
      <c r="G190" s="2"/>
      <c r="H190" s="2" t="s">
        <v>877</v>
      </c>
      <c r="I190" s="2" t="s">
        <v>874</v>
      </c>
      <c r="J190" s="234" t="s">
        <v>875</v>
      </c>
      <c r="K190" s="221"/>
    </row>
    <row r="191" spans="1:11" ht="15" customHeight="1">
      <c r="A191" s="172"/>
      <c r="B191" s="202"/>
      <c r="C191" s="172" t="s">
        <v>41</v>
      </c>
      <c r="D191" s="2"/>
      <c r="E191" s="2"/>
      <c r="F191" s="176" t="s">
        <v>786</v>
      </c>
      <c r="G191" s="2"/>
      <c r="H191" s="182" t="s">
        <v>878</v>
      </c>
      <c r="I191" s="2" t="s">
        <v>879</v>
      </c>
      <c r="J191" s="2"/>
      <c r="K191" s="221"/>
    </row>
    <row r="192" spans="1:11" ht="15" customHeight="1">
      <c r="A192" s="172"/>
      <c r="B192" s="202"/>
      <c r="C192" s="172" t="s">
        <v>880</v>
      </c>
      <c r="D192" s="2"/>
      <c r="E192" s="2"/>
      <c r="F192" s="176" t="s">
        <v>786</v>
      </c>
      <c r="G192" s="2"/>
      <c r="H192" s="2" t="s">
        <v>881</v>
      </c>
      <c r="I192" s="2" t="s">
        <v>821</v>
      </c>
      <c r="J192" s="2"/>
      <c r="K192" s="221"/>
    </row>
    <row r="193" spans="1:11" ht="15" customHeight="1">
      <c r="A193" s="172"/>
      <c r="B193" s="202"/>
      <c r="C193" s="172" t="s">
        <v>882</v>
      </c>
      <c r="D193" s="2"/>
      <c r="E193" s="2"/>
      <c r="F193" s="176" t="s">
        <v>786</v>
      </c>
      <c r="G193" s="2"/>
      <c r="H193" s="2" t="s">
        <v>883</v>
      </c>
      <c r="I193" s="2" t="s">
        <v>821</v>
      </c>
      <c r="J193" s="2"/>
      <c r="K193" s="221"/>
    </row>
    <row r="194" spans="1:11" ht="15" customHeight="1">
      <c r="A194" s="172"/>
      <c r="B194" s="202"/>
      <c r="C194" s="172" t="s">
        <v>884</v>
      </c>
      <c r="D194" s="2"/>
      <c r="E194" s="2"/>
      <c r="F194" s="176" t="s">
        <v>792</v>
      </c>
      <c r="G194" s="2"/>
      <c r="H194" s="2" t="s">
        <v>885</v>
      </c>
      <c r="I194" s="2" t="s">
        <v>821</v>
      </c>
      <c r="J194" s="2"/>
      <c r="K194" s="221"/>
    </row>
    <row r="195" spans="1:11" ht="15" customHeight="1">
      <c r="A195" s="172"/>
      <c r="B195" s="227"/>
      <c r="C195" s="235"/>
      <c r="D195" s="208"/>
      <c r="E195" s="208"/>
      <c r="F195" s="208"/>
      <c r="G195" s="208"/>
      <c r="H195" s="208"/>
      <c r="I195" s="208"/>
      <c r="J195" s="208"/>
      <c r="K195" s="228"/>
    </row>
    <row r="196" spans="1:11" ht="18.75" customHeight="1">
      <c r="A196" s="172"/>
      <c r="B196" s="210"/>
      <c r="C196" s="200"/>
      <c r="D196" s="200"/>
      <c r="E196" s="200"/>
      <c r="F196" s="229"/>
      <c r="G196" s="200"/>
      <c r="H196" s="200"/>
      <c r="I196" s="200"/>
      <c r="J196" s="200"/>
      <c r="K196" s="210"/>
    </row>
    <row r="197" spans="1:11" ht="18.75" customHeight="1">
      <c r="A197" s="172"/>
      <c r="B197" s="210"/>
      <c r="C197" s="200"/>
      <c r="D197" s="200"/>
      <c r="E197" s="200"/>
      <c r="F197" s="229"/>
      <c r="G197" s="200"/>
      <c r="H197" s="200"/>
      <c r="I197" s="200"/>
      <c r="J197" s="200"/>
      <c r="K197" s="210"/>
    </row>
    <row r="198" spans="1:11" ht="18.75" customHeight="1">
      <c r="A198" s="172"/>
      <c r="B198" s="188"/>
      <c r="C198" s="188"/>
      <c r="D198" s="188"/>
      <c r="E198" s="188"/>
      <c r="F198" s="188"/>
      <c r="G198" s="188"/>
      <c r="H198" s="188"/>
      <c r="I198" s="188"/>
      <c r="J198" s="188"/>
      <c r="K198" s="188"/>
    </row>
    <row r="199" spans="1:11" ht="15.75" customHeight="1">
      <c r="A199" s="172"/>
      <c r="B199" s="173"/>
      <c r="C199" s="174"/>
      <c r="D199" s="174"/>
      <c r="E199" s="174"/>
      <c r="F199" s="174"/>
      <c r="G199" s="174"/>
      <c r="H199" s="174"/>
      <c r="I199" s="174"/>
      <c r="J199" s="174"/>
      <c r="K199" s="175"/>
    </row>
    <row r="200" spans="1:11" ht="15.75" customHeight="1">
      <c r="A200" s="172"/>
      <c r="B200" s="177"/>
      <c r="C200" s="284" t="s">
        <v>886</v>
      </c>
      <c r="D200" s="253"/>
      <c r="E200" s="253"/>
      <c r="F200" s="253"/>
      <c r="G200" s="253"/>
      <c r="H200" s="253"/>
      <c r="I200" s="253"/>
      <c r="J200" s="253"/>
      <c r="K200" s="178"/>
    </row>
    <row r="201" spans="1:11" ht="25.5" customHeight="1">
      <c r="A201" s="172"/>
      <c r="B201" s="177"/>
      <c r="C201" s="236" t="s">
        <v>887</v>
      </c>
      <c r="D201" s="236"/>
      <c r="E201" s="236"/>
      <c r="F201" s="236" t="s">
        <v>888</v>
      </c>
      <c r="G201" s="237"/>
      <c r="H201" s="285" t="s">
        <v>889</v>
      </c>
      <c r="I201" s="286"/>
      <c r="J201" s="286"/>
      <c r="K201" s="178"/>
    </row>
    <row r="202" spans="1:11" ht="5.25" customHeight="1">
      <c r="A202" s="172"/>
      <c r="B202" s="202"/>
      <c r="C202" s="199"/>
      <c r="D202" s="199"/>
      <c r="E202" s="199"/>
      <c r="F202" s="199"/>
      <c r="G202" s="200"/>
      <c r="H202" s="199"/>
      <c r="I202" s="199"/>
      <c r="J202" s="199"/>
      <c r="K202" s="221"/>
    </row>
    <row r="203" spans="1:11" ht="15" customHeight="1">
      <c r="A203" s="172"/>
      <c r="B203" s="202"/>
      <c r="C203" s="2" t="s">
        <v>879</v>
      </c>
      <c r="D203" s="2"/>
      <c r="E203" s="2"/>
      <c r="F203" s="176" t="s">
        <v>42</v>
      </c>
      <c r="G203" s="2"/>
      <c r="H203" s="290" t="s">
        <v>890</v>
      </c>
      <c r="I203" s="253"/>
      <c r="J203" s="253"/>
      <c r="K203" s="221"/>
    </row>
    <row r="204" spans="1:11" ht="15" customHeight="1">
      <c r="A204" s="172"/>
      <c r="B204" s="202"/>
      <c r="C204" s="2"/>
      <c r="D204" s="2"/>
      <c r="E204" s="2"/>
      <c r="F204" s="176" t="s">
        <v>43</v>
      </c>
      <c r="G204" s="2"/>
      <c r="H204" s="290" t="s">
        <v>891</v>
      </c>
      <c r="I204" s="253"/>
      <c r="J204" s="253"/>
      <c r="K204" s="221"/>
    </row>
    <row r="205" spans="1:11" ht="15" customHeight="1">
      <c r="A205" s="172"/>
      <c r="B205" s="202"/>
      <c r="C205" s="2"/>
      <c r="D205" s="2"/>
      <c r="E205" s="2"/>
      <c r="F205" s="176" t="s">
        <v>46</v>
      </c>
      <c r="G205" s="2"/>
      <c r="H205" s="290" t="s">
        <v>892</v>
      </c>
      <c r="I205" s="253"/>
      <c r="J205" s="253"/>
      <c r="K205" s="221"/>
    </row>
    <row r="206" spans="1:11" ht="15" customHeight="1">
      <c r="A206" s="172"/>
      <c r="B206" s="202"/>
      <c r="C206" s="2"/>
      <c r="D206" s="2"/>
      <c r="E206" s="2"/>
      <c r="F206" s="176" t="s">
        <v>44</v>
      </c>
      <c r="G206" s="2"/>
      <c r="H206" s="290" t="s">
        <v>893</v>
      </c>
      <c r="I206" s="253"/>
      <c r="J206" s="253"/>
      <c r="K206" s="221"/>
    </row>
    <row r="207" spans="1:11" ht="15" customHeight="1">
      <c r="A207" s="172"/>
      <c r="B207" s="202"/>
      <c r="C207" s="2"/>
      <c r="D207" s="2"/>
      <c r="E207" s="2"/>
      <c r="F207" s="176" t="s">
        <v>45</v>
      </c>
      <c r="G207" s="2"/>
      <c r="H207" s="290" t="s">
        <v>894</v>
      </c>
      <c r="I207" s="253"/>
      <c r="J207" s="253"/>
      <c r="K207" s="221"/>
    </row>
    <row r="208" spans="1:11" ht="15" customHeight="1">
      <c r="A208" s="172"/>
      <c r="B208" s="202"/>
      <c r="C208" s="2"/>
      <c r="D208" s="2"/>
      <c r="E208" s="2"/>
      <c r="F208" s="176"/>
      <c r="G208" s="2"/>
      <c r="H208" s="2"/>
      <c r="I208" s="2"/>
      <c r="J208" s="2"/>
      <c r="K208" s="221"/>
    </row>
    <row r="209" spans="1:11" ht="15" customHeight="1">
      <c r="A209" s="172"/>
      <c r="B209" s="202"/>
      <c r="C209" s="2" t="s">
        <v>833</v>
      </c>
      <c r="D209" s="2"/>
      <c r="E209" s="2"/>
      <c r="F209" s="176" t="s">
        <v>78</v>
      </c>
      <c r="G209" s="2"/>
      <c r="H209" s="290" t="s">
        <v>895</v>
      </c>
      <c r="I209" s="253"/>
      <c r="J209" s="253"/>
      <c r="K209" s="221"/>
    </row>
    <row r="210" spans="1:11" ht="15" customHeight="1">
      <c r="A210" s="172"/>
      <c r="B210" s="202"/>
      <c r="C210" s="2"/>
      <c r="D210" s="2"/>
      <c r="E210" s="2"/>
      <c r="F210" s="176" t="s">
        <v>729</v>
      </c>
      <c r="G210" s="2"/>
      <c r="H210" s="290" t="s">
        <v>730</v>
      </c>
      <c r="I210" s="253"/>
      <c r="J210" s="253"/>
      <c r="K210" s="221"/>
    </row>
    <row r="211" spans="1:11" ht="15" customHeight="1">
      <c r="A211" s="172"/>
      <c r="B211" s="202"/>
      <c r="C211" s="2"/>
      <c r="D211" s="2"/>
      <c r="E211" s="2"/>
      <c r="F211" s="176" t="s">
        <v>727</v>
      </c>
      <c r="G211" s="2"/>
      <c r="H211" s="290" t="s">
        <v>896</v>
      </c>
      <c r="I211" s="253"/>
      <c r="J211" s="253"/>
      <c r="K211" s="221"/>
    </row>
    <row r="212" spans="1:11" ht="15" customHeight="1">
      <c r="A212" s="172"/>
      <c r="B212" s="238"/>
      <c r="C212" s="2"/>
      <c r="D212" s="2"/>
      <c r="E212" s="2"/>
      <c r="F212" s="176" t="s">
        <v>731</v>
      </c>
      <c r="G212" s="172"/>
      <c r="H212" s="289" t="s">
        <v>86</v>
      </c>
      <c r="I212" s="253"/>
      <c r="J212" s="253"/>
      <c r="K212" s="239"/>
    </row>
    <row r="213" spans="1:11" ht="15" customHeight="1">
      <c r="A213" s="172"/>
      <c r="B213" s="238"/>
      <c r="C213" s="2"/>
      <c r="D213" s="2"/>
      <c r="E213" s="2"/>
      <c r="F213" s="176" t="s">
        <v>732</v>
      </c>
      <c r="G213" s="172"/>
      <c r="H213" s="289" t="s">
        <v>897</v>
      </c>
      <c r="I213" s="253"/>
      <c r="J213" s="253"/>
      <c r="K213" s="239"/>
    </row>
    <row r="214" spans="1:11" ht="15" customHeight="1">
      <c r="A214" s="172"/>
      <c r="B214" s="238"/>
      <c r="C214" s="2"/>
      <c r="D214" s="2"/>
      <c r="E214" s="2"/>
      <c r="F214" s="176"/>
      <c r="G214" s="172"/>
      <c r="H214" s="225"/>
      <c r="I214" s="225"/>
      <c r="J214" s="225"/>
      <c r="K214" s="239"/>
    </row>
    <row r="215" spans="1:11" ht="15" customHeight="1">
      <c r="A215" s="172"/>
      <c r="B215" s="238"/>
      <c r="C215" s="2" t="s">
        <v>857</v>
      </c>
      <c r="D215" s="2"/>
      <c r="E215" s="2"/>
      <c r="F215" s="176">
        <v>1</v>
      </c>
      <c r="G215" s="172"/>
      <c r="H215" s="289" t="s">
        <v>898</v>
      </c>
      <c r="I215" s="253"/>
      <c r="J215" s="253"/>
      <c r="K215" s="239"/>
    </row>
    <row r="216" spans="1:11" ht="15" customHeight="1">
      <c r="A216" s="172"/>
      <c r="B216" s="238"/>
      <c r="C216" s="2"/>
      <c r="D216" s="2"/>
      <c r="E216" s="2"/>
      <c r="F216" s="176">
        <v>2</v>
      </c>
      <c r="G216" s="172"/>
      <c r="H216" s="289" t="s">
        <v>899</v>
      </c>
      <c r="I216" s="253"/>
      <c r="J216" s="253"/>
      <c r="K216" s="239"/>
    </row>
    <row r="217" spans="1:11" ht="15" customHeight="1">
      <c r="A217" s="172"/>
      <c r="B217" s="238"/>
      <c r="C217" s="2"/>
      <c r="D217" s="2"/>
      <c r="E217" s="2"/>
      <c r="F217" s="176">
        <v>3</v>
      </c>
      <c r="G217" s="172"/>
      <c r="H217" s="289" t="s">
        <v>900</v>
      </c>
      <c r="I217" s="253"/>
      <c r="J217" s="253"/>
      <c r="K217" s="239"/>
    </row>
    <row r="218" spans="1:11" ht="15" customHeight="1">
      <c r="A218" s="172"/>
      <c r="B218" s="238"/>
      <c r="C218" s="2"/>
      <c r="D218" s="2"/>
      <c r="E218" s="2"/>
      <c r="F218" s="176">
        <v>4</v>
      </c>
      <c r="G218" s="172"/>
      <c r="H218" s="289" t="s">
        <v>901</v>
      </c>
      <c r="I218" s="253"/>
      <c r="J218" s="253"/>
      <c r="K218" s="239"/>
    </row>
    <row r="219" spans="1:11" ht="12.75" customHeight="1">
      <c r="A219" s="172"/>
      <c r="B219" s="240"/>
      <c r="C219" s="241"/>
      <c r="D219" s="241"/>
      <c r="E219" s="241"/>
      <c r="F219" s="241"/>
      <c r="G219" s="241"/>
      <c r="H219" s="241"/>
      <c r="I219" s="241"/>
      <c r="J219" s="241"/>
      <c r="K219" s="242"/>
    </row>
    <row r="220" spans="1:11" ht="15.75" customHeight="1">
      <c r="A220" s="172"/>
      <c r="B220" s="172"/>
      <c r="C220" s="172"/>
      <c r="D220" s="172"/>
      <c r="E220" s="172"/>
      <c r="F220" s="172"/>
      <c r="G220" s="172"/>
      <c r="H220" s="172"/>
      <c r="I220" s="172"/>
      <c r="J220" s="172"/>
      <c r="K220" s="172"/>
    </row>
    <row r="221" spans="1:11" ht="15.75" customHeight="1">
      <c r="A221" s="172"/>
      <c r="B221" s="172"/>
      <c r="C221" s="172"/>
      <c r="D221" s="172"/>
      <c r="E221" s="172"/>
      <c r="F221" s="172"/>
      <c r="G221" s="172"/>
      <c r="H221" s="172"/>
      <c r="I221" s="172"/>
      <c r="J221" s="172"/>
      <c r="K221" s="172"/>
    </row>
    <row r="222" spans="1:11" ht="15.75" customHeight="1">
      <c r="A222" s="172"/>
      <c r="B222" s="172"/>
      <c r="C222" s="172"/>
      <c r="D222" s="172"/>
      <c r="E222" s="172"/>
      <c r="F222" s="172"/>
      <c r="G222" s="172"/>
      <c r="H222" s="172"/>
      <c r="I222" s="172"/>
      <c r="J222" s="172"/>
      <c r="K222" s="172"/>
    </row>
    <row r="223" spans="1:11" ht="15.75" customHeight="1">
      <c r="A223" s="172"/>
      <c r="B223" s="172"/>
      <c r="C223" s="172"/>
      <c r="D223" s="172"/>
      <c r="E223" s="172"/>
      <c r="F223" s="172"/>
      <c r="G223" s="172"/>
      <c r="H223" s="172"/>
      <c r="I223" s="172"/>
      <c r="J223" s="172"/>
      <c r="K223" s="172"/>
    </row>
    <row r="224" spans="1:11" ht="15.75" customHeight="1">
      <c r="A224" s="172"/>
      <c r="B224" s="172"/>
      <c r="C224" s="172"/>
      <c r="D224" s="172"/>
      <c r="E224" s="172"/>
      <c r="F224" s="172"/>
      <c r="G224" s="172"/>
      <c r="H224" s="172"/>
      <c r="I224" s="172"/>
      <c r="J224" s="172"/>
      <c r="K224" s="172"/>
    </row>
    <row r="225" spans="1:11" ht="15.75" customHeight="1">
      <c r="A225" s="172"/>
      <c r="B225" s="172"/>
      <c r="C225" s="172"/>
      <c r="D225" s="172"/>
      <c r="E225" s="172"/>
      <c r="F225" s="172"/>
      <c r="G225" s="172"/>
      <c r="H225" s="172"/>
      <c r="I225" s="172"/>
      <c r="J225" s="172"/>
      <c r="K225" s="172"/>
    </row>
    <row r="226" spans="1:11" ht="15.75" customHeight="1">
      <c r="A226" s="172"/>
      <c r="B226" s="172"/>
      <c r="C226" s="172"/>
      <c r="D226" s="172"/>
      <c r="E226" s="172"/>
      <c r="F226" s="172"/>
      <c r="G226" s="172"/>
      <c r="H226" s="172"/>
      <c r="I226" s="172"/>
      <c r="J226" s="172"/>
      <c r="K226" s="172"/>
    </row>
    <row r="227" spans="1:11" ht="15.75" customHeight="1">
      <c r="A227" s="172"/>
      <c r="B227" s="172"/>
      <c r="C227" s="172"/>
      <c r="D227" s="172"/>
      <c r="E227" s="172"/>
      <c r="F227" s="172"/>
      <c r="G227" s="172"/>
      <c r="H227" s="172"/>
      <c r="I227" s="172"/>
      <c r="J227" s="172"/>
      <c r="K227" s="172"/>
    </row>
    <row r="228" spans="1:11" ht="15.75" customHeight="1">
      <c r="A228" s="172"/>
      <c r="B228" s="172"/>
      <c r="C228" s="172"/>
      <c r="D228" s="172"/>
      <c r="E228" s="172"/>
      <c r="F228" s="172"/>
      <c r="G228" s="172"/>
      <c r="H228" s="172"/>
      <c r="I228" s="172"/>
      <c r="J228" s="172"/>
      <c r="K228" s="172"/>
    </row>
    <row r="229" spans="1:11" ht="15.75" customHeight="1">
      <c r="A229" s="172"/>
      <c r="B229" s="172"/>
      <c r="C229" s="172"/>
      <c r="D229" s="172"/>
      <c r="E229" s="172"/>
      <c r="F229" s="172"/>
      <c r="G229" s="172"/>
      <c r="H229" s="172"/>
      <c r="I229" s="172"/>
      <c r="J229" s="172"/>
      <c r="K229" s="172"/>
    </row>
    <row r="230" spans="1:11" ht="15.75" customHeight="1">
      <c r="A230" s="172"/>
      <c r="B230" s="172"/>
      <c r="C230" s="172"/>
      <c r="D230" s="172"/>
      <c r="E230" s="172"/>
      <c r="F230" s="172"/>
      <c r="G230" s="172"/>
      <c r="H230" s="172"/>
      <c r="I230" s="172"/>
      <c r="J230" s="172"/>
      <c r="K230" s="172"/>
    </row>
    <row r="231" spans="1:11" ht="15.75" customHeight="1">
      <c r="A231" s="172"/>
      <c r="B231" s="172"/>
      <c r="C231" s="172"/>
      <c r="D231" s="172"/>
      <c r="E231" s="172"/>
      <c r="F231" s="172"/>
      <c r="G231" s="172"/>
      <c r="H231" s="172"/>
      <c r="I231" s="172"/>
      <c r="J231" s="172"/>
      <c r="K231" s="172"/>
    </row>
    <row r="232" spans="1:11" ht="15.75" customHeight="1">
      <c r="A232" s="172"/>
      <c r="B232" s="172"/>
      <c r="C232" s="172"/>
      <c r="D232" s="172"/>
      <c r="E232" s="172"/>
      <c r="F232" s="172"/>
      <c r="G232" s="172"/>
      <c r="H232" s="172"/>
      <c r="I232" s="172"/>
      <c r="J232" s="172"/>
      <c r="K232" s="172"/>
    </row>
    <row r="233" spans="1:11" ht="15.75" customHeight="1">
      <c r="A233" s="172"/>
      <c r="B233" s="172"/>
      <c r="C233" s="172"/>
      <c r="D233" s="172"/>
      <c r="E233" s="172"/>
      <c r="F233" s="172"/>
      <c r="G233" s="172"/>
      <c r="H233" s="172"/>
      <c r="I233" s="172"/>
      <c r="J233" s="172"/>
      <c r="K233" s="172"/>
    </row>
    <row r="234" spans="1:11" ht="15.75" customHeight="1">
      <c r="A234" s="172"/>
      <c r="B234" s="172"/>
      <c r="C234" s="172"/>
      <c r="D234" s="172"/>
      <c r="E234" s="172"/>
      <c r="F234" s="172"/>
      <c r="G234" s="172"/>
      <c r="H234" s="172"/>
      <c r="I234" s="172"/>
      <c r="J234" s="172"/>
      <c r="K234" s="172"/>
    </row>
    <row r="235" spans="1:11" ht="15.75" customHeight="1">
      <c r="A235" s="172"/>
      <c r="B235" s="172"/>
      <c r="C235" s="172"/>
      <c r="D235" s="172"/>
      <c r="E235" s="172"/>
      <c r="F235" s="172"/>
      <c r="G235" s="172"/>
      <c r="H235" s="172"/>
      <c r="I235" s="172"/>
      <c r="J235" s="172"/>
      <c r="K235" s="172"/>
    </row>
    <row r="236" spans="1:11" ht="15.75" customHeight="1">
      <c r="A236" s="172"/>
      <c r="B236" s="172"/>
      <c r="C236" s="172"/>
      <c r="D236" s="172"/>
      <c r="E236" s="172"/>
      <c r="F236" s="172"/>
      <c r="G236" s="172"/>
      <c r="H236" s="172"/>
      <c r="I236" s="172"/>
      <c r="J236" s="172"/>
      <c r="K236" s="172"/>
    </row>
    <row r="237" spans="1:11" ht="15.75" customHeight="1">
      <c r="A237" s="172"/>
      <c r="B237" s="172"/>
      <c r="C237" s="172"/>
      <c r="D237" s="172"/>
      <c r="E237" s="172"/>
      <c r="F237" s="172"/>
      <c r="G237" s="172"/>
      <c r="H237" s="172"/>
      <c r="I237" s="172"/>
      <c r="J237" s="172"/>
      <c r="K237" s="172"/>
    </row>
    <row r="238" spans="1:11" ht="15.75" customHeight="1">
      <c r="A238" s="172"/>
      <c r="B238" s="172"/>
      <c r="C238" s="172"/>
      <c r="D238" s="172"/>
      <c r="E238" s="172"/>
      <c r="F238" s="172"/>
      <c r="G238" s="172"/>
      <c r="H238" s="172"/>
      <c r="I238" s="172"/>
      <c r="J238" s="172"/>
      <c r="K238" s="172"/>
    </row>
    <row r="239" spans="1:11" ht="15.75" customHeight="1">
      <c r="A239" s="172"/>
      <c r="B239" s="172"/>
      <c r="C239" s="172"/>
      <c r="D239" s="172"/>
      <c r="E239" s="172"/>
      <c r="F239" s="172"/>
      <c r="G239" s="172"/>
      <c r="H239" s="172"/>
      <c r="I239" s="172"/>
      <c r="J239" s="172"/>
      <c r="K239" s="172"/>
    </row>
    <row r="240" spans="1:11" ht="15.75" customHeight="1">
      <c r="A240" s="172"/>
      <c r="B240" s="172"/>
      <c r="C240" s="172"/>
      <c r="D240" s="172"/>
      <c r="E240" s="172"/>
      <c r="F240" s="172"/>
      <c r="G240" s="172"/>
      <c r="H240" s="172"/>
      <c r="I240" s="172"/>
      <c r="J240" s="172"/>
      <c r="K240" s="172"/>
    </row>
    <row r="241" spans="1:11" ht="15.75" customHeight="1">
      <c r="A241" s="172"/>
      <c r="B241" s="172"/>
      <c r="C241" s="172"/>
      <c r="D241" s="172"/>
      <c r="E241" s="172"/>
      <c r="F241" s="172"/>
      <c r="G241" s="172"/>
      <c r="H241" s="172"/>
      <c r="I241" s="172"/>
      <c r="J241" s="172"/>
      <c r="K241" s="172"/>
    </row>
    <row r="242" spans="1:11" ht="15.75" customHeight="1">
      <c r="A242" s="172"/>
      <c r="B242" s="172"/>
      <c r="C242" s="172"/>
      <c r="D242" s="172"/>
      <c r="E242" s="172"/>
      <c r="F242" s="172"/>
      <c r="G242" s="172"/>
      <c r="H242" s="172"/>
      <c r="I242" s="172"/>
      <c r="J242" s="172"/>
      <c r="K242" s="172"/>
    </row>
    <row r="243" spans="1:11" ht="15.75" customHeight="1">
      <c r="A243" s="172"/>
      <c r="B243" s="172"/>
      <c r="C243" s="172"/>
      <c r="D243" s="172"/>
      <c r="E243" s="172"/>
      <c r="F243" s="172"/>
      <c r="G243" s="172"/>
      <c r="H243" s="172"/>
      <c r="I243" s="172"/>
      <c r="J243" s="172"/>
      <c r="K243" s="172"/>
    </row>
    <row r="244" spans="1:11" ht="15.75" customHeight="1">
      <c r="A244" s="172"/>
      <c r="B244" s="172"/>
      <c r="C244" s="172"/>
      <c r="D244" s="172"/>
      <c r="E244" s="172"/>
      <c r="F244" s="172"/>
      <c r="G244" s="172"/>
      <c r="H244" s="172"/>
      <c r="I244" s="172"/>
      <c r="J244" s="172"/>
      <c r="K244" s="172"/>
    </row>
    <row r="245" spans="1:11" ht="15.75" customHeight="1">
      <c r="A245" s="172"/>
      <c r="B245" s="172"/>
      <c r="C245" s="172"/>
      <c r="D245" s="172"/>
      <c r="E245" s="172"/>
      <c r="F245" s="172"/>
      <c r="G245" s="172"/>
      <c r="H245" s="172"/>
      <c r="I245" s="172"/>
      <c r="J245" s="172"/>
      <c r="K245" s="172"/>
    </row>
    <row r="246" spans="1:11" ht="15.75" customHeight="1">
      <c r="A246" s="172"/>
      <c r="B246" s="172"/>
      <c r="C246" s="172"/>
      <c r="D246" s="172"/>
      <c r="E246" s="172"/>
      <c r="F246" s="172"/>
      <c r="G246" s="172"/>
      <c r="H246" s="172"/>
      <c r="I246" s="172"/>
      <c r="J246" s="172"/>
      <c r="K246" s="172"/>
    </row>
    <row r="247" spans="1:11" ht="15.75" customHeight="1">
      <c r="A247" s="172"/>
      <c r="B247" s="172"/>
      <c r="C247" s="172"/>
      <c r="D247" s="172"/>
      <c r="E247" s="172"/>
      <c r="F247" s="172"/>
      <c r="G247" s="172"/>
      <c r="H247" s="172"/>
      <c r="I247" s="172"/>
      <c r="J247" s="172"/>
      <c r="K247" s="172"/>
    </row>
    <row r="248" spans="1:11" ht="15.75" customHeight="1">
      <c r="A248" s="172"/>
      <c r="B248" s="172"/>
      <c r="C248" s="172"/>
      <c r="D248" s="172"/>
      <c r="E248" s="172"/>
      <c r="F248" s="172"/>
      <c r="G248" s="172"/>
      <c r="H248" s="172"/>
      <c r="I248" s="172"/>
      <c r="J248" s="172"/>
      <c r="K248" s="172"/>
    </row>
    <row r="249" spans="1:11" ht="15.75" customHeight="1">
      <c r="A249" s="172"/>
      <c r="B249" s="172"/>
      <c r="C249" s="172"/>
      <c r="D249" s="172"/>
      <c r="E249" s="172"/>
      <c r="F249" s="172"/>
      <c r="G249" s="172"/>
      <c r="H249" s="172"/>
      <c r="I249" s="172"/>
      <c r="J249" s="172"/>
      <c r="K249" s="172"/>
    </row>
    <row r="250" spans="1:11" ht="15.75" customHeight="1">
      <c r="A250" s="172"/>
      <c r="B250" s="172"/>
      <c r="C250" s="172"/>
      <c r="D250" s="172"/>
      <c r="E250" s="172"/>
      <c r="F250" s="172"/>
      <c r="G250" s="172"/>
      <c r="H250" s="172"/>
      <c r="I250" s="172"/>
      <c r="J250" s="172"/>
      <c r="K250" s="172"/>
    </row>
    <row r="251" spans="1:11" ht="15.75" customHeight="1">
      <c r="A251" s="172"/>
      <c r="B251" s="172"/>
      <c r="C251" s="172"/>
      <c r="D251" s="172"/>
      <c r="E251" s="172"/>
      <c r="F251" s="172"/>
      <c r="G251" s="172"/>
      <c r="H251" s="172"/>
      <c r="I251" s="172"/>
      <c r="J251" s="172"/>
      <c r="K251" s="172"/>
    </row>
    <row r="252" spans="1:11" ht="15.75" customHeight="1">
      <c r="A252" s="172"/>
      <c r="B252" s="172"/>
      <c r="C252" s="172"/>
      <c r="D252" s="172"/>
      <c r="E252" s="172"/>
      <c r="F252" s="172"/>
      <c r="G252" s="172"/>
      <c r="H252" s="172"/>
      <c r="I252" s="172"/>
      <c r="J252" s="172"/>
      <c r="K252" s="172"/>
    </row>
    <row r="253" spans="1:11" ht="15.75" customHeight="1">
      <c r="A253" s="172"/>
      <c r="B253" s="172"/>
      <c r="C253" s="172"/>
      <c r="D253" s="172"/>
      <c r="E253" s="172"/>
      <c r="F253" s="172"/>
      <c r="G253" s="172"/>
      <c r="H253" s="172"/>
      <c r="I253" s="172"/>
      <c r="J253" s="172"/>
      <c r="K253" s="172"/>
    </row>
    <row r="254" spans="1:11" ht="15.75" customHeight="1">
      <c r="A254" s="172"/>
      <c r="B254" s="172"/>
      <c r="C254" s="172"/>
      <c r="D254" s="172"/>
      <c r="E254" s="172"/>
      <c r="F254" s="172"/>
      <c r="G254" s="172"/>
      <c r="H254" s="172"/>
      <c r="I254" s="172"/>
      <c r="J254" s="172"/>
      <c r="K254" s="172"/>
    </row>
    <row r="255" spans="1:11" ht="15.75" customHeight="1">
      <c r="A255" s="172"/>
      <c r="B255" s="172"/>
      <c r="C255" s="172"/>
      <c r="D255" s="172"/>
      <c r="E255" s="172"/>
      <c r="F255" s="172"/>
      <c r="G255" s="172"/>
      <c r="H255" s="172"/>
      <c r="I255" s="172"/>
      <c r="J255" s="172"/>
      <c r="K255" s="172"/>
    </row>
    <row r="256" spans="1:11" ht="15.75" customHeight="1">
      <c r="A256" s="172"/>
      <c r="B256" s="172"/>
      <c r="C256" s="172"/>
      <c r="D256" s="172"/>
      <c r="E256" s="172"/>
      <c r="F256" s="172"/>
      <c r="G256" s="172"/>
      <c r="H256" s="172"/>
      <c r="I256" s="172"/>
      <c r="J256" s="172"/>
      <c r="K256" s="172"/>
    </row>
    <row r="257" spans="1:11" ht="15.75" customHeight="1">
      <c r="A257" s="172"/>
      <c r="B257" s="172"/>
      <c r="C257" s="172"/>
      <c r="D257" s="172"/>
      <c r="E257" s="172"/>
      <c r="F257" s="172"/>
      <c r="G257" s="172"/>
      <c r="H257" s="172"/>
      <c r="I257" s="172"/>
      <c r="J257" s="172"/>
      <c r="K257" s="172"/>
    </row>
    <row r="258" spans="1:11" ht="15.75" customHeight="1">
      <c r="A258" s="172"/>
      <c r="B258" s="172"/>
      <c r="C258" s="172"/>
      <c r="D258" s="172"/>
      <c r="E258" s="172"/>
      <c r="F258" s="172"/>
      <c r="G258" s="172"/>
      <c r="H258" s="172"/>
      <c r="I258" s="172"/>
      <c r="J258" s="172"/>
      <c r="K258" s="172"/>
    </row>
    <row r="259" spans="1:11" ht="15.75" customHeight="1">
      <c r="A259" s="172"/>
      <c r="B259" s="172"/>
      <c r="C259" s="172"/>
      <c r="D259" s="172"/>
      <c r="E259" s="172"/>
      <c r="F259" s="172"/>
      <c r="G259" s="172"/>
      <c r="H259" s="172"/>
      <c r="I259" s="172"/>
      <c r="J259" s="172"/>
      <c r="K259" s="172"/>
    </row>
    <row r="260" spans="1:11" ht="15.75" customHeight="1">
      <c r="A260" s="172"/>
      <c r="B260" s="172"/>
      <c r="C260" s="172"/>
      <c r="D260" s="172"/>
      <c r="E260" s="172"/>
      <c r="F260" s="172"/>
      <c r="G260" s="172"/>
      <c r="H260" s="172"/>
      <c r="I260" s="172"/>
      <c r="J260" s="172"/>
      <c r="K260" s="172"/>
    </row>
    <row r="261" spans="1:11" ht="15.75" customHeight="1">
      <c r="A261" s="172"/>
      <c r="B261" s="172"/>
      <c r="C261" s="172"/>
      <c r="D261" s="172"/>
      <c r="E261" s="172"/>
      <c r="F261" s="172"/>
      <c r="G261" s="172"/>
      <c r="H261" s="172"/>
      <c r="I261" s="172"/>
      <c r="J261" s="172"/>
      <c r="K261" s="172"/>
    </row>
    <row r="262" spans="1:11" ht="15.75" customHeight="1">
      <c r="A262" s="172"/>
      <c r="B262" s="172"/>
      <c r="C262" s="172"/>
      <c r="D262" s="172"/>
      <c r="E262" s="172"/>
      <c r="F262" s="172"/>
      <c r="G262" s="172"/>
      <c r="H262" s="172"/>
      <c r="I262" s="172"/>
      <c r="J262" s="172"/>
      <c r="K262" s="172"/>
    </row>
    <row r="263" spans="1:11" ht="15.75" customHeight="1">
      <c r="A263" s="172"/>
      <c r="B263" s="172"/>
      <c r="C263" s="172"/>
      <c r="D263" s="172"/>
      <c r="E263" s="172"/>
      <c r="F263" s="172"/>
      <c r="G263" s="172"/>
      <c r="H263" s="172"/>
      <c r="I263" s="172"/>
      <c r="J263" s="172"/>
      <c r="K263" s="172"/>
    </row>
    <row r="264" spans="1:11" ht="15.75" customHeight="1">
      <c r="A264" s="172"/>
      <c r="B264" s="172"/>
      <c r="C264" s="172"/>
      <c r="D264" s="172"/>
      <c r="E264" s="172"/>
      <c r="F264" s="172"/>
      <c r="G264" s="172"/>
      <c r="H264" s="172"/>
      <c r="I264" s="172"/>
      <c r="J264" s="172"/>
      <c r="K264" s="172"/>
    </row>
    <row r="265" spans="1:11" ht="15.75" customHeight="1">
      <c r="A265" s="172"/>
      <c r="B265" s="172"/>
      <c r="C265" s="172"/>
      <c r="D265" s="172"/>
      <c r="E265" s="172"/>
      <c r="F265" s="172"/>
      <c r="G265" s="172"/>
      <c r="H265" s="172"/>
      <c r="I265" s="172"/>
      <c r="J265" s="172"/>
      <c r="K265" s="172"/>
    </row>
    <row r="266" spans="1:11" ht="15.75" customHeight="1">
      <c r="A266" s="172"/>
      <c r="B266" s="172"/>
      <c r="C266" s="172"/>
      <c r="D266" s="172"/>
      <c r="E266" s="172"/>
      <c r="F266" s="172"/>
      <c r="G266" s="172"/>
      <c r="H266" s="172"/>
      <c r="I266" s="172"/>
      <c r="J266" s="172"/>
      <c r="K266" s="172"/>
    </row>
    <row r="267" spans="1:11" ht="15.75" customHeight="1">
      <c r="A267" s="172"/>
      <c r="B267" s="172"/>
      <c r="C267" s="172"/>
      <c r="D267" s="172"/>
      <c r="E267" s="172"/>
      <c r="F267" s="172"/>
      <c r="G267" s="172"/>
      <c r="H267" s="172"/>
      <c r="I267" s="172"/>
      <c r="J267" s="172"/>
      <c r="K267" s="172"/>
    </row>
    <row r="268" spans="1:11" ht="15.75" customHeight="1">
      <c r="A268" s="172"/>
      <c r="B268" s="172"/>
      <c r="C268" s="172"/>
      <c r="D268" s="172"/>
      <c r="E268" s="172"/>
      <c r="F268" s="172"/>
      <c r="G268" s="172"/>
      <c r="H268" s="172"/>
      <c r="I268" s="172"/>
      <c r="J268" s="172"/>
      <c r="K268" s="172"/>
    </row>
    <row r="269" spans="1:11" ht="15.75" customHeight="1">
      <c r="A269" s="172"/>
      <c r="B269" s="172"/>
      <c r="C269" s="172"/>
      <c r="D269" s="172"/>
      <c r="E269" s="172"/>
      <c r="F269" s="172"/>
      <c r="G269" s="172"/>
      <c r="H269" s="172"/>
      <c r="I269" s="172"/>
      <c r="J269" s="172"/>
      <c r="K269" s="172"/>
    </row>
    <row r="270" spans="1:11" ht="15.75" customHeight="1">
      <c r="A270" s="172"/>
      <c r="B270" s="172"/>
      <c r="C270" s="172"/>
      <c r="D270" s="172"/>
      <c r="E270" s="172"/>
      <c r="F270" s="172"/>
      <c r="G270" s="172"/>
      <c r="H270" s="172"/>
      <c r="I270" s="172"/>
      <c r="J270" s="172"/>
      <c r="K270" s="172"/>
    </row>
    <row r="271" spans="1:11" ht="15.75" customHeight="1">
      <c r="A271" s="172"/>
      <c r="B271" s="172"/>
      <c r="C271" s="172"/>
      <c r="D271" s="172"/>
      <c r="E271" s="172"/>
      <c r="F271" s="172"/>
      <c r="G271" s="172"/>
      <c r="H271" s="172"/>
      <c r="I271" s="172"/>
      <c r="J271" s="172"/>
      <c r="K271" s="172"/>
    </row>
    <row r="272" spans="1:11" ht="15.75" customHeight="1">
      <c r="A272" s="172"/>
      <c r="B272" s="172"/>
      <c r="C272" s="172"/>
      <c r="D272" s="172"/>
      <c r="E272" s="172"/>
      <c r="F272" s="172"/>
      <c r="G272" s="172"/>
      <c r="H272" s="172"/>
      <c r="I272" s="172"/>
      <c r="J272" s="172"/>
      <c r="K272" s="172"/>
    </row>
    <row r="273" spans="1:11" ht="15.75" customHeight="1">
      <c r="A273" s="172"/>
      <c r="B273" s="172"/>
      <c r="C273" s="172"/>
      <c r="D273" s="172"/>
      <c r="E273" s="172"/>
      <c r="F273" s="172"/>
      <c r="G273" s="172"/>
      <c r="H273" s="172"/>
      <c r="I273" s="172"/>
      <c r="J273" s="172"/>
      <c r="K273" s="172"/>
    </row>
    <row r="274" spans="1:11" ht="15.75" customHeight="1">
      <c r="A274" s="172"/>
      <c r="B274" s="172"/>
      <c r="C274" s="172"/>
      <c r="D274" s="172"/>
      <c r="E274" s="172"/>
      <c r="F274" s="172"/>
      <c r="G274" s="172"/>
      <c r="H274" s="172"/>
      <c r="I274" s="172"/>
      <c r="J274" s="172"/>
      <c r="K274" s="172"/>
    </row>
    <row r="275" spans="1:11" ht="15.75" customHeight="1">
      <c r="A275" s="172"/>
      <c r="B275" s="172"/>
      <c r="C275" s="172"/>
      <c r="D275" s="172"/>
      <c r="E275" s="172"/>
      <c r="F275" s="172"/>
      <c r="G275" s="172"/>
      <c r="H275" s="172"/>
      <c r="I275" s="172"/>
      <c r="J275" s="172"/>
      <c r="K275" s="172"/>
    </row>
    <row r="276" spans="1:11" ht="15.75" customHeight="1">
      <c r="A276" s="172"/>
      <c r="B276" s="172"/>
      <c r="C276" s="172"/>
      <c r="D276" s="172"/>
      <c r="E276" s="172"/>
      <c r="F276" s="172"/>
      <c r="G276" s="172"/>
      <c r="H276" s="172"/>
      <c r="I276" s="172"/>
      <c r="J276" s="172"/>
      <c r="K276" s="172"/>
    </row>
    <row r="277" spans="1:11" ht="15.75" customHeight="1">
      <c r="A277" s="172"/>
      <c r="B277" s="172"/>
      <c r="C277" s="172"/>
      <c r="D277" s="172"/>
      <c r="E277" s="172"/>
      <c r="F277" s="172"/>
      <c r="G277" s="172"/>
      <c r="H277" s="172"/>
      <c r="I277" s="172"/>
      <c r="J277" s="172"/>
      <c r="K277" s="172"/>
    </row>
    <row r="278" spans="1:11" ht="15.75" customHeight="1">
      <c r="A278" s="172"/>
      <c r="B278" s="172"/>
      <c r="C278" s="172"/>
      <c r="D278" s="172"/>
      <c r="E278" s="172"/>
      <c r="F278" s="172"/>
      <c r="G278" s="172"/>
      <c r="H278" s="172"/>
      <c r="I278" s="172"/>
      <c r="J278" s="172"/>
      <c r="K278" s="172"/>
    </row>
    <row r="279" spans="1:11" ht="15.75" customHeight="1">
      <c r="A279" s="172"/>
      <c r="B279" s="172"/>
      <c r="C279" s="172"/>
      <c r="D279" s="172"/>
      <c r="E279" s="172"/>
      <c r="F279" s="172"/>
      <c r="G279" s="172"/>
      <c r="H279" s="172"/>
      <c r="I279" s="172"/>
      <c r="J279" s="172"/>
      <c r="K279" s="172"/>
    </row>
    <row r="280" spans="1:11" ht="15.75" customHeight="1">
      <c r="A280" s="172"/>
      <c r="B280" s="172"/>
      <c r="C280" s="172"/>
      <c r="D280" s="172"/>
      <c r="E280" s="172"/>
      <c r="F280" s="172"/>
      <c r="G280" s="172"/>
      <c r="H280" s="172"/>
      <c r="I280" s="172"/>
      <c r="J280" s="172"/>
      <c r="K280" s="172"/>
    </row>
    <row r="281" spans="1:11" ht="15.75" customHeight="1">
      <c r="A281" s="172"/>
      <c r="B281" s="172"/>
      <c r="C281" s="172"/>
      <c r="D281" s="172"/>
      <c r="E281" s="172"/>
      <c r="F281" s="172"/>
      <c r="G281" s="172"/>
      <c r="H281" s="172"/>
      <c r="I281" s="172"/>
      <c r="J281" s="172"/>
      <c r="K281" s="172"/>
    </row>
    <row r="282" spans="1:11" ht="15.75" customHeight="1">
      <c r="A282" s="172"/>
      <c r="B282" s="172"/>
      <c r="C282" s="172"/>
      <c r="D282" s="172"/>
      <c r="E282" s="172"/>
      <c r="F282" s="172"/>
      <c r="G282" s="172"/>
      <c r="H282" s="172"/>
      <c r="I282" s="172"/>
      <c r="J282" s="172"/>
      <c r="K282" s="172"/>
    </row>
    <row r="283" spans="1:11" ht="15.75" customHeight="1">
      <c r="A283" s="172"/>
      <c r="B283" s="172"/>
      <c r="C283" s="172"/>
      <c r="D283" s="172"/>
      <c r="E283" s="172"/>
      <c r="F283" s="172"/>
      <c r="G283" s="172"/>
      <c r="H283" s="172"/>
      <c r="I283" s="172"/>
      <c r="J283" s="172"/>
      <c r="K283" s="172"/>
    </row>
    <row r="284" spans="1:11" ht="15.75" customHeight="1">
      <c r="A284" s="172"/>
      <c r="B284" s="172"/>
      <c r="C284" s="172"/>
      <c r="D284" s="172"/>
      <c r="E284" s="172"/>
      <c r="F284" s="172"/>
      <c r="G284" s="172"/>
      <c r="H284" s="172"/>
      <c r="I284" s="172"/>
      <c r="J284" s="172"/>
      <c r="K284" s="172"/>
    </row>
    <row r="285" spans="1:11" ht="15.75" customHeight="1">
      <c r="A285" s="172"/>
      <c r="B285" s="172"/>
      <c r="C285" s="172"/>
      <c r="D285" s="172"/>
      <c r="E285" s="172"/>
      <c r="F285" s="172"/>
      <c r="G285" s="172"/>
      <c r="H285" s="172"/>
      <c r="I285" s="172"/>
      <c r="J285" s="172"/>
      <c r="K285" s="172"/>
    </row>
    <row r="286" spans="1:11" ht="15.75" customHeight="1">
      <c r="A286" s="172"/>
      <c r="B286" s="172"/>
      <c r="C286" s="172"/>
      <c r="D286" s="172"/>
      <c r="E286" s="172"/>
      <c r="F286" s="172"/>
      <c r="G286" s="172"/>
      <c r="H286" s="172"/>
      <c r="I286" s="172"/>
      <c r="J286" s="172"/>
      <c r="K286" s="172"/>
    </row>
    <row r="287" spans="1:11" ht="15.75" customHeight="1">
      <c r="A287" s="172"/>
      <c r="B287" s="172"/>
      <c r="C287" s="172"/>
      <c r="D287" s="172"/>
      <c r="E287" s="172"/>
      <c r="F287" s="172"/>
      <c r="G287" s="172"/>
      <c r="H287" s="172"/>
      <c r="I287" s="172"/>
      <c r="J287" s="172"/>
      <c r="K287" s="172"/>
    </row>
    <row r="288" spans="1:11" ht="15.75" customHeight="1">
      <c r="A288" s="172"/>
      <c r="B288" s="172"/>
      <c r="C288" s="172"/>
      <c r="D288" s="172"/>
      <c r="E288" s="172"/>
      <c r="F288" s="172"/>
      <c r="G288" s="172"/>
      <c r="H288" s="172"/>
      <c r="I288" s="172"/>
      <c r="J288" s="172"/>
      <c r="K288" s="172"/>
    </row>
    <row r="289" spans="1:11" ht="15.75" customHeight="1">
      <c r="A289" s="172"/>
      <c r="B289" s="172"/>
      <c r="C289" s="172"/>
      <c r="D289" s="172"/>
      <c r="E289" s="172"/>
      <c r="F289" s="172"/>
      <c r="G289" s="172"/>
      <c r="H289" s="172"/>
      <c r="I289" s="172"/>
      <c r="J289" s="172"/>
      <c r="K289" s="172"/>
    </row>
    <row r="290" spans="1:11" ht="15.75" customHeight="1">
      <c r="A290" s="172"/>
      <c r="B290" s="172"/>
      <c r="C290" s="172"/>
      <c r="D290" s="172"/>
      <c r="E290" s="172"/>
      <c r="F290" s="172"/>
      <c r="G290" s="172"/>
      <c r="H290" s="172"/>
      <c r="I290" s="172"/>
      <c r="J290" s="172"/>
      <c r="K290" s="172"/>
    </row>
    <row r="291" spans="1:11" ht="15.75" customHeight="1">
      <c r="A291" s="172"/>
      <c r="B291" s="172"/>
      <c r="C291" s="172"/>
      <c r="D291" s="172"/>
      <c r="E291" s="172"/>
      <c r="F291" s="172"/>
      <c r="G291" s="172"/>
      <c r="H291" s="172"/>
      <c r="I291" s="172"/>
      <c r="J291" s="172"/>
      <c r="K291" s="172"/>
    </row>
    <row r="292" spans="1:11" ht="15.75" customHeight="1">
      <c r="A292" s="172"/>
      <c r="B292" s="172"/>
      <c r="C292" s="172"/>
      <c r="D292" s="172"/>
      <c r="E292" s="172"/>
      <c r="F292" s="172"/>
      <c r="G292" s="172"/>
      <c r="H292" s="172"/>
      <c r="I292" s="172"/>
      <c r="J292" s="172"/>
      <c r="K292" s="172"/>
    </row>
    <row r="293" spans="1:11" ht="15.75" customHeight="1">
      <c r="A293" s="172"/>
      <c r="B293" s="172"/>
      <c r="C293" s="172"/>
      <c r="D293" s="172"/>
      <c r="E293" s="172"/>
      <c r="F293" s="172"/>
      <c r="G293" s="172"/>
      <c r="H293" s="172"/>
      <c r="I293" s="172"/>
      <c r="J293" s="172"/>
      <c r="K293" s="172"/>
    </row>
    <row r="294" spans="1:11" ht="15.75" customHeight="1">
      <c r="A294" s="172"/>
      <c r="B294" s="172"/>
      <c r="C294" s="172"/>
      <c r="D294" s="172"/>
      <c r="E294" s="172"/>
      <c r="F294" s="172"/>
      <c r="G294" s="172"/>
      <c r="H294" s="172"/>
      <c r="I294" s="172"/>
      <c r="J294" s="172"/>
      <c r="K294" s="172"/>
    </row>
    <row r="295" spans="1:11" ht="15.75" customHeight="1">
      <c r="A295" s="172"/>
      <c r="B295" s="172"/>
      <c r="C295" s="172"/>
      <c r="D295" s="172"/>
      <c r="E295" s="172"/>
      <c r="F295" s="172"/>
      <c r="G295" s="172"/>
      <c r="H295" s="172"/>
      <c r="I295" s="172"/>
      <c r="J295" s="172"/>
      <c r="K295" s="172"/>
    </row>
    <row r="296" spans="1:11" ht="15.75" customHeight="1">
      <c r="A296" s="172"/>
      <c r="B296" s="172"/>
      <c r="C296" s="172"/>
      <c r="D296" s="172"/>
      <c r="E296" s="172"/>
      <c r="F296" s="172"/>
      <c r="G296" s="172"/>
      <c r="H296" s="172"/>
      <c r="I296" s="172"/>
      <c r="J296" s="172"/>
      <c r="K296" s="172"/>
    </row>
    <row r="297" spans="1:11" ht="15.75" customHeight="1">
      <c r="A297" s="172"/>
      <c r="B297" s="172"/>
      <c r="C297" s="172"/>
      <c r="D297" s="172"/>
      <c r="E297" s="172"/>
      <c r="F297" s="172"/>
      <c r="G297" s="172"/>
      <c r="H297" s="172"/>
      <c r="I297" s="172"/>
      <c r="J297" s="172"/>
      <c r="K297" s="172"/>
    </row>
    <row r="298" spans="1:11" ht="15.75" customHeight="1">
      <c r="A298" s="172"/>
      <c r="B298" s="172"/>
      <c r="C298" s="172"/>
      <c r="D298" s="172"/>
      <c r="E298" s="172"/>
      <c r="F298" s="172"/>
      <c r="G298" s="172"/>
      <c r="H298" s="172"/>
      <c r="I298" s="172"/>
      <c r="J298" s="172"/>
      <c r="K298" s="172"/>
    </row>
    <row r="299" spans="1:11" ht="15.75" customHeight="1">
      <c r="A299" s="172"/>
      <c r="B299" s="172"/>
      <c r="C299" s="172"/>
      <c r="D299" s="172"/>
      <c r="E299" s="172"/>
      <c r="F299" s="172"/>
      <c r="G299" s="172"/>
      <c r="H299" s="172"/>
      <c r="I299" s="172"/>
      <c r="J299" s="172"/>
      <c r="K299" s="172"/>
    </row>
    <row r="300" spans="1:11" ht="15.75" customHeight="1">
      <c r="A300" s="172"/>
      <c r="B300" s="172"/>
      <c r="C300" s="172"/>
      <c r="D300" s="172"/>
      <c r="E300" s="172"/>
      <c r="F300" s="172"/>
      <c r="G300" s="172"/>
      <c r="H300" s="172"/>
      <c r="I300" s="172"/>
      <c r="J300" s="172"/>
      <c r="K300" s="172"/>
    </row>
    <row r="301" spans="1:11" ht="15.75" customHeight="1">
      <c r="A301" s="172"/>
      <c r="B301" s="172"/>
      <c r="C301" s="172"/>
      <c r="D301" s="172"/>
      <c r="E301" s="172"/>
      <c r="F301" s="172"/>
      <c r="G301" s="172"/>
      <c r="H301" s="172"/>
      <c r="I301" s="172"/>
      <c r="J301" s="172"/>
      <c r="K301" s="172"/>
    </row>
    <row r="302" spans="1:11" ht="15.75" customHeight="1">
      <c r="A302" s="172"/>
      <c r="B302" s="172"/>
      <c r="C302" s="172"/>
      <c r="D302" s="172"/>
      <c r="E302" s="172"/>
      <c r="F302" s="172"/>
      <c r="G302" s="172"/>
      <c r="H302" s="172"/>
      <c r="I302" s="172"/>
      <c r="J302" s="172"/>
      <c r="K302" s="172"/>
    </row>
    <row r="303" spans="1:11" ht="15.75" customHeight="1">
      <c r="A303" s="172"/>
      <c r="B303" s="172"/>
      <c r="C303" s="172"/>
      <c r="D303" s="172"/>
      <c r="E303" s="172"/>
      <c r="F303" s="172"/>
      <c r="G303" s="172"/>
      <c r="H303" s="172"/>
      <c r="I303" s="172"/>
      <c r="J303" s="172"/>
      <c r="K303" s="172"/>
    </row>
    <row r="304" spans="1:11" ht="15.75" customHeight="1">
      <c r="A304" s="172"/>
      <c r="B304" s="172"/>
      <c r="C304" s="172"/>
      <c r="D304" s="172"/>
      <c r="E304" s="172"/>
      <c r="F304" s="172"/>
      <c r="G304" s="172"/>
      <c r="H304" s="172"/>
      <c r="I304" s="172"/>
      <c r="J304" s="172"/>
      <c r="K304" s="172"/>
    </row>
    <row r="305" spans="1:11" ht="15.75" customHeight="1">
      <c r="A305" s="172"/>
      <c r="B305" s="172"/>
      <c r="C305" s="172"/>
      <c r="D305" s="172"/>
      <c r="E305" s="172"/>
      <c r="F305" s="172"/>
      <c r="G305" s="172"/>
      <c r="H305" s="172"/>
      <c r="I305" s="172"/>
      <c r="J305" s="172"/>
      <c r="K305" s="172"/>
    </row>
    <row r="306" spans="1:11" ht="15.75" customHeight="1">
      <c r="A306" s="172"/>
      <c r="B306" s="172"/>
      <c r="C306" s="172"/>
      <c r="D306" s="172"/>
      <c r="E306" s="172"/>
      <c r="F306" s="172"/>
      <c r="G306" s="172"/>
      <c r="H306" s="172"/>
      <c r="I306" s="172"/>
      <c r="J306" s="172"/>
      <c r="K306" s="172"/>
    </row>
    <row r="307" spans="1:11" ht="15.75" customHeight="1">
      <c r="A307" s="172"/>
      <c r="B307" s="172"/>
      <c r="C307" s="172"/>
      <c r="D307" s="172"/>
      <c r="E307" s="172"/>
      <c r="F307" s="172"/>
      <c r="G307" s="172"/>
      <c r="H307" s="172"/>
      <c r="I307" s="172"/>
      <c r="J307" s="172"/>
      <c r="K307" s="172"/>
    </row>
    <row r="308" spans="1:11" ht="15.75" customHeight="1">
      <c r="A308" s="172"/>
      <c r="B308" s="172"/>
      <c r="C308" s="172"/>
      <c r="D308" s="172"/>
      <c r="E308" s="172"/>
      <c r="F308" s="172"/>
      <c r="G308" s="172"/>
      <c r="H308" s="172"/>
      <c r="I308" s="172"/>
      <c r="J308" s="172"/>
      <c r="K308" s="172"/>
    </row>
    <row r="309" spans="1:11" ht="15.75" customHeight="1">
      <c r="A309" s="172"/>
      <c r="B309" s="172"/>
      <c r="C309" s="172"/>
      <c r="D309" s="172"/>
      <c r="E309" s="172"/>
      <c r="F309" s="172"/>
      <c r="G309" s="172"/>
      <c r="H309" s="172"/>
      <c r="I309" s="172"/>
      <c r="J309" s="172"/>
      <c r="K309" s="172"/>
    </row>
    <row r="310" spans="1:11" ht="15.75" customHeight="1">
      <c r="A310" s="172"/>
      <c r="B310" s="172"/>
      <c r="C310" s="172"/>
      <c r="D310" s="172"/>
      <c r="E310" s="172"/>
      <c r="F310" s="172"/>
      <c r="G310" s="172"/>
      <c r="H310" s="172"/>
      <c r="I310" s="172"/>
      <c r="J310" s="172"/>
      <c r="K310" s="172"/>
    </row>
    <row r="311" spans="1:11" ht="15.75" customHeight="1">
      <c r="A311" s="172"/>
      <c r="B311" s="172"/>
      <c r="C311" s="172"/>
      <c r="D311" s="172"/>
      <c r="E311" s="172"/>
      <c r="F311" s="172"/>
      <c r="G311" s="172"/>
      <c r="H311" s="172"/>
      <c r="I311" s="172"/>
      <c r="J311" s="172"/>
      <c r="K311" s="172"/>
    </row>
    <row r="312" spans="1:11" ht="15.75" customHeight="1">
      <c r="A312" s="172"/>
      <c r="B312" s="172"/>
      <c r="C312" s="172"/>
      <c r="D312" s="172"/>
      <c r="E312" s="172"/>
      <c r="F312" s="172"/>
      <c r="G312" s="172"/>
      <c r="H312" s="172"/>
      <c r="I312" s="172"/>
      <c r="J312" s="172"/>
      <c r="K312" s="172"/>
    </row>
    <row r="313" spans="1:11" ht="15.75" customHeight="1">
      <c r="A313" s="172"/>
      <c r="B313" s="172"/>
      <c r="C313" s="172"/>
      <c r="D313" s="172"/>
      <c r="E313" s="172"/>
      <c r="F313" s="172"/>
      <c r="G313" s="172"/>
      <c r="H313" s="172"/>
      <c r="I313" s="172"/>
      <c r="J313" s="172"/>
      <c r="K313" s="172"/>
    </row>
    <row r="314" spans="1:11" ht="15.75" customHeight="1">
      <c r="A314" s="172"/>
      <c r="B314" s="172"/>
      <c r="C314" s="172"/>
      <c r="D314" s="172"/>
      <c r="E314" s="172"/>
      <c r="F314" s="172"/>
      <c r="G314" s="172"/>
      <c r="H314" s="172"/>
      <c r="I314" s="172"/>
      <c r="J314" s="172"/>
      <c r="K314" s="172"/>
    </row>
    <row r="315" spans="1:11" ht="15.75" customHeight="1">
      <c r="A315" s="172"/>
      <c r="B315" s="172"/>
      <c r="C315" s="172"/>
      <c r="D315" s="172"/>
      <c r="E315" s="172"/>
      <c r="F315" s="172"/>
      <c r="G315" s="172"/>
      <c r="H315" s="172"/>
      <c r="I315" s="172"/>
      <c r="J315" s="172"/>
      <c r="K315" s="172"/>
    </row>
    <row r="316" spans="1:11" ht="15.75" customHeight="1">
      <c r="A316" s="172"/>
      <c r="B316" s="172"/>
      <c r="C316" s="172"/>
      <c r="D316" s="172"/>
      <c r="E316" s="172"/>
      <c r="F316" s="172"/>
      <c r="G316" s="172"/>
      <c r="H316" s="172"/>
      <c r="I316" s="172"/>
      <c r="J316" s="172"/>
      <c r="K316" s="172"/>
    </row>
    <row r="317" spans="1:11" ht="15.75" customHeight="1">
      <c r="A317" s="172"/>
      <c r="B317" s="172"/>
      <c r="C317" s="172"/>
      <c r="D317" s="172"/>
      <c r="E317" s="172"/>
      <c r="F317" s="172"/>
      <c r="G317" s="172"/>
      <c r="H317" s="172"/>
      <c r="I317" s="172"/>
      <c r="J317" s="172"/>
      <c r="K317" s="172"/>
    </row>
    <row r="318" spans="1:11" ht="15.75" customHeight="1">
      <c r="A318" s="172"/>
      <c r="B318" s="172"/>
      <c r="C318" s="172"/>
      <c r="D318" s="172"/>
      <c r="E318" s="172"/>
      <c r="F318" s="172"/>
      <c r="G318" s="172"/>
      <c r="H318" s="172"/>
      <c r="I318" s="172"/>
      <c r="J318" s="172"/>
      <c r="K318" s="172"/>
    </row>
    <row r="319" spans="1:11" ht="15.75" customHeight="1">
      <c r="A319" s="172"/>
      <c r="B319" s="172"/>
      <c r="C319" s="172"/>
      <c r="D319" s="172"/>
      <c r="E319" s="172"/>
      <c r="F319" s="172"/>
      <c r="G319" s="172"/>
      <c r="H319" s="172"/>
      <c r="I319" s="172"/>
      <c r="J319" s="172"/>
      <c r="K319" s="172"/>
    </row>
    <row r="320" spans="1:11" ht="15.75" customHeight="1">
      <c r="A320" s="172"/>
      <c r="B320" s="172"/>
      <c r="C320" s="172"/>
      <c r="D320" s="172"/>
      <c r="E320" s="172"/>
      <c r="F320" s="172"/>
      <c r="G320" s="172"/>
      <c r="H320" s="172"/>
      <c r="I320" s="172"/>
      <c r="J320" s="172"/>
      <c r="K320" s="172"/>
    </row>
    <row r="321" spans="1:11" ht="15.75" customHeight="1">
      <c r="A321" s="172"/>
      <c r="B321" s="172"/>
      <c r="C321" s="172"/>
      <c r="D321" s="172"/>
      <c r="E321" s="172"/>
      <c r="F321" s="172"/>
      <c r="G321" s="172"/>
      <c r="H321" s="172"/>
      <c r="I321" s="172"/>
      <c r="J321" s="172"/>
      <c r="K321" s="172"/>
    </row>
    <row r="322" spans="1:11" ht="15.75" customHeight="1">
      <c r="A322" s="172"/>
      <c r="B322" s="172"/>
      <c r="C322" s="172"/>
      <c r="D322" s="172"/>
      <c r="E322" s="172"/>
      <c r="F322" s="172"/>
      <c r="G322" s="172"/>
      <c r="H322" s="172"/>
      <c r="I322" s="172"/>
      <c r="J322" s="172"/>
      <c r="K322" s="172"/>
    </row>
    <row r="323" spans="1:11" ht="15.75" customHeight="1">
      <c r="A323" s="172"/>
      <c r="B323" s="172"/>
      <c r="C323" s="172"/>
      <c r="D323" s="172"/>
      <c r="E323" s="172"/>
      <c r="F323" s="172"/>
      <c r="G323" s="172"/>
      <c r="H323" s="172"/>
      <c r="I323" s="172"/>
      <c r="J323" s="172"/>
      <c r="K323" s="172"/>
    </row>
    <row r="324" spans="1:11" ht="15.75" customHeight="1">
      <c r="A324" s="172"/>
      <c r="B324" s="172"/>
      <c r="C324" s="172"/>
      <c r="D324" s="172"/>
      <c r="E324" s="172"/>
      <c r="F324" s="172"/>
      <c r="G324" s="172"/>
      <c r="H324" s="172"/>
      <c r="I324" s="172"/>
      <c r="J324" s="172"/>
      <c r="K324" s="172"/>
    </row>
    <row r="325" spans="1:11" ht="15.75" customHeight="1">
      <c r="A325" s="172"/>
      <c r="B325" s="172"/>
      <c r="C325" s="172"/>
      <c r="D325" s="172"/>
      <c r="E325" s="172"/>
      <c r="F325" s="172"/>
      <c r="G325" s="172"/>
      <c r="H325" s="172"/>
      <c r="I325" s="172"/>
      <c r="J325" s="172"/>
      <c r="K325" s="172"/>
    </row>
    <row r="326" spans="1:11" ht="15.75" customHeight="1">
      <c r="A326" s="172"/>
      <c r="B326" s="172"/>
      <c r="C326" s="172"/>
      <c r="D326" s="172"/>
      <c r="E326" s="172"/>
      <c r="F326" s="172"/>
      <c r="G326" s="172"/>
      <c r="H326" s="172"/>
      <c r="I326" s="172"/>
      <c r="J326" s="172"/>
      <c r="K326" s="172"/>
    </row>
    <row r="327" spans="1:11" ht="15.75" customHeight="1">
      <c r="A327" s="172"/>
      <c r="B327" s="172"/>
      <c r="C327" s="172"/>
      <c r="D327" s="172"/>
      <c r="E327" s="172"/>
      <c r="F327" s="172"/>
      <c r="G327" s="172"/>
      <c r="H327" s="172"/>
      <c r="I327" s="172"/>
      <c r="J327" s="172"/>
      <c r="K327" s="172"/>
    </row>
    <row r="328" spans="1:11" ht="15.75" customHeight="1">
      <c r="A328" s="172"/>
      <c r="B328" s="172"/>
      <c r="C328" s="172"/>
      <c r="D328" s="172"/>
      <c r="E328" s="172"/>
      <c r="F328" s="172"/>
      <c r="G328" s="172"/>
      <c r="H328" s="172"/>
      <c r="I328" s="172"/>
      <c r="J328" s="172"/>
      <c r="K328" s="172"/>
    </row>
    <row r="329" spans="1:11" ht="15.75" customHeight="1">
      <c r="A329" s="172"/>
      <c r="B329" s="172"/>
      <c r="C329" s="172"/>
      <c r="D329" s="172"/>
      <c r="E329" s="172"/>
      <c r="F329" s="172"/>
      <c r="G329" s="172"/>
      <c r="H329" s="172"/>
      <c r="I329" s="172"/>
      <c r="J329" s="172"/>
      <c r="K329" s="172"/>
    </row>
    <row r="330" spans="1:11" ht="15.75" customHeight="1">
      <c r="A330" s="172"/>
      <c r="B330" s="172"/>
      <c r="C330" s="172"/>
      <c r="D330" s="172"/>
      <c r="E330" s="172"/>
      <c r="F330" s="172"/>
      <c r="G330" s="172"/>
      <c r="H330" s="172"/>
      <c r="I330" s="172"/>
      <c r="J330" s="172"/>
      <c r="K330" s="172"/>
    </row>
    <row r="331" spans="1:11" ht="15.75" customHeight="1">
      <c r="A331" s="172"/>
      <c r="B331" s="172"/>
      <c r="C331" s="172"/>
      <c r="D331" s="172"/>
      <c r="E331" s="172"/>
      <c r="F331" s="172"/>
      <c r="G331" s="172"/>
      <c r="H331" s="172"/>
      <c r="I331" s="172"/>
      <c r="J331" s="172"/>
      <c r="K331" s="172"/>
    </row>
    <row r="332" spans="1:11" ht="15.75" customHeight="1">
      <c r="A332" s="172"/>
      <c r="B332" s="172"/>
      <c r="C332" s="172"/>
      <c r="D332" s="172"/>
      <c r="E332" s="172"/>
      <c r="F332" s="172"/>
      <c r="G332" s="172"/>
      <c r="H332" s="172"/>
      <c r="I332" s="172"/>
      <c r="J332" s="172"/>
      <c r="K332" s="172"/>
    </row>
    <row r="333" spans="1:11" ht="15.75" customHeight="1">
      <c r="A333" s="172"/>
      <c r="B333" s="172"/>
      <c r="C333" s="172"/>
      <c r="D333" s="172"/>
      <c r="E333" s="172"/>
      <c r="F333" s="172"/>
      <c r="G333" s="172"/>
      <c r="H333" s="172"/>
      <c r="I333" s="172"/>
      <c r="J333" s="172"/>
      <c r="K333" s="172"/>
    </row>
    <row r="334" spans="1:11" ht="15.75" customHeight="1">
      <c r="A334" s="172"/>
      <c r="B334" s="172"/>
      <c r="C334" s="172"/>
      <c r="D334" s="172"/>
      <c r="E334" s="172"/>
      <c r="F334" s="172"/>
      <c r="G334" s="172"/>
      <c r="H334" s="172"/>
      <c r="I334" s="172"/>
      <c r="J334" s="172"/>
      <c r="K334" s="172"/>
    </row>
    <row r="335" spans="1:11" ht="15.75" customHeight="1">
      <c r="A335" s="172"/>
      <c r="B335" s="172"/>
      <c r="C335" s="172"/>
      <c r="D335" s="172"/>
      <c r="E335" s="172"/>
      <c r="F335" s="172"/>
      <c r="G335" s="172"/>
      <c r="H335" s="172"/>
      <c r="I335" s="172"/>
      <c r="J335" s="172"/>
      <c r="K335" s="172"/>
    </row>
    <row r="336" spans="1:11" ht="15.75" customHeight="1">
      <c r="A336" s="172"/>
      <c r="B336" s="172"/>
      <c r="C336" s="172"/>
      <c r="D336" s="172"/>
      <c r="E336" s="172"/>
      <c r="F336" s="172"/>
      <c r="G336" s="172"/>
      <c r="H336" s="172"/>
      <c r="I336" s="172"/>
      <c r="J336" s="172"/>
      <c r="K336" s="172"/>
    </row>
    <row r="337" spans="1:11" ht="15.75" customHeight="1">
      <c r="A337" s="172"/>
      <c r="B337" s="172"/>
      <c r="C337" s="172"/>
      <c r="D337" s="172"/>
      <c r="E337" s="172"/>
      <c r="F337" s="172"/>
      <c r="G337" s="172"/>
      <c r="H337" s="172"/>
      <c r="I337" s="172"/>
      <c r="J337" s="172"/>
      <c r="K337" s="172"/>
    </row>
    <row r="338" spans="1:11" ht="15.75" customHeight="1">
      <c r="A338" s="172"/>
      <c r="B338" s="172"/>
      <c r="C338" s="172"/>
      <c r="D338" s="172"/>
      <c r="E338" s="172"/>
      <c r="F338" s="172"/>
      <c r="G338" s="172"/>
      <c r="H338" s="172"/>
      <c r="I338" s="172"/>
      <c r="J338" s="172"/>
      <c r="K338" s="172"/>
    </row>
    <row r="339" spans="1:11" ht="15.75" customHeight="1">
      <c r="A339" s="172"/>
      <c r="B339" s="172"/>
      <c r="C339" s="172"/>
      <c r="D339" s="172"/>
      <c r="E339" s="172"/>
      <c r="F339" s="172"/>
      <c r="G339" s="172"/>
      <c r="H339" s="172"/>
      <c r="I339" s="172"/>
      <c r="J339" s="172"/>
      <c r="K339" s="172"/>
    </row>
    <row r="340" spans="1:11" ht="15.75" customHeight="1">
      <c r="A340" s="172"/>
      <c r="B340" s="172"/>
      <c r="C340" s="172"/>
      <c r="D340" s="172"/>
      <c r="E340" s="172"/>
      <c r="F340" s="172"/>
      <c r="G340" s="172"/>
      <c r="H340" s="172"/>
      <c r="I340" s="172"/>
      <c r="J340" s="172"/>
      <c r="K340" s="172"/>
    </row>
    <row r="341" spans="1:11" ht="15.75" customHeight="1">
      <c r="A341" s="172"/>
      <c r="B341" s="172"/>
      <c r="C341" s="172"/>
      <c r="D341" s="172"/>
      <c r="E341" s="172"/>
      <c r="F341" s="172"/>
      <c r="G341" s="172"/>
      <c r="H341" s="172"/>
      <c r="I341" s="172"/>
      <c r="J341" s="172"/>
      <c r="K341" s="172"/>
    </row>
    <row r="342" spans="1:11" ht="15.75" customHeight="1">
      <c r="A342" s="172"/>
      <c r="B342" s="172"/>
      <c r="C342" s="172"/>
      <c r="D342" s="172"/>
      <c r="E342" s="172"/>
      <c r="F342" s="172"/>
      <c r="G342" s="172"/>
      <c r="H342" s="172"/>
      <c r="I342" s="172"/>
      <c r="J342" s="172"/>
      <c r="K342" s="172"/>
    </row>
    <row r="343" spans="1:11" ht="15.75" customHeight="1">
      <c r="A343" s="172"/>
      <c r="B343" s="172"/>
      <c r="C343" s="172"/>
      <c r="D343" s="172"/>
      <c r="E343" s="172"/>
      <c r="F343" s="172"/>
      <c r="G343" s="172"/>
      <c r="H343" s="172"/>
      <c r="I343" s="172"/>
      <c r="J343" s="172"/>
      <c r="K343" s="172"/>
    </row>
    <row r="344" spans="1:11" ht="15.75" customHeight="1">
      <c r="A344" s="172"/>
      <c r="B344" s="172"/>
      <c r="C344" s="172"/>
      <c r="D344" s="172"/>
      <c r="E344" s="172"/>
      <c r="F344" s="172"/>
      <c r="G344" s="172"/>
      <c r="H344" s="172"/>
      <c r="I344" s="172"/>
      <c r="J344" s="172"/>
      <c r="K344" s="172"/>
    </row>
    <row r="345" spans="1:11" ht="15.75" customHeight="1">
      <c r="A345" s="172"/>
      <c r="B345" s="172"/>
      <c r="C345" s="172"/>
      <c r="D345" s="172"/>
      <c r="E345" s="172"/>
      <c r="F345" s="172"/>
      <c r="G345" s="172"/>
      <c r="H345" s="172"/>
      <c r="I345" s="172"/>
      <c r="J345" s="172"/>
      <c r="K345" s="172"/>
    </row>
    <row r="346" spans="1:11" ht="15.75" customHeight="1">
      <c r="A346" s="172"/>
      <c r="B346" s="172"/>
      <c r="C346" s="172"/>
      <c r="D346" s="172"/>
      <c r="E346" s="172"/>
      <c r="F346" s="172"/>
      <c r="G346" s="172"/>
      <c r="H346" s="172"/>
      <c r="I346" s="172"/>
      <c r="J346" s="172"/>
      <c r="K346" s="172"/>
    </row>
    <row r="347" spans="1:11" ht="15.75" customHeight="1">
      <c r="A347" s="172"/>
      <c r="B347" s="172"/>
      <c r="C347" s="172"/>
      <c r="D347" s="172"/>
      <c r="E347" s="172"/>
      <c r="F347" s="172"/>
      <c r="G347" s="172"/>
      <c r="H347" s="172"/>
      <c r="I347" s="172"/>
      <c r="J347" s="172"/>
      <c r="K347" s="172"/>
    </row>
    <row r="348" spans="1:11" ht="15.75" customHeight="1">
      <c r="A348" s="172"/>
      <c r="B348" s="172"/>
      <c r="C348" s="172"/>
      <c r="D348" s="172"/>
      <c r="E348" s="172"/>
      <c r="F348" s="172"/>
      <c r="G348" s="172"/>
      <c r="H348" s="172"/>
      <c r="I348" s="172"/>
      <c r="J348" s="172"/>
      <c r="K348" s="172"/>
    </row>
    <row r="349" spans="1:11" ht="15.75" customHeight="1">
      <c r="A349" s="172"/>
      <c r="B349" s="172"/>
      <c r="C349" s="172"/>
      <c r="D349" s="172"/>
      <c r="E349" s="172"/>
      <c r="F349" s="172"/>
      <c r="G349" s="172"/>
      <c r="H349" s="172"/>
      <c r="I349" s="172"/>
      <c r="J349" s="172"/>
      <c r="K349" s="172"/>
    </row>
    <row r="350" spans="1:11" ht="15.75" customHeight="1">
      <c r="A350" s="172"/>
      <c r="B350" s="172"/>
      <c r="C350" s="172"/>
      <c r="D350" s="172"/>
      <c r="E350" s="172"/>
      <c r="F350" s="172"/>
      <c r="G350" s="172"/>
      <c r="H350" s="172"/>
      <c r="I350" s="172"/>
      <c r="J350" s="172"/>
      <c r="K350" s="172"/>
    </row>
    <row r="351" spans="1:11" ht="15.75" customHeight="1">
      <c r="A351" s="172"/>
      <c r="B351" s="172"/>
      <c r="C351" s="172"/>
      <c r="D351" s="172"/>
      <c r="E351" s="172"/>
      <c r="F351" s="172"/>
      <c r="G351" s="172"/>
      <c r="H351" s="172"/>
      <c r="I351" s="172"/>
      <c r="J351" s="172"/>
      <c r="K351" s="172"/>
    </row>
    <row r="352" spans="1:11" ht="15.75" customHeight="1">
      <c r="A352" s="172"/>
      <c r="B352" s="172"/>
      <c r="C352" s="172"/>
      <c r="D352" s="172"/>
      <c r="E352" s="172"/>
      <c r="F352" s="172"/>
      <c r="G352" s="172"/>
      <c r="H352" s="172"/>
      <c r="I352" s="172"/>
      <c r="J352" s="172"/>
      <c r="K352" s="172"/>
    </row>
    <row r="353" spans="1:11" ht="15.75" customHeight="1">
      <c r="A353" s="172"/>
      <c r="B353" s="172"/>
      <c r="C353" s="172"/>
      <c r="D353" s="172"/>
      <c r="E353" s="172"/>
      <c r="F353" s="172"/>
      <c r="G353" s="172"/>
      <c r="H353" s="172"/>
      <c r="I353" s="172"/>
      <c r="J353" s="172"/>
      <c r="K353" s="172"/>
    </row>
    <row r="354" spans="1:11" ht="15.75" customHeight="1">
      <c r="A354" s="172"/>
      <c r="B354" s="172"/>
      <c r="C354" s="172"/>
      <c r="D354" s="172"/>
      <c r="E354" s="172"/>
      <c r="F354" s="172"/>
      <c r="G354" s="172"/>
      <c r="H354" s="172"/>
      <c r="I354" s="172"/>
      <c r="J354" s="172"/>
      <c r="K354" s="172"/>
    </row>
    <row r="355" spans="1:11" ht="15.75" customHeight="1">
      <c r="A355" s="172"/>
      <c r="B355" s="172"/>
      <c r="C355" s="172"/>
      <c r="D355" s="172"/>
      <c r="E355" s="172"/>
      <c r="F355" s="172"/>
      <c r="G355" s="172"/>
      <c r="H355" s="172"/>
      <c r="I355" s="172"/>
      <c r="J355" s="172"/>
      <c r="K355" s="172"/>
    </row>
    <row r="356" spans="1:11" ht="15.75" customHeight="1">
      <c r="A356" s="172"/>
      <c r="B356" s="172"/>
      <c r="C356" s="172"/>
      <c r="D356" s="172"/>
      <c r="E356" s="172"/>
      <c r="F356" s="172"/>
      <c r="G356" s="172"/>
      <c r="H356" s="172"/>
      <c r="I356" s="172"/>
      <c r="J356" s="172"/>
      <c r="K356" s="172"/>
    </row>
    <row r="357" spans="1:11" ht="15.75" customHeight="1">
      <c r="A357" s="172"/>
      <c r="B357" s="172"/>
      <c r="C357" s="172"/>
      <c r="D357" s="172"/>
      <c r="E357" s="172"/>
      <c r="F357" s="172"/>
      <c r="G357" s="172"/>
      <c r="H357" s="172"/>
      <c r="I357" s="172"/>
      <c r="J357" s="172"/>
      <c r="K357" s="172"/>
    </row>
    <row r="358" spans="1:11" ht="15.75" customHeight="1">
      <c r="A358" s="172"/>
      <c r="B358" s="172"/>
      <c r="C358" s="172"/>
      <c r="D358" s="172"/>
      <c r="E358" s="172"/>
      <c r="F358" s="172"/>
      <c r="G358" s="172"/>
      <c r="H358" s="172"/>
      <c r="I358" s="172"/>
      <c r="J358" s="172"/>
      <c r="K358" s="172"/>
    </row>
    <row r="359" spans="1:11" ht="15.75" customHeight="1">
      <c r="A359" s="172"/>
      <c r="B359" s="172"/>
      <c r="C359" s="172"/>
      <c r="D359" s="172"/>
      <c r="E359" s="172"/>
      <c r="F359" s="172"/>
      <c r="G359" s="172"/>
      <c r="H359" s="172"/>
      <c r="I359" s="172"/>
      <c r="J359" s="172"/>
      <c r="K359" s="172"/>
    </row>
    <row r="360" spans="1:11" ht="15.75" customHeight="1">
      <c r="A360" s="172"/>
      <c r="B360" s="172"/>
      <c r="C360" s="172"/>
      <c r="D360" s="172"/>
      <c r="E360" s="172"/>
      <c r="F360" s="172"/>
      <c r="G360" s="172"/>
      <c r="H360" s="172"/>
      <c r="I360" s="172"/>
      <c r="J360" s="172"/>
      <c r="K360" s="172"/>
    </row>
    <row r="361" spans="1:11" ht="15.75" customHeight="1">
      <c r="A361" s="172"/>
      <c r="B361" s="172"/>
      <c r="C361" s="172"/>
      <c r="D361" s="172"/>
      <c r="E361" s="172"/>
      <c r="F361" s="172"/>
      <c r="G361" s="172"/>
      <c r="H361" s="172"/>
      <c r="I361" s="172"/>
      <c r="J361" s="172"/>
      <c r="K361" s="172"/>
    </row>
    <row r="362" spans="1:11" ht="15.75" customHeight="1">
      <c r="A362" s="172"/>
      <c r="B362" s="172"/>
      <c r="C362" s="172"/>
      <c r="D362" s="172"/>
      <c r="E362" s="172"/>
      <c r="F362" s="172"/>
      <c r="G362" s="172"/>
      <c r="H362" s="172"/>
      <c r="I362" s="172"/>
      <c r="J362" s="172"/>
      <c r="K362" s="172"/>
    </row>
    <row r="363" spans="1:11" ht="15.75" customHeight="1">
      <c r="A363" s="172"/>
      <c r="B363" s="172"/>
      <c r="C363" s="172"/>
      <c r="D363" s="172"/>
      <c r="E363" s="172"/>
      <c r="F363" s="172"/>
      <c r="G363" s="172"/>
      <c r="H363" s="172"/>
      <c r="I363" s="172"/>
      <c r="J363" s="172"/>
      <c r="K363" s="172"/>
    </row>
    <row r="364" spans="1:11" ht="15.75" customHeight="1">
      <c r="A364" s="172"/>
      <c r="B364" s="172"/>
      <c r="C364" s="172"/>
      <c r="D364" s="172"/>
      <c r="E364" s="172"/>
      <c r="F364" s="172"/>
      <c r="G364" s="172"/>
      <c r="H364" s="172"/>
      <c r="I364" s="172"/>
      <c r="J364" s="172"/>
      <c r="K364" s="172"/>
    </row>
    <row r="365" spans="1:11" ht="15.75" customHeight="1">
      <c r="A365" s="172"/>
      <c r="B365" s="172"/>
      <c r="C365" s="172"/>
      <c r="D365" s="172"/>
      <c r="E365" s="172"/>
      <c r="F365" s="172"/>
      <c r="G365" s="172"/>
      <c r="H365" s="172"/>
      <c r="I365" s="172"/>
      <c r="J365" s="172"/>
      <c r="K365" s="172"/>
    </row>
    <row r="366" spans="1:11" ht="15.75" customHeight="1">
      <c r="A366" s="172"/>
      <c r="B366" s="172"/>
      <c r="C366" s="172"/>
      <c r="D366" s="172"/>
      <c r="E366" s="172"/>
      <c r="F366" s="172"/>
      <c r="G366" s="172"/>
      <c r="H366" s="172"/>
      <c r="I366" s="172"/>
      <c r="J366" s="172"/>
      <c r="K366" s="172"/>
    </row>
    <row r="367" spans="1:11" ht="15.75" customHeight="1">
      <c r="A367" s="172"/>
      <c r="B367" s="172"/>
      <c r="C367" s="172"/>
      <c r="D367" s="172"/>
      <c r="E367" s="172"/>
      <c r="F367" s="172"/>
      <c r="G367" s="172"/>
      <c r="H367" s="172"/>
      <c r="I367" s="172"/>
      <c r="J367" s="172"/>
      <c r="K367" s="172"/>
    </row>
    <row r="368" spans="1:11" ht="15.75" customHeight="1">
      <c r="A368" s="172"/>
      <c r="B368" s="172"/>
      <c r="C368" s="172"/>
      <c r="D368" s="172"/>
      <c r="E368" s="172"/>
      <c r="F368" s="172"/>
      <c r="G368" s="172"/>
      <c r="H368" s="172"/>
      <c r="I368" s="172"/>
      <c r="J368" s="172"/>
      <c r="K368" s="172"/>
    </row>
    <row r="369" spans="1:11" ht="15.75" customHeight="1">
      <c r="A369" s="172"/>
      <c r="B369" s="172"/>
      <c r="C369" s="172"/>
      <c r="D369" s="172"/>
      <c r="E369" s="172"/>
      <c r="F369" s="172"/>
      <c r="G369" s="172"/>
      <c r="H369" s="172"/>
      <c r="I369" s="172"/>
      <c r="J369" s="172"/>
      <c r="K369" s="172"/>
    </row>
    <row r="370" spans="1:11" ht="15.75" customHeight="1">
      <c r="A370" s="172"/>
      <c r="B370" s="172"/>
      <c r="C370" s="172"/>
      <c r="D370" s="172"/>
      <c r="E370" s="172"/>
      <c r="F370" s="172"/>
      <c r="G370" s="172"/>
      <c r="H370" s="172"/>
      <c r="I370" s="172"/>
      <c r="J370" s="172"/>
      <c r="K370" s="172"/>
    </row>
    <row r="371" spans="1:11" ht="15.75" customHeight="1">
      <c r="A371" s="172"/>
      <c r="B371" s="172"/>
      <c r="C371" s="172"/>
      <c r="D371" s="172"/>
      <c r="E371" s="172"/>
      <c r="F371" s="172"/>
      <c r="G371" s="172"/>
      <c r="H371" s="172"/>
      <c r="I371" s="172"/>
      <c r="J371" s="172"/>
      <c r="K371" s="172"/>
    </row>
    <row r="372" spans="1:11" ht="15.75" customHeight="1">
      <c r="A372" s="172"/>
      <c r="B372" s="172"/>
      <c r="C372" s="172"/>
      <c r="D372" s="172"/>
      <c r="E372" s="172"/>
      <c r="F372" s="172"/>
      <c r="G372" s="172"/>
      <c r="H372" s="172"/>
      <c r="I372" s="172"/>
      <c r="J372" s="172"/>
      <c r="K372" s="172"/>
    </row>
    <row r="373" spans="1:11" ht="15.75" customHeight="1">
      <c r="A373" s="172"/>
      <c r="B373" s="172"/>
      <c r="C373" s="172"/>
      <c r="D373" s="172"/>
      <c r="E373" s="172"/>
      <c r="F373" s="172"/>
      <c r="G373" s="172"/>
      <c r="H373" s="172"/>
      <c r="I373" s="172"/>
      <c r="J373" s="172"/>
      <c r="K373" s="172"/>
    </row>
    <row r="374" spans="1:11" ht="15.75" customHeight="1">
      <c r="A374" s="172"/>
      <c r="B374" s="172"/>
      <c r="C374" s="172"/>
      <c r="D374" s="172"/>
      <c r="E374" s="172"/>
      <c r="F374" s="172"/>
      <c r="G374" s="172"/>
      <c r="H374" s="172"/>
      <c r="I374" s="172"/>
      <c r="J374" s="172"/>
      <c r="K374" s="172"/>
    </row>
    <row r="375" spans="1:11" ht="15.75" customHeight="1">
      <c r="A375" s="172"/>
      <c r="B375" s="172"/>
      <c r="C375" s="172"/>
      <c r="D375" s="172"/>
      <c r="E375" s="172"/>
      <c r="F375" s="172"/>
      <c r="G375" s="172"/>
      <c r="H375" s="172"/>
      <c r="I375" s="172"/>
      <c r="J375" s="172"/>
      <c r="K375" s="172"/>
    </row>
    <row r="376" spans="1:11" ht="15.75" customHeight="1">
      <c r="A376" s="172"/>
      <c r="B376" s="172"/>
      <c r="C376" s="172"/>
      <c r="D376" s="172"/>
      <c r="E376" s="172"/>
      <c r="F376" s="172"/>
      <c r="G376" s="172"/>
      <c r="H376" s="172"/>
      <c r="I376" s="172"/>
      <c r="J376" s="172"/>
      <c r="K376" s="172"/>
    </row>
    <row r="377" spans="1:11" ht="15.75" customHeight="1">
      <c r="A377" s="172"/>
      <c r="B377" s="172"/>
      <c r="C377" s="172"/>
      <c r="D377" s="172"/>
      <c r="E377" s="172"/>
      <c r="F377" s="172"/>
      <c r="G377" s="172"/>
      <c r="H377" s="172"/>
      <c r="I377" s="172"/>
      <c r="J377" s="172"/>
      <c r="K377" s="172"/>
    </row>
    <row r="378" spans="1:11" ht="15.75" customHeight="1">
      <c r="A378" s="172"/>
      <c r="B378" s="172"/>
      <c r="C378" s="172"/>
      <c r="D378" s="172"/>
      <c r="E378" s="172"/>
      <c r="F378" s="172"/>
      <c r="G378" s="172"/>
      <c r="H378" s="172"/>
      <c r="I378" s="172"/>
      <c r="J378" s="172"/>
      <c r="K378" s="172"/>
    </row>
    <row r="379" spans="1:11" ht="15.75" customHeight="1">
      <c r="A379" s="172"/>
      <c r="B379" s="172"/>
      <c r="C379" s="172"/>
      <c r="D379" s="172"/>
      <c r="E379" s="172"/>
      <c r="F379" s="172"/>
      <c r="G379" s="172"/>
      <c r="H379" s="172"/>
      <c r="I379" s="172"/>
      <c r="J379" s="172"/>
      <c r="K379" s="172"/>
    </row>
    <row r="380" spans="1:11" ht="15.75" customHeight="1">
      <c r="A380" s="172"/>
      <c r="B380" s="172"/>
      <c r="C380" s="172"/>
      <c r="D380" s="172"/>
      <c r="E380" s="172"/>
      <c r="F380" s="172"/>
      <c r="G380" s="172"/>
      <c r="H380" s="172"/>
      <c r="I380" s="172"/>
      <c r="J380" s="172"/>
      <c r="K380" s="172"/>
    </row>
    <row r="381" spans="1:11" ht="15.75" customHeight="1">
      <c r="A381" s="172"/>
      <c r="B381" s="172"/>
      <c r="C381" s="172"/>
      <c r="D381" s="172"/>
      <c r="E381" s="172"/>
      <c r="F381" s="172"/>
      <c r="G381" s="172"/>
      <c r="H381" s="172"/>
      <c r="I381" s="172"/>
      <c r="J381" s="172"/>
      <c r="K381" s="172"/>
    </row>
    <row r="382" spans="1:11" ht="15.75" customHeight="1">
      <c r="A382" s="172"/>
      <c r="B382" s="172"/>
      <c r="C382" s="172"/>
      <c r="D382" s="172"/>
      <c r="E382" s="172"/>
      <c r="F382" s="172"/>
      <c r="G382" s="172"/>
      <c r="H382" s="172"/>
      <c r="I382" s="172"/>
      <c r="J382" s="172"/>
      <c r="K382" s="172"/>
    </row>
    <row r="383" spans="1:11" ht="15.75" customHeight="1">
      <c r="A383" s="172"/>
      <c r="B383" s="172"/>
      <c r="C383" s="172"/>
      <c r="D383" s="172"/>
      <c r="E383" s="172"/>
      <c r="F383" s="172"/>
      <c r="G383" s="172"/>
      <c r="H383" s="172"/>
      <c r="I383" s="172"/>
      <c r="J383" s="172"/>
      <c r="K383" s="172"/>
    </row>
    <row r="384" spans="1:11" ht="15.75" customHeight="1">
      <c r="A384" s="172"/>
      <c r="B384" s="172"/>
      <c r="C384" s="172"/>
      <c r="D384" s="172"/>
      <c r="E384" s="172"/>
      <c r="F384" s="172"/>
      <c r="G384" s="172"/>
      <c r="H384" s="172"/>
      <c r="I384" s="172"/>
      <c r="J384" s="172"/>
      <c r="K384" s="172"/>
    </row>
    <row r="385" spans="1:11" ht="15.75" customHeight="1">
      <c r="A385" s="172"/>
      <c r="B385" s="172"/>
      <c r="C385" s="172"/>
      <c r="D385" s="172"/>
      <c r="E385" s="172"/>
      <c r="F385" s="172"/>
      <c r="G385" s="172"/>
      <c r="H385" s="172"/>
      <c r="I385" s="172"/>
      <c r="J385" s="172"/>
      <c r="K385" s="172"/>
    </row>
    <row r="386" spans="1:11" ht="15.75" customHeight="1">
      <c r="A386" s="172"/>
      <c r="B386" s="172"/>
      <c r="C386" s="172"/>
      <c r="D386" s="172"/>
      <c r="E386" s="172"/>
      <c r="F386" s="172"/>
      <c r="G386" s="172"/>
      <c r="H386" s="172"/>
      <c r="I386" s="172"/>
      <c r="J386" s="172"/>
      <c r="K386" s="172"/>
    </row>
    <row r="387" spans="1:11" ht="15.75" customHeight="1">
      <c r="A387" s="172"/>
      <c r="B387" s="172"/>
      <c r="C387" s="172"/>
      <c r="D387" s="172"/>
      <c r="E387" s="172"/>
      <c r="F387" s="172"/>
      <c r="G387" s="172"/>
      <c r="H387" s="172"/>
      <c r="I387" s="172"/>
      <c r="J387" s="172"/>
      <c r="K387" s="172"/>
    </row>
    <row r="388" spans="1:11" ht="15.75" customHeight="1">
      <c r="A388" s="172"/>
      <c r="B388" s="172"/>
      <c r="C388" s="172"/>
      <c r="D388" s="172"/>
      <c r="E388" s="172"/>
      <c r="F388" s="172"/>
      <c r="G388" s="172"/>
      <c r="H388" s="172"/>
      <c r="I388" s="172"/>
      <c r="J388" s="172"/>
      <c r="K388" s="172"/>
    </row>
    <row r="389" spans="1:11" ht="15.75" customHeight="1">
      <c r="A389" s="172"/>
      <c r="B389" s="172"/>
      <c r="C389" s="172"/>
      <c r="D389" s="172"/>
      <c r="E389" s="172"/>
      <c r="F389" s="172"/>
      <c r="G389" s="172"/>
      <c r="H389" s="172"/>
      <c r="I389" s="172"/>
      <c r="J389" s="172"/>
      <c r="K389" s="172"/>
    </row>
    <row r="390" spans="1:11" ht="15.75" customHeight="1">
      <c r="A390" s="172"/>
      <c r="B390" s="172"/>
      <c r="C390" s="172"/>
      <c r="D390" s="172"/>
      <c r="E390" s="172"/>
      <c r="F390" s="172"/>
      <c r="G390" s="172"/>
      <c r="H390" s="172"/>
      <c r="I390" s="172"/>
      <c r="J390" s="172"/>
      <c r="K390" s="172"/>
    </row>
    <row r="391" spans="1:11" ht="15.75" customHeight="1">
      <c r="A391" s="172"/>
      <c r="B391" s="172"/>
      <c r="C391" s="172"/>
      <c r="D391" s="172"/>
      <c r="E391" s="172"/>
      <c r="F391" s="172"/>
      <c r="G391" s="172"/>
      <c r="H391" s="172"/>
      <c r="I391" s="172"/>
      <c r="J391" s="172"/>
      <c r="K391" s="172"/>
    </row>
    <row r="392" spans="1:11" ht="15.75" customHeight="1">
      <c r="A392" s="172"/>
      <c r="B392" s="172"/>
      <c r="C392" s="172"/>
      <c r="D392" s="172"/>
      <c r="E392" s="172"/>
      <c r="F392" s="172"/>
      <c r="G392" s="172"/>
      <c r="H392" s="172"/>
      <c r="I392" s="172"/>
      <c r="J392" s="172"/>
      <c r="K392" s="172"/>
    </row>
    <row r="393" spans="1:11" ht="15.75" customHeight="1">
      <c r="A393" s="172"/>
      <c r="B393" s="172"/>
      <c r="C393" s="172"/>
      <c r="D393" s="172"/>
      <c r="E393" s="172"/>
      <c r="F393" s="172"/>
      <c r="G393" s="172"/>
      <c r="H393" s="172"/>
      <c r="I393" s="172"/>
      <c r="J393" s="172"/>
      <c r="K393" s="172"/>
    </row>
    <row r="394" spans="1:11" ht="15.75" customHeight="1">
      <c r="A394" s="172"/>
      <c r="B394" s="172"/>
      <c r="C394" s="172"/>
      <c r="D394" s="172"/>
      <c r="E394" s="172"/>
      <c r="F394" s="172"/>
      <c r="G394" s="172"/>
      <c r="H394" s="172"/>
      <c r="I394" s="172"/>
      <c r="J394" s="172"/>
      <c r="K394" s="172"/>
    </row>
    <row r="395" spans="1:11" ht="15.75" customHeight="1">
      <c r="A395" s="172"/>
      <c r="B395" s="172"/>
      <c r="C395" s="172"/>
      <c r="D395" s="172"/>
      <c r="E395" s="172"/>
      <c r="F395" s="172"/>
      <c r="G395" s="172"/>
      <c r="H395" s="172"/>
      <c r="I395" s="172"/>
      <c r="J395" s="172"/>
      <c r="K395" s="172"/>
    </row>
    <row r="396" spans="1:11" ht="15.75" customHeight="1">
      <c r="A396" s="172"/>
      <c r="B396" s="172"/>
      <c r="C396" s="172"/>
      <c r="D396" s="172"/>
      <c r="E396" s="172"/>
      <c r="F396" s="172"/>
      <c r="G396" s="172"/>
      <c r="H396" s="172"/>
      <c r="I396" s="172"/>
      <c r="J396" s="172"/>
      <c r="K396" s="172"/>
    </row>
    <row r="397" spans="1:11" ht="15.75" customHeight="1">
      <c r="A397" s="172"/>
      <c r="B397" s="172"/>
      <c r="C397" s="172"/>
      <c r="D397" s="172"/>
      <c r="E397" s="172"/>
      <c r="F397" s="172"/>
      <c r="G397" s="172"/>
      <c r="H397" s="172"/>
      <c r="I397" s="172"/>
      <c r="J397" s="172"/>
      <c r="K397" s="172"/>
    </row>
    <row r="398" spans="1:11" ht="15.75" customHeight="1">
      <c r="A398" s="172"/>
      <c r="B398" s="172"/>
      <c r="C398" s="172"/>
      <c r="D398" s="172"/>
      <c r="E398" s="172"/>
      <c r="F398" s="172"/>
      <c r="G398" s="172"/>
      <c r="H398" s="172"/>
      <c r="I398" s="172"/>
      <c r="J398" s="172"/>
      <c r="K398" s="172"/>
    </row>
    <row r="399" spans="1:11" ht="15.75" customHeight="1">
      <c r="A399" s="172"/>
      <c r="B399" s="172"/>
      <c r="C399" s="172"/>
      <c r="D399" s="172"/>
      <c r="E399" s="172"/>
      <c r="F399" s="172"/>
      <c r="G399" s="172"/>
      <c r="H399" s="172"/>
      <c r="I399" s="172"/>
      <c r="J399" s="172"/>
      <c r="K399" s="172"/>
    </row>
    <row r="400" spans="1:11" ht="15.75" customHeight="1">
      <c r="A400" s="172"/>
      <c r="B400" s="172"/>
      <c r="C400" s="172"/>
      <c r="D400" s="172"/>
      <c r="E400" s="172"/>
      <c r="F400" s="172"/>
      <c r="G400" s="172"/>
      <c r="H400" s="172"/>
      <c r="I400" s="172"/>
      <c r="J400" s="172"/>
      <c r="K400" s="172"/>
    </row>
    <row r="401" spans="1:11" ht="15.75" customHeight="1">
      <c r="A401" s="172"/>
      <c r="B401" s="172"/>
      <c r="C401" s="172"/>
      <c r="D401" s="172"/>
      <c r="E401" s="172"/>
      <c r="F401" s="172"/>
      <c r="G401" s="172"/>
      <c r="H401" s="172"/>
      <c r="I401" s="172"/>
      <c r="J401" s="172"/>
      <c r="K401" s="172"/>
    </row>
    <row r="402" spans="1:11" ht="15.75" customHeight="1">
      <c r="A402" s="172"/>
      <c r="B402" s="172"/>
      <c r="C402" s="172"/>
      <c r="D402" s="172"/>
      <c r="E402" s="172"/>
      <c r="F402" s="172"/>
      <c r="G402" s="172"/>
      <c r="H402" s="172"/>
      <c r="I402" s="172"/>
      <c r="J402" s="172"/>
      <c r="K402" s="172"/>
    </row>
    <row r="403" spans="1:11" ht="15.75" customHeight="1">
      <c r="A403" s="172"/>
      <c r="B403" s="172"/>
      <c r="C403" s="172"/>
      <c r="D403" s="172"/>
      <c r="E403" s="172"/>
      <c r="F403" s="172"/>
      <c r="G403" s="172"/>
      <c r="H403" s="172"/>
      <c r="I403" s="172"/>
      <c r="J403" s="172"/>
      <c r="K403" s="172"/>
    </row>
    <row r="404" spans="1:11" ht="15.75" customHeight="1">
      <c r="A404" s="172"/>
      <c r="B404" s="172"/>
      <c r="C404" s="172"/>
      <c r="D404" s="172"/>
      <c r="E404" s="172"/>
      <c r="F404" s="172"/>
      <c r="G404" s="172"/>
      <c r="H404" s="172"/>
      <c r="I404" s="172"/>
      <c r="J404" s="172"/>
      <c r="K404" s="172"/>
    </row>
    <row r="405" spans="1:11" ht="15.75" customHeight="1">
      <c r="A405" s="172"/>
      <c r="B405" s="172"/>
      <c r="C405" s="172"/>
      <c r="D405" s="172"/>
      <c r="E405" s="172"/>
      <c r="F405" s="172"/>
      <c r="G405" s="172"/>
      <c r="H405" s="172"/>
      <c r="I405" s="172"/>
      <c r="J405" s="172"/>
      <c r="K405" s="172"/>
    </row>
    <row r="406" spans="1:11" ht="15.75" customHeight="1">
      <c r="A406" s="172"/>
      <c r="B406" s="172"/>
      <c r="C406" s="172"/>
      <c r="D406" s="172"/>
      <c r="E406" s="172"/>
      <c r="F406" s="172"/>
      <c r="G406" s="172"/>
      <c r="H406" s="172"/>
      <c r="I406" s="172"/>
      <c r="J406" s="172"/>
      <c r="K406" s="172"/>
    </row>
    <row r="407" spans="1:11" ht="15.75" customHeight="1">
      <c r="A407" s="172"/>
      <c r="B407" s="172"/>
      <c r="C407" s="172"/>
      <c r="D407" s="172"/>
      <c r="E407" s="172"/>
      <c r="F407" s="172"/>
      <c r="G407" s="172"/>
      <c r="H407" s="172"/>
      <c r="I407" s="172"/>
      <c r="J407" s="172"/>
      <c r="K407" s="172"/>
    </row>
    <row r="408" spans="1:11" ht="15.75" customHeight="1">
      <c r="A408" s="172"/>
      <c r="B408" s="172"/>
      <c r="C408" s="172"/>
      <c r="D408" s="172"/>
      <c r="E408" s="172"/>
      <c r="F408" s="172"/>
      <c r="G408" s="172"/>
      <c r="H408" s="172"/>
      <c r="I408" s="172"/>
      <c r="J408" s="172"/>
      <c r="K408" s="172"/>
    </row>
    <row r="409" spans="1:11" ht="15.75" customHeight="1">
      <c r="A409" s="172"/>
      <c r="B409" s="172"/>
      <c r="C409" s="172"/>
      <c r="D409" s="172"/>
      <c r="E409" s="172"/>
      <c r="F409" s="172"/>
      <c r="G409" s="172"/>
      <c r="H409" s="172"/>
      <c r="I409" s="172"/>
      <c r="J409" s="172"/>
      <c r="K409" s="172"/>
    </row>
    <row r="410" spans="1:11" ht="15.75" customHeight="1">
      <c r="A410" s="172"/>
      <c r="B410" s="172"/>
      <c r="C410" s="172"/>
      <c r="D410" s="172"/>
      <c r="E410" s="172"/>
      <c r="F410" s="172"/>
      <c r="G410" s="172"/>
      <c r="H410" s="172"/>
      <c r="I410" s="172"/>
      <c r="J410" s="172"/>
      <c r="K410" s="172"/>
    </row>
    <row r="411" spans="1:11" ht="15.75" customHeight="1">
      <c r="A411" s="172"/>
      <c r="B411" s="172"/>
      <c r="C411" s="172"/>
      <c r="D411" s="172"/>
      <c r="E411" s="172"/>
      <c r="F411" s="172"/>
      <c r="G411" s="172"/>
      <c r="H411" s="172"/>
      <c r="I411" s="172"/>
      <c r="J411" s="172"/>
      <c r="K411" s="172"/>
    </row>
    <row r="412" spans="1:11" ht="15.75" customHeight="1">
      <c r="A412" s="172"/>
      <c r="B412" s="172"/>
      <c r="C412" s="172"/>
      <c r="D412" s="172"/>
      <c r="E412" s="172"/>
      <c r="F412" s="172"/>
      <c r="G412" s="172"/>
      <c r="H412" s="172"/>
      <c r="I412" s="172"/>
      <c r="J412" s="172"/>
      <c r="K412" s="172"/>
    </row>
    <row r="413" spans="1:11" ht="15.75" customHeight="1">
      <c r="A413" s="172"/>
      <c r="B413" s="172"/>
      <c r="C413" s="172"/>
      <c r="D413" s="172"/>
      <c r="E413" s="172"/>
      <c r="F413" s="172"/>
      <c r="G413" s="172"/>
      <c r="H413" s="172"/>
      <c r="I413" s="172"/>
      <c r="J413" s="172"/>
      <c r="K413" s="172"/>
    </row>
    <row r="414" spans="1:11" ht="15.75" customHeight="1">
      <c r="A414" s="172"/>
      <c r="B414" s="172"/>
      <c r="C414" s="172"/>
      <c r="D414" s="172"/>
      <c r="E414" s="172"/>
      <c r="F414" s="172"/>
      <c r="G414" s="172"/>
      <c r="H414" s="172"/>
      <c r="I414" s="172"/>
      <c r="J414" s="172"/>
      <c r="K414" s="172"/>
    </row>
    <row r="415" spans="1:11" ht="15.75" customHeight="1">
      <c r="A415" s="172"/>
      <c r="B415" s="172"/>
      <c r="C415" s="172"/>
      <c r="D415" s="172"/>
      <c r="E415" s="172"/>
      <c r="F415" s="172"/>
      <c r="G415" s="172"/>
      <c r="H415" s="172"/>
      <c r="I415" s="172"/>
      <c r="J415" s="172"/>
      <c r="K415" s="172"/>
    </row>
    <row r="416" spans="1:11" ht="15.75" customHeight="1">
      <c r="A416" s="172"/>
      <c r="B416" s="172"/>
      <c r="C416" s="172"/>
      <c r="D416" s="172"/>
      <c r="E416" s="172"/>
      <c r="F416" s="172"/>
      <c r="G416" s="172"/>
      <c r="H416" s="172"/>
      <c r="I416" s="172"/>
      <c r="J416" s="172"/>
      <c r="K416" s="172"/>
    </row>
    <row r="417" spans="1:11" ht="15.75" customHeight="1">
      <c r="A417" s="172"/>
      <c r="B417" s="172"/>
      <c r="C417" s="172"/>
      <c r="D417" s="172"/>
      <c r="E417" s="172"/>
      <c r="F417" s="172"/>
      <c r="G417" s="172"/>
      <c r="H417" s="172"/>
      <c r="I417" s="172"/>
      <c r="J417" s="172"/>
      <c r="K417" s="172"/>
    </row>
    <row r="418" spans="1:11" ht="15.75" customHeight="1">
      <c r="A418" s="172"/>
      <c r="B418" s="172"/>
      <c r="C418" s="172"/>
      <c r="D418" s="172"/>
      <c r="E418" s="172"/>
      <c r="F418" s="172"/>
      <c r="G418" s="172"/>
      <c r="H418" s="172"/>
      <c r="I418" s="172"/>
      <c r="J418" s="172"/>
      <c r="K418" s="172"/>
    </row>
    <row r="419" spans="1:11" ht="15.75" customHeight="1">
      <c r="A419" s="172"/>
      <c r="B419" s="172"/>
      <c r="C419" s="172"/>
      <c r="D419" s="172"/>
      <c r="E419" s="172"/>
      <c r="F419" s="172"/>
      <c r="G419" s="172"/>
      <c r="H419" s="172"/>
      <c r="I419" s="172"/>
      <c r="J419" s="172"/>
      <c r="K419" s="172"/>
    </row>
    <row r="420" spans="1:11" ht="15.75" customHeight="1">
      <c r="A420" s="172"/>
      <c r="B420" s="172"/>
      <c r="C420" s="172"/>
      <c r="D420" s="172"/>
      <c r="E420" s="172"/>
      <c r="F420" s="172"/>
      <c r="G420" s="172"/>
      <c r="H420" s="172"/>
      <c r="I420" s="172"/>
      <c r="J420" s="172"/>
      <c r="K420" s="172"/>
    </row>
    <row r="421" spans="1:11" ht="15.75" customHeight="1">
      <c r="A421" s="172"/>
      <c r="B421" s="172"/>
      <c r="C421" s="172"/>
      <c r="D421" s="172"/>
      <c r="E421" s="172"/>
      <c r="F421" s="172"/>
      <c r="G421" s="172"/>
      <c r="H421" s="172"/>
      <c r="I421" s="172"/>
      <c r="J421" s="172"/>
      <c r="K421" s="172"/>
    </row>
    <row r="422" spans="1:11" ht="15.75" customHeight="1">
      <c r="A422" s="172"/>
      <c r="B422" s="172"/>
      <c r="C422" s="172"/>
      <c r="D422" s="172"/>
      <c r="E422" s="172"/>
      <c r="F422" s="172"/>
      <c r="G422" s="172"/>
      <c r="H422" s="172"/>
      <c r="I422" s="172"/>
      <c r="J422" s="172"/>
      <c r="K422" s="172"/>
    </row>
    <row r="423" spans="1:11" ht="15.75" customHeight="1">
      <c r="A423" s="172"/>
      <c r="B423" s="172"/>
      <c r="C423" s="172"/>
      <c r="D423" s="172"/>
      <c r="E423" s="172"/>
      <c r="F423" s="172"/>
      <c r="G423" s="172"/>
      <c r="H423" s="172"/>
      <c r="I423" s="172"/>
      <c r="J423" s="172"/>
      <c r="K423" s="172"/>
    </row>
    <row r="424" spans="1:11" ht="15.75" customHeight="1">
      <c r="A424" s="172"/>
      <c r="B424" s="172"/>
      <c r="C424" s="172"/>
      <c r="D424" s="172"/>
      <c r="E424" s="172"/>
      <c r="F424" s="172"/>
      <c r="G424" s="172"/>
      <c r="H424" s="172"/>
      <c r="I424" s="172"/>
      <c r="J424" s="172"/>
      <c r="K424" s="172"/>
    </row>
    <row r="425" spans="1:11" ht="15.75" customHeight="1">
      <c r="A425" s="172"/>
      <c r="B425" s="172"/>
      <c r="C425" s="172"/>
      <c r="D425" s="172"/>
      <c r="E425" s="172"/>
      <c r="F425" s="172"/>
      <c r="G425" s="172"/>
      <c r="H425" s="172"/>
      <c r="I425" s="172"/>
      <c r="J425" s="172"/>
      <c r="K425" s="172"/>
    </row>
    <row r="426" spans="1:11" ht="15.75" customHeight="1">
      <c r="A426" s="172"/>
      <c r="B426" s="172"/>
      <c r="C426" s="172"/>
      <c r="D426" s="172"/>
      <c r="E426" s="172"/>
      <c r="F426" s="172"/>
      <c r="G426" s="172"/>
      <c r="H426" s="172"/>
      <c r="I426" s="172"/>
      <c r="J426" s="172"/>
      <c r="K426" s="172"/>
    </row>
    <row r="427" spans="1:11" ht="15.75" customHeight="1">
      <c r="A427" s="172"/>
      <c r="B427" s="172"/>
      <c r="C427" s="172"/>
      <c r="D427" s="172"/>
      <c r="E427" s="172"/>
      <c r="F427" s="172"/>
      <c r="G427" s="172"/>
      <c r="H427" s="172"/>
      <c r="I427" s="172"/>
      <c r="J427" s="172"/>
      <c r="K427" s="172"/>
    </row>
    <row r="428" spans="1:11" ht="15.75" customHeight="1">
      <c r="A428" s="172"/>
      <c r="B428" s="172"/>
      <c r="C428" s="172"/>
      <c r="D428" s="172"/>
      <c r="E428" s="172"/>
      <c r="F428" s="172"/>
      <c r="G428" s="172"/>
      <c r="H428" s="172"/>
      <c r="I428" s="172"/>
      <c r="J428" s="172"/>
      <c r="K428" s="172"/>
    </row>
    <row r="429" spans="1:11" ht="15.75" customHeight="1">
      <c r="A429" s="172"/>
      <c r="B429" s="172"/>
      <c r="C429" s="172"/>
      <c r="D429" s="172"/>
      <c r="E429" s="172"/>
      <c r="F429" s="172"/>
      <c r="G429" s="172"/>
      <c r="H429" s="172"/>
      <c r="I429" s="172"/>
      <c r="J429" s="172"/>
      <c r="K429" s="172"/>
    </row>
    <row r="430" spans="1:11" ht="15.75" customHeight="1">
      <c r="A430" s="172"/>
      <c r="B430" s="172"/>
      <c r="C430" s="172"/>
      <c r="D430" s="172"/>
      <c r="E430" s="172"/>
      <c r="F430" s="172"/>
      <c r="G430" s="172"/>
      <c r="H430" s="172"/>
      <c r="I430" s="172"/>
      <c r="J430" s="172"/>
      <c r="K430" s="172"/>
    </row>
    <row r="431" spans="1:11" ht="15.75" customHeight="1">
      <c r="A431" s="172"/>
      <c r="B431" s="172"/>
      <c r="C431" s="172"/>
      <c r="D431" s="172"/>
      <c r="E431" s="172"/>
      <c r="F431" s="172"/>
      <c r="G431" s="172"/>
      <c r="H431" s="172"/>
      <c r="I431" s="172"/>
      <c r="J431" s="172"/>
      <c r="K431" s="172"/>
    </row>
    <row r="432" spans="1:11" ht="15.75" customHeight="1">
      <c r="A432" s="172"/>
      <c r="B432" s="172"/>
      <c r="C432" s="172"/>
      <c r="D432" s="172"/>
      <c r="E432" s="172"/>
      <c r="F432" s="172"/>
      <c r="G432" s="172"/>
      <c r="H432" s="172"/>
      <c r="I432" s="172"/>
      <c r="J432" s="172"/>
      <c r="K432" s="172"/>
    </row>
    <row r="433" spans="1:11" ht="15.75" customHeight="1">
      <c r="A433" s="172"/>
      <c r="B433" s="172"/>
      <c r="C433" s="172"/>
      <c r="D433" s="172"/>
      <c r="E433" s="172"/>
      <c r="F433" s="172"/>
      <c r="G433" s="172"/>
      <c r="H433" s="172"/>
      <c r="I433" s="172"/>
      <c r="J433" s="172"/>
      <c r="K433" s="172"/>
    </row>
    <row r="434" spans="1:11" ht="15.75" customHeight="1">
      <c r="A434" s="172"/>
      <c r="B434" s="172"/>
      <c r="C434" s="172"/>
      <c r="D434" s="172"/>
      <c r="E434" s="172"/>
      <c r="F434" s="172"/>
      <c r="G434" s="172"/>
      <c r="H434" s="172"/>
      <c r="I434" s="172"/>
      <c r="J434" s="172"/>
      <c r="K434" s="172"/>
    </row>
    <row r="435" spans="1:11" ht="15.75" customHeight="1">
      <c r="A435" s="172"/>
      <c r="B435" s="172"/>
      <c r="C435" s="172"/>
      <c r="D435" s="172"/>
      <c r="E435" s="172"/>
      <c r="F435" s="172"/>
      <c r="G435" s="172"/>
      <c r="H435" s="172"/>
      <c r="I435" s="172"/>
      <c r="J435" s="172"/>
      <c r="K435" s="172"/>
    </row>
    <row r="436" spans="1:11" ht="15.75" customHeight="1">
      <c r="A436" s="172"/>
      <c r="B436" s="172"/>
      <c r="C436" s="172"/>
      <c r="D436" s="172"/>
      <c r="E436" s="172"/>
      <c r="F436" s="172"/>
      <c r="G436" s="172"/>
      <c r="H436" s="172"/>
      <c r="I436" s="172"/>
      <c r="J436" s="172"/>
      <c r="K436" s="172"/>
    </row>
    <row r="437" spans="1:11" ht="15.75" customHeight="1">
      <c r="A437" s="172"/>
      <c r="B437" s="172"/>
      <c r="C437" s="172"/>
      <c r="D437" s="172"/>
      <c r="E437" s="172"/>
      <c r="F437" s="172"/>
      <c r="G437" s="172"/>
      <c r="H437" s="172"/>
      <c r="I437" s="172"/>
      <c r="J437" s="172"/>
      <c r="K437" s="172"/>
    </row>
    <row r="438" spans="1:11" ht="15.75" customHeight="1">
      <c r="A438" s="172"/>
      <c r="B438" s="172"/>
      <c r="C438" s="172"/>
      <c r="D438" s="172"/>
      <c r="E438" s="172"/>
      <c r="F438" s="172"/>
      <c r="G438" s="172"/>
      <c r="H438" s="172"/>
      <c r="I438" s="172"/>
      <c r="J438" s="172"/>
      <c r="K438" s="172"/>
    </row>
    <row r="439" spans="1:11" ht="15.75" customHeight="1">
      <c r="A439" s="172"/>
      <c r="B439" s="172"/>
      <c r="C439" s="172"/>
      <c r="D439" s="172"/>
      <c r="E439" s="172"/>
      <c r="F439" s="172"/>
      <c r="G439" s="172"/>
      <c r="H439" s="172"/>
      <c r="I439" s="172"/>
      <c r="J439" s="172"/>
      <c r="K439" s="172"/>
    </row>
    <row r="440" spans="1:11" ht="15.75" customHeight="1">
      <c r="A440" s="172"/>
      <c r="B440" s="172"/>
      <c r="C440" s="172"/>
      <c r="D440" s="172"/>
      <c r="E440" s="172"/>
      <c r="F440" s="172"/>
      <c r="G440" s="172"/>
      <c r="H440" s="172"/>
      <c r="I440" s="172"/>
      <c r="J440" s="172"/>
      <c r="K440" s="172"/>
    </row>
    <row r="441" spans="1:11" ht="15.75" customHeight="1">
      <c r="A441" s="172"/>
      <c r="B441" s="172"/>
      <c r="C441" s="172"/>
      <c r="D441" s="172"/>
      <c r="E441" s="172"/>
      <c r="F441" s="172"/>
      <c r="G441" s="172"/>
      <c r="H441" s="172"/>
      <c r="I441" s="172"/>
      <c r="J441" s="172"/>
      <c r="K441" s="172"/>
    </row>
    <row r="442" spans="1:11" ht="15.75" customHeight="1">
      <c r="A442" s="172"/>
      <c r="B442" s="172"/>
      <c r="C442" s="172"/>
      <c r="D442" s="172"/>
      <c r="E442" s="172"/>
      <c r="F442" s="172"/>
      <c r="G442" s="172"/>
      <c r="H442" s="172"/>
      <c r="I442" s="172"/>
      <c r="J442" s="172"/>
      <c r="K442" s="172"/>
    </row>
    <row r="443" spans="1:11" ht="15.75" customHeight="1">
      <c r="A443" s="172"/>
      <c r="B443" s="172"/>
      <c r="C443" s="172"/>
      <c r="D443" s="172"/>
      <c r="E443" s="172"/>
      <c r="F443" s="172"/>
      <c r="G443" s="172"/>
      <c r="H443" s="172"/>
      <c r="I443" s="172"/>
      <c r="J443" s="172"/>
      <c r="K443" s="172"/>
    </row>
    <row r="444" spans="1:11" ht="15.75" customHeight="1">
      <c r="A444" s="172"/>
      <c r="B444" s="172"/>
      <c r="C444" s="172"/>
      <c r="D444" s="172"/>
      <c r="E444" s="172"/>
      <c r="F444" s="172"/>
      <c r="G444" s="172"/>
      <c r="H444" s="172"/>
      <c r="I444" s="172"/>
      <c r="J444" s="172"/>
      <c r="K444" s="172"/>
    </row>
    <row r="445" spans="1:11" ht="15.75" customHeight="1">
      <c r="A445" s="172"/>
      <c r="B445" s="172"/>
      <c r="C445" s="172"/>
      <c r="D445" s="172"/>
      <c r="E445" s="172"/>
      <c r="F445" s="172"/>
      <c r="G445" s="172"/>
      <c r="H445" s="172"/>
      <c r="I445" s="172"/>
      <c r="J445" s="172"/>
      <c r="K445" s="172"/>
    </row>
    <row r="446" spans="1:11" ht="15.75" customHeight="1">
      <c r="A446" s="172"/>
      <c r="B446" s="172"/>
      <c r="C446" s="172"/>
      <c r="D446" s="172"/>
      <c r="E446" s="172"/>
      <c r="F446" s="172"/>
      <c r="G446" s="172"/>
      <c r="H446" s="172"/>
      <c r="I446" s="172"/>
      <c r="J446" s="172"/>
      <c r="K446" s="172"/>
    </row>
    <row r="447" spans="1:11" ht="15.75" customHeight="1">
      <c r="A447" s="172"/>
      <c r="B447" s="172"/>
      <c r="C447" s="172"/>
      <c r="D447" s="172"/>
      <c r="E447" s="172"/>
      <c r="F447" s="172"/>
      <c r="G447" s="172"/>
      <c r="H447" s="172"/>
      <c r="I447" s="172"/>
      <c r="J447" s="172"/>
      <c r="K447" s="172"/>
    </row>
    <row r="448" spans="1:11" ht="15.75" customHeight="1">
      <c r="A448" s="172"/>
      <c r="B448" s="172"/>
      <c r="C448" s="172"/>
      <c r="D448" s="172"/>
      <c r="E448" s="172"/>
      <c r="F448" s="172"/>
      <c r="G448" s="172"/>
      <c r="H448" s="172"/>
      <c r="I448" s="172"/>
      <c r="J448" s="172"/>
      <c r="K448" s="172"/>
    </row>
    <row r="449" spans="1:11" ht="15.75" customHeight="1">
      <c r="A449" s="172"/>
      <c r="B449" s="172"/>
      <c r="C449" s="172"/>
      <c r="D449" s="172"/>
      <c r="E449" s="172"/>
      <c r="F449" s="172"/>
      <c r="G449" s="172"/>
      <c r="H449" s="172"/>
      <c r="I449" s="172"/>
      <c r="J449" s="172"/>
      <c r="K449" s="172"/>
    </row>
    <row r="450" spans="1:11" ht="15.75" customHeight="1">
      <c r="A450" s="172"/>
      <c r="B450" s="172"/>
      <c r="C450" s="172"/>
      <c r="D450" s="172"/>
      <c r="E450" s="172"/>
      <c r="F450" s="172"/>
      <c r="G450" s="172"/>
      <c r="H450" s="172"/>
      <c r="I450" s="172"/>
      <c r="J450" s="172"/>
      <c r="K450" s="172"/>
    </row>
    <row r="451" spans="1:11" ht="15.75" customHeight="1">
      <c r="A451" s="172"/>
      <c r="B451" s="172"/>
      <c r="C451" s="172"/>
      <c r="D451" s="172"/>
      <c r="E451" s="172"/>
      <c r="F451" s="172"/>
      <c r="G451" s="172"/>
      <c r="H451" s="172"/>
      <c r="I451" s="172"/>
      <c r="J451" s="172"/>
      <c r="K451" s="172"/>
    </row>
    <row r="452" spans="1:11" ht="15.75" customHeight="1">
      <c r="A452" s="172"/>
      <c r="B452" s="172"/>
      <c r="C452" s="172"/>
      <c r="D452" s="172"/>
      <c r="E452" s="172"/>
      <c r="F452" s="172"/>
      <c r="G452" s="172"/>
      <c r="H452" s="172"/>
      <c r="I452" s="172"/>
      <c r="J452" s="172"/>
      <c r="K452" s="172"/>
    </row>
    <row r="453" spans="1:11" ht="15.75" customHeight="1">
      <c r="A453" s="172"/>
      <c r="B453" s="172"/>
      <c r="C453" s="172"/>
      <c r="D453" s="172"/>
      <c r="E453" s="172"/>
      <c r="F453" s="172"/>
      <c r="G453" s="172"/>
      <c r="H453" s="172"/>
      <c r="I453" s="172"/>
      <c r="J453" s="172"/>
      <c r="K453" s="172"/>
    </row>
    <row r="454" spans="1:11" ht="15.75" customHeight="1">
      <c r="A454" s="172"/>
      <c r="B454" s="172"/>
      <c r="C454" s="172"/>
      <c r="D454" s="172"/>
      <c r="E454" s="172"/>
      <c r="F454" s="172"/>
      <c r="G454" s="172"/>
      <c r="H454" s="172"/>
      <c r="I454" s="172"/>
      <c r="J454" s="172"/>
      <c r="K454" s="172"/>
    </row>
    <row r="455" spans="1:11" ht="15.75" customHeight="1">
      <c r="A455" s="172"/>
      <c r="B455" s="172"/>
      <c r="C455" s="172"/>
      <c r="D455" s="172"/>
      <c r="E455" s="172"/>
      <c r="F455" s="172"/>
      <c r="G455" s="172"/>
      <c r="H455" s="172"/>
      <c r="I455" s="172"/>
      <c r="J455" s="172"/>
      <c r="K455" s="172"/>
    </row>
    <row r="456" spans="1:11" ht="15.75" customHeight="1">
      <c r="A456" s="172"/>
      <c r="B456" s="172"/>
      <c r="C456" s="172"/>
      <c r="D456" s="172"/>
      <c r="E456" s="172"/>
      <c r="F456" s="172"/>
      <c r="G456" s="172"/>
      <c r="H456" s="172"/>
      <c r="I456" s="172"/>
      <c r="J456" s="172"/>
      <c r="K456" s="172"/>
    </row>
    <row r="457" spans="1:11" ht="15.75" customHeight="1">
      <c r="A457" s="172"/>
      <c r="B457" s="172"/>
      <c r="C457" s="172"/>
      <c r="D457" s="172"/>
      <c r="E457" s="172"/>
      <c r="F457" s="172"/>
      <c r="G457" s="172"/>
      <c r="H457" s="172"/>
      <c r="I457" s="172"/>
      <c r="J457" s="172"/>
      <c r="K457" s="172"/>
    </row>
    <row r="458" spans="1:11" ht="15.75" customHeight="1">
      <c r="A458" s="172"/>
      <c r="B458" s="172"/>
      <c r="C458" s="172"/>
      <c r="D458" s="172"/>
      <c r="E458" s="172"/>
      <c r="F458" s="172"/>
      <c r="G458" s="172"/>
      <c r="H458" s="172"/>
      <c r="I458" s="172"/>
      <c r="J458" s="172"/>
      <c r="K458" s="172"/>
    </row>
    <row r="459" spans="1:11" ht="15.75" customHeight="1">
      <c r="A459" s="172"/>
      <c r="B459" s="172"/>
      <c r="C459" s="172"/>
      <c r="D459" s="172"/>
      <c r="E459" s="172"/>
      <c r="F459" s="172"/>
      <c r="G459" s="172"/>
      <c r="H459" s="172"/>
      <c r="I459" s="172"/>
      <c r="J459" s="172"/>
      <c r="K459" s="172"/>
    </row>
    <row r="460" spans="1:11" ht="15.75" customHeight="1">
      <c r="A460" s="172"/>
      <c r="B460" s="172"/>
      <c r="C460" s="172"/>
      <c r="D460" s="172"/>
      <c r="E460" s="172"/>
      <c r="F460" s="172"/>
      <c r="G460" s="172"/>
      <c r="H460" s="172"/>
      <c r="I460" s="172"/>
      <c r="J460" s="172"/>
      <c r="K460" s="172"/>
    </row>
    <row r="461" spans="1:11" ht="15.75" customHeight="1">
      <c r="A461" s="172"/>
      <c r="B461" s="172"/>
      <c r="C461" s="172"/>
      <c r="D461" s="172"/>
      <c r="E461" s="172"/>
      <c r="F461" s="172"/>
      <c r="G461" s="172"/>
      <c r="H461" s="172"/>
      <c r="I461" s="172"/>
      <c r="J461" s="172"/>
      <c r="K461" s="172"/>
    </row>
    <row r="462" spans="1:11" ht="15.75" customHeight="1">
      <c r="A462" s="172"/>
      <c r="B462" s="172"/>
      <c r="C462" s="172"/>
      <c r="D462" s="172"/>
      <c r="E462" s="172"/>
      <c r="F462" s="172"/>
      <c r="G462" s="172"/>
      <c r="H462" s="172"/>
      <c r="I462" s="172"/>
      <c r="J462" s="172"/>
      <c r="K462" s="172"/>
    </row>
    <row r="463" spans="1:11" ht="15.75" customHeight="1">
      <c r="A463" s="172"/>
      <c r="B463" s="172"/>
      <c r="C463" s="172"/>
      <c r="D463" s="172"/>
      <c r="E463" s="172"/>
      <c r="F463" s="172"/>
      <c r="G463" s="172"/>
      <c r="H463" s="172"/>
      <c r="I463" s="172"/>
      <c r="J463" s="172"/>
      <c r="K463" s="172"/>
    </row>
    <row r="464" spans="1:11" ht="15.75" customHeight="1">
      <c r="A464" s="172"/>
      <c r="B464" s="172"/>
      <c r="C464" s="172"/>
      <c r="D464" s="172"/>
      <c r="E464" s="172"/>
      <c r="F464" s="172"/>
      <c r="G464" s="172"/>
      <c r="H464" s="172"/>
      <c r="I464" s="172"/>
      <c r="J464" s="172"/>
      <c r="K464" s="172"/>
    </row>
    <row r="465" spans="1:11" ht="15.75" customHeight="1">
      <c r="A465" s="172"/>
      <c r="B465" s="172"/>
      <c r="C465" s="172"/>
      <c r="D465" s="172"/>
      <c r="E465" s="172"/>
      <c r="F465" s="172"/>
      <c r="G465" s="172"/>
      <c r="H465" s="172"/>
      <c r="I465" s="172"/>
      <c r="J465" s="172"/>
      <c r="K465" s="172"/>
    </row>
    <row r="466" spans="1:11" ht="15.75" customHeight="1">
      <c r="A466" s="172"/>
      <c r="B466" s="172"/>
      <c r="C466" s="172"/>
      <c r="D466" s="172"/>
      <c r="E466" s="172"/>
      <c r="F466" s="172"/>
      <c r="G466" s="172"/>
      <c r="H466" s="172"/>
      <c r="I466" s="172"/>
      <c r="J466" s="172"/>
      <c r="K466" s="172"/>
    </row>
    <row r="467" spans="1:11" ht="15.75" customHeight="1">
      <c r="A467" s="172"/>
      <c r="B467" s="172"/>
      <c r="C467" s="172"/>
      <c r="D467" s="172"/>
      <c r="E467" s="172"/>
      <c r="F467" s="172"/>
      <c r="G467" s="172"/>
      <c r="H467" s="172"/>
      <c r="I467" s="172"/>
      <c r="J467" s="172"/>
      <c r="K467" s="172"/>
    </row>
    <row r="468" spans="1:11" ht="15.75" customHeight="1">
      <c r="A468" s="172"/>
      <c r="B468" s="172"/>
      <c r="C468" s="172"/>
      <c r="D468" s="172"/>
      <c r="E468" s="172"/>
      <c r="F468" s="172"/>
      <c r="G468" s="172"/>
      <c r="H468" s="172"/>
      <c r="I468" s="172"/>
      <c r="J468" s="172"/>
      <c r="K468" s="172"/>
    </row>
    <row r="469" spans="1:11" ht="15.75" customHeight="1">
      <c r="A469" s="172"/>
      <c r="B469" s="172"/>
      <c r="C469" s="172"/>
      <c r="D469" s="172"/>
      <c r="E469" s="172"/>
      <c r="F469" s="172"/>
      <c r="G469" s="172"/>
      <c r="H469" s="172"/>
      <c r="I469" s="172"/>
      <c r="J469" s="172"/>
      <c r="K469" s="172"/>
    </row>
    <row r="470" spans="1:11" ht="15.75" customHeight="1">
      <c r="A470" s="172"/>
      <c r="B470" s="172"/>
      <c r="C470" s="172"/>
      <c r="D470" s="172"/>
      <c r="E470" s="172"/>
      <c r="F470" s="172"/>
      <c r="G470" s="172"/>
      <c r="H470" s="172"/>
      <c r="I470" s="172"/>
      <c r="J470" s="172"/>
      <c r="K470" s="172"/>
    </row>
    <row r="471" spans="1:11" ht="15.75" customHeight="1">
      <c r="A471" s="172"/>
      <c r="B471" s="172"/>
      <c r="C471" s="172"/>
      <c r="D471" s="172"/>
      <c r="E471" s="172"/>
      <c r="F471" s="172"/>
      <c r="G471" s="172"/>
      <c r="H471" s="172"/>
      <c r="I471" s="172"/>
      <c r="J471" s="172"/>
      <c r="K471" s="172"/>
    </row>
    <row r="472" spans="1:11" ht="15.75" customHeight="1">
      <c r="A472" s="172"/>
      <c r="B472" s="172"/>
      <c r="C472" s="172"/>
      <c r="D472" s="172"/>
      <c r="E472" s="172"/>
      <c r="F472" s="172"/>
      <c r="G472" s="172"/>
      <c r="H472" s="172"/>
      <c r="I472" s="172"/>
      <c r="J472" s="172"/>
      <c r="K472" s="172"/>
    </row>
    <row r="473" spans="1:11" ht="15.75" customHeight="1">
      <c r="A473" s="172"/>
      <c r="B473" s="172"/>
      <c r="C473" s="172"/>
      <c r="D473" s="172"/>
      <c r="E473" s="172"/>
      <c r="F473" s="172"/>
      <c r="G473" s="172"/>
      <c r="H473" s="172"/>
      <c r="I473" s="172"/>
      <c r="J473" s="172"/>
      <c r="K473" s="172"/>
    </row>
    <row r="474" spans="1:11" ht="15.75" customHeight="1">
      <c r="A474" s="172"/>
      <c r="B474" s="172"/>
      <c r="C474" s="172"/>
      <c r="D474" s="172"/>
      <c r="E474" s="172"/>
      <c r="F474" s="172"/>
      <c r="G474" s="172"/>
      <c r="H474" s="172"/>
      <c r="I474" s="172"/>
      <c r="J474" s="172"/>
      <c r="K474" s="172"/>
    </row>
    <row r="475" spans="1:11" ht="15.75" customHeight="1">
      <c r="A475" s="172"/>
      <c r="B475" s="172"/>
      <c r="C475" s="172"/>
      <c r="D475" s="172"/>
      <c r="E475" s="172"/>
      <c r="F475" s="172"/>
      <c r="G475" s="172"/>
      <c r="H475" s="172"/>
      <c r="I475" s="172"/>
      <c r="J475" s="172"/>
      <c r="K475" s="172"/>
    </row>
    <row r="476" spans="1:11" ht="15.75" customHeight="1">
      <c r="A476" s="172"/>
      <c r="B476" s="172"/>
      <c r="C476" s="172"/>
      <c r="D476" s="172"/>
      <c r="E476" s="172"/>
      <c r="F476" s="172"/>
      <c r="G476" s="172"/>
      <c r="H476" s="172"/>
      <c r="I476" s="172"/>
      <c r="J476" s="172"/>
      <c r="K476" s="172"/>
    </row>
    <row r="477" spans="1:11" ht="15.75" customHeight="1">
      <c r="A477" s="172"/>
      <c r="B477" s="172"/>
      <c r="C477" s="172"/>
      <c r="D477" s="172"/>
      <c r="E477" s="172"/>
      <c r="F477" s="172"/>
      <c r="G477" s="172"/>
      <c r="H477" s="172"/>
      <c r="I477" s="172"/>
      <c r="J477" s="172"/>
      <c r="K477" s="172"/>
    </row>
    <row r="478" spans="1:11" ht="15.75" customHeight="1">
      <c r="A478" s="172"/>
      <c r="B478" s="172"/>
      <c r="C478" s="172"/>
      <c r="D478" s="172"/>
      <c r="E478" s="172"/>
      <c r="F478" s="172"/>
      <c r="G478" s="172"/>
      <c r="H478" s="172"/>
      <c r="I478" s="172"/>
      <c r="J478" s="172"/>
      <c r="K478" s="172"/>
    </row>
    <row r="479" spans="1:11" ht="15.75" customHeight="1">
      <c r="A479" s="172"/>
      <c r="B479" s="172"/>
      <c r="C479" s="172"/>
      <c r="D479" s="172"/>
      <c r="E479" s="172"/>
      <c r="F479" s="172"/>
      <c r="G479" s="172"/>
      <c r="H479" s="172"/>
      <c r="I479" s="172"/>
      <c r="J479" s="172"/>
      <c r="K479" s="172"/>
    </row>
    <row r="480" spans="1:11" ht="15.75" customHeight="1">
      <c r="A480" s="172"/>
      <c r="B480" s="172"/>
      <c r="C480" s="172"/>
      <c r="D480" s="172"/>
      <c r="E480" s="172"/>
      <c r="F480" s="172"/>
      <c r="G480" s="172"/>
      <c r="H480" s="172"/>
      <c r="I480" s="172"/>
      <c r="J480" s="172"/>
      <c r="K480" s="172"/>
    </row>
    <row r="481" spans="1:11" ht="15.75" customHeight="1">
      <c r="A481" s="172"/>
      <c r="B481" s="172"/>
      <c r="C481" s="172"/>
      <c r="D481" s="172"/>
      <c r="E481" s="172"/>
      <c r="F481" s="172"/>
      <c r="G481" s="172"/>
      <c r="H481" s="172"/>
      <c r="I481" s="172"/>
      <c r="J481" s="172"/>
      <c r="K481" s="172"/>
    </row>
    <row r="482" spans="1:11" ht="15.75" customHeight="1">
      <c r="A482" s="172"/>
      <c r="B482" s="172"/>
      <c r="C482" s="172"/>
      <c r="D482" s="172"/>
      <c r="E482" s="172"/>
      <c r="F482" s="172"/>
      <c r="G482" s="172"/>
      <c r="H482" s="172"/>
      <c r="I482" s="172"/>
      <c r="J482" s="172"/>
      <c r="K482" s="172"/>
    </row>
    <row r="483" spans="1:11" ht="15.75" customHeight="1">
      <c r="A483" s="172"/>
      <c r="B483" s="172"/>
      <c r="C483" s="172"/>
      <c r="D483" s="172"/>
      <c r="E483" s="172"/>
      <c r="F483" s="172"/>
      <c r="G483" s="172"/>
      <c r="H483" s="172"/>
      <c r="I483" s="172"/>
      <c r="J483" s="172"/>
      <c r="K483" s="172"/>
    </row>
    <row r="484" spans="1:11" ht="15.75" customHeight="1">
      <c r="A484" s="172"/>
      <c r="B484" s="172"/>
      <c r="C484" s="172"/>
      <c r="D484" s="172"/>
      <c r="E484" s="172"/>
      <c r="F484" s="172"/>
      <c r="G484" s="172"/>
      <c r="H484" s="172"/>
      <c r="I484" s="172"/>
      <c r="J484" s="172"/>
      <c r="K484" s="172"/>
    </row>
    <row r="485" spans="1:11" ht="15.75" customHeight="1">
      <c r="A485" s="172"/>
      <c r="B485" s="172"/>
      <c r="C485" s="172"/>
      <c r="D485" s="172"/>
      <c r="E485" s="172"/>
      <c r="F485" s="172"/>
      <c r="G485" s="172"/>
      <c r="H485" s="172"/>
      <c r="I485" s="172"/>
      <c r="J485" s="172"/>
      <c r="K485" s="172"/>
    </row>
    <row r="486" spans="1:11" ht="15.75" customHeight="1">
      <c r="A486" s="172"/>
      <c r="B486" s="172"/>
      <c r="C486" s="172"/>
      <c r="D486" s="172"/>
      <c r="E486" s="172"/>
      <c r="F486" s="172"/>
      <c r="G486" s="172"/>
      <c r="H486" s="172"/>
      <c r="I486" s="172"/>
      <c r="J486" s="172"/>
      <c r="K486" s="172"/>
    </row>
    <row r="487" spans="1:11" ht="15.75" customHeight="1">
      <c r="A487" s="172"/>
      <c r="B487" s="172"/>
      <c r="C487" s="172"/>
      <c r="D487" s="172"/>
      <c r="E487" s="172"/>
      <c r="F487" s="172"/>
      <c r="G487" s="172"/>
      <c r="H487" s="172"/>
      <c r="I487" s="172"/>
      <c r="J487" s="172"/>
      <c r="K487" s="172"/>
    </row>
    <row r="488" spans="1:11" ht="15.75" customHeight="1">
      <c r="A488" s="172"/>
      <c r="B488" s="172"/>
      <c r="C488" s="172"/>
      <c r="D488" s="172"/>
      <c r="E488" s="172"/>
      <c r="F488" s="172"/>
      <c r="G488" s="172"/>
      <c r="H488" s="172"/>
      <c r="I488" s="172"/>
      <c r="J488" s="172"/>
      <c r="K488" s="172"/>
    </row>
    <row r="489" spans="1:11" ht="15.75" customHeight="1">
      <c r="A489" s="172"/>
      <c r="B489" s="172"/>
      <c r="C489" s="172"/>
      <c r="D489" s="172"/>
      <c r="E489" s="172"/>
      <c r="F489" s="172"/>
      <c r="G489" s="172"/>
      <c r="H489" s="172"/>
      <c r="I489" s="172"/>
      <c r="J489" s="172"/>
      <c r="K489" s="172"/>
    </row>
    <row r="490" spans="1:11" ht="15.75" customHeight="1">
      <c r="A490" s="172"/>
      <c r="B490" s="172"/>
      <c r="C490" s="172"/>
      <c r="D490" s="172"/>
      <c r="E490" s="172"/>
      <c r="F490" s="172"/>
      <c r="G490" s="172"/>
      <c r="H490" s="172"/>
      <c r="I490" s="172"/>
      <c r="J490" s="172"/>
      <c r="K490" s="172"/>
    </row>
    <row r="491" spans="1:11" ht="15.75" customHeight="1">
      <c r="A491" s="172"/>
      <c r="B491" s="172"/>
      <c r="C491" s="172"/>
      <c r="D491" s="172"/>
      <c r="E491" s="172"/>
      <c r="F491" s="172"/>
      <c r="G491" s="172"/>
      <c r="H491" s="172"/>
      <c r="I491" s="172"/>
      <c r="J491" s="172"/>
      <c r="K491" s="172"/>
    </row>
    <row r="492" spans="1:11" ht="15.75" customHeight="1">
      <c r="A492" s="172"/>
      <c r="B492" s="172"/>
      <c r="C492" s="172"/>
      <c r="D492" s="172"/>
      <c r="E492" s="172"/>
      <c r="F492" s="172"/>
      <c r="G492" s="172"/>
      <c r="H492" s="172"/>
      <c r="I492" s="172"/>
      <c r="J492" s="172"/>
      <c r="K492" s="172"/>
    </row>
    <row r="493" spans="1:11" ht="15.75" customHeight="1">
      <c r="A493" s="172"/>
      <c r="B493" s="172"/>
      <c r="C493" s="172"/>
      <c r="D493" s="172"/>
      <c r="E493" s="172"/>
      <c r="F493" s="172"/>
      <c r="G493" s="172"/>
      <c r="H493" s="172"/>
      <c r="I493" s="172"/>
      <c r="J493" s="172"/>
      <c r="K493" s="172"/>
    </row>
    <row r="494" spans="1:11" ht="15.75" customHeight="1">
      <c r="A494" s="172"/>
      <c r="B494" s="172"/>
      <c r="C494" s="172"/>
      <c r="D494" s="172"/>
      <c r="E494" s="172"/>
      <c r="F494" s="172"/>
      <c r="G494" s="172"/>
      <c r="H494" s="172"/>
      <c r="I494" s="172"/>
      <c r="J494" s="172"/>
      <c r="K494" s="172"/>
    </row>
    <row r="495" spans="1:11" ht="15.75" customHeight="1">
      <c r="A495" s="172"/>
      <c r="B495" s="172"/>
      <c r="C495" s="172"/>
      <c r="D495" s="172"/>
      <c r="E495" s="172"/>
      <c r="F495" s="172"/>
      <c r="G495" s="172"/>
      <c r="H495" s="172"/>
      <c r="I495" s="172"/>
      <c r="J495" s="172"/>
      <c r="K495" s="172"/>
    </row>
    <row r="496" spans="1:11" ht="15.75" customHeight="1">
      <c r="A496" s="172"/>
      <c r="B496" s="172"/>
      <c r="C496" s="172"/>
      <c r="D496" s="172"/>
      <c r="E496" s="172"/>
      <c r="F496" s="172"/>
      <c r="G496" s="172"/>
      <c r="H496" s="172"/>
      <c r="I496" s="172"/>
      <c r="J496" s="172"/>
      <c r="K496" s="172"/>
    </row>
    <row r="497" spans="1:11" ht="15.75" customHeight="1">
      <c r="A497" s="172"/>
      <c r="B497" s="172"/>
      <c r="C497" s="172"/>
      <c r="D497" s="172"/>
      <c r="E497" s="172"/>
      <c r="F497" s="172"/>
      <c r="G497" s="172"/>
      <c r="H497" s="172"/>
      <c r="I497" s="172"/>
      <c r="J497" s="172"/>
      <c r="K497" s="172"/>
    </row>
    <row r="498" spans="1:11" ht="15.75" customHeight="1">
      <c r="A498" s="172"/>
      <c r="B498" s="172"/>
      <c r="C498" s="172"/>
      <c r="D498" s="172"/>
      <c r="E498" s="172"/>
      <c r="F498" s="172"/>
      <c r="G498" s="172"/>
      <c r="H498" s="172"/>
      <c r="I498" s="172"/>
      <c r="J498" s="172"/>
      <c r="K498" s="172"/>
    </row>
    <row r="499" spans="1:11" ht="15.75" customHeight="1">
      <c r="A499" s="172"/>
      <c r="B499" s="172"/>
      <c r="C499" s="172"/>
      <c r="D499" s="172"/>
      <c r="E499" s="172"/>
      <c r="F499" s="172"/>
      <c r="G499" s="172"/>
      <c r="H499" s="172"/>
      <c r="I499" s="172"/>
      <c r="J499" s="172"/>
      <c r="K499" s="172"/>
    </row>
    <row r="500" spans="1:11" ht="15.75" customHeight="1">
      <c r="A500" s="172"/>
      <c r="B500" s="172"/>
      <c r="C500" s="172"/>
      <c r="D500" s="172"/>
      <c r="E500" s="172"/>
      <c r="F500" s="172"/>
      <c r="G500" s="172"/>
      <c r="H500" s="172"/>
      <c r="I500" s="172"/>
      <c r="J500" s="172"/>
      <c r="K500" s="172"/>
    </row>
    <row r="501" spans="1:11" ht="15.75" customHeight="1">
      <c r="A501" s="172"/>
      <c r="B501" s="172"/>
      <c r="C501" s="172"/>
      <c r="D501" s="172"/>
      <c r="E501" s="172"/>
      <c r="F501" s="172"/>
      <c r="G501" s="172"/>
      <c r="H501" s="172"/>
      <c r="I501" s="172"/>
      <c r="J501" s="172"/>
      <c r="K501" s="172"/>
    </row>
    <row r="502" spans="1:11" ht="15.75" customHeight="1">
      <c r="A502" s="172"/>
      <c r="B502" s="172"/>
      <c r="C502" s="172"/>
      <c r="D502" s="172"/>
      <c r="E502" s="172"/>
      <c r="F502" s="172"/>
      <c r="G502" s="172"/>
      <c r="H502" s="172"/>
      <c r="I502" s="172"/>
      <c r="J502" s="172"/>
      <c r="K502" s="172"/>
    </row>
    <row r="503" spans="1:11" ht="15.75" customHeight="1">
      <c r="A503" s="172"/>
      <c r="B503" s="172"/>
      <c r="C503" s="172"/>
      <c r="D503" s="172"/>
      <c r="E503" s="172"/>
      <c r="F503" s="172"/>
      <c r="G503" s="172"/>
      <c r="H503" s="172"/>
      <c r="I503" s="172"/>
      <c r="J503" s="172"/>
      <c r="K503" s="172"/>
    </row>
    <row r="504" spans="1:11" ht="15.75" customHeight="1">
      <c r="A504" s="172"/>
      <c r="B504" s="172"/>
      <c r="C504" s="172"/>
      <c r="D504" s="172"/>
      <c r="E504" s="172"/>
      <c r="F504" s="172"/>
      <c r="G504" s="172"/>
      <c r="H504" s="172"/>
      <c r="I504" s="172"/>
      <c r="J504" s="172"/>
      <c r="K504" s="172"/>
    </row>
    <row r="505" spans="1:11" ht="15.75" customHeight="1">
      <c r="A505" s="172"/>
      <c r="B505" s="172"/>
      <c r="C505" s="172"/>
      <c r="D505" s="172"/>
      <c r="E505" s="172"/>
      <c r="F505" s="172"/>
      <c r="G505" s="172"/>
      <c r="H505" s="172"/>
      <c r="I505" s="172"/>
      <c r="J505" s="172"/>
      <c r="K505" s="172"/>
    </row>
    <row r="506" spans="1:11" ht="15.75" customHeight="1">
      <c r="A506" s="172"/>
      <c r="B506" s="172"/>
      <c r="C506" s="172"/>
      <c r="D506" s="172"/>
      <c r="E506" s="172"/>
      <c r="F506" s="172"/>
      <c r="G506" s="172"/>
      <c r="H506" s="172"/>
      <c r="I506" s="172"/>
      <c r="J506" s="172"/>
      <c r="K506" s="172"/>
    </row>
    <row r="507" spans="1:11" ht="15.75" customHeight="1">
      <c r="A507" s="172"/>
      <c r="B507" s="172"/>
      <c r="C507" s="172"/>
      <c r="D507" s="172"/>
      <c r="E507" s="172"/>
      <c r="F507" s="172"/>
      <c r="G507" s="172"/>
      <c r="H507" s="172"/>
      <c r="I507" s="172"/>
      <c r="J507" s="172"/>
      <c r="K507" s="172"/>
    </row>
    <row r="508" spans="1:11" ht="15.75" customHeight="1">
      <c r="A508" s="172"/>
      <c r="B508" s="172"/>
      <c r="C508" s="172"/>
      <c r="D508" s="172"/>
      <c r="E508" s="172"/>
      <c r="F508" s="172"/>
      <c r="G508" s="172"/>
      <c r="H508" s="172"/>
      <c r="I508" s="172"/>
      <c r="J508" s="172"/>
      <c r="K508" s="172"/>
    </row>
    <row r="509" spans="1:11" ht="15.75" customHeight="1">
      <c r="A509" s="172"/>
      <c r="B509" s="172"/>
      <c r="C509" s="172"/>
      <c r="D509" s="172"/>
      <c r="E509" s="172"/>
      <c r="F509" s="172"/>
      <c r="G509" s="172"/>
      <c r="H509" s="172"/>
      <c r="I509" s="172"/>
      <c r="J509" s="172"/>
      <c r="K509" s="172"/>
    </row>
    <row r="510" spans="1:11" ht="15.75" customHeight="1">
      <c r="A510" s="172"/>
      <c r="B510" s="172"/>
      <c r="C510" s="172"/>
      <c r="D510" s="172"/>
      <c r="E510" s="172"/>
      <c r="F510" s="172"/>
      <c r="G510" s="172"/>
      <c r="H510" s="172"/>
      <c r="I510" s="172"/>
      <c r="J510" s="172"/>
      <c r="K510" s="172"/>
    </row>
    <row r="511" spans="1:11" ht="15.75" customHeight="1">
      <c r="A511" s="172"/>
      <c r="B511" s="172"/>
      <c r="C511" s="172"/>
      <c r="D511" s="172"/>
      <c r="E511" s="172"/>
      <c r="F511" s="172"/>
      <c r="G511" s="172"/>
      <c r="H511" s="172"/>
      <c r="I511" s="172"/>
      <c r="J511" s="172"/>
      <c r="K511" s="172"/>
    </row>
    <row r="512" spans="1:11" ht="15.75" customHeight="1">
      <c r="A512" s="172"/>
      <c r="B512" s="172"/>
      <c r="C512" s="172"/>
      <c r="D512" s="172"/>
      <c r="E512" s="172"/>
      <c r="F512" s="172"/>
      <c r="G512" s="172"/>
      <c r="H512" s="172"/>
      <c r="I512" s="172"/>
      <c r="J512" s="172"/>
      <c r="K512" s="172"/>
    </row>
    <row r="513" spans="1:11" ht="15.75" customHeight="1">
      <c r="A513" s="172"/>
      <c r="B513" s="172"/>
      <c r="C513" s="172"/>
      <c r="D513" s="172"/>
      <c r="E513" s="172"/>
      <c r="F513" s="172"/>
      <c r="G513" s="172"/>
      <c r="H513" s="172"/>
      <c r="I513" s="172"/>
      <c r="J513" s="172"/>
      <c r="K513" s="172"/>
    </row>
    <row r="514" spans="1:11" ht="15.75" customHeight="1">
      <c r="A514" s="172"/>
      <c r="B514" s="172"/>
      <c r="C514" s="172"/>
      <c r="D514" s="172"/>
      <c r="E514" s="172"/>
      <c r="F514" s="172"/>
      <c r="G514" s="172"/>
      <c r="H514" s="172"/>
      <c r="I514" s="172"/>
      <c r="J514" s="172"/>
      <c r="K514" s="172"/>
    </row>
    <row r="515" spans="1:11" ht="15.75" customHeight="1">
      <c r="A515" s="172"/>
      <c r="B515" s="172"/>
      <c r="C515" s="172"/>
      <c r="D515" s="172"/>
      <c r="E515" s="172"/>
      <c r="F515" s="172"/>
      <c r="G515" s="172"/>
      <c r="H515" s="172"/>
      <c r="I515" s="172"/>
      <c r="J515" s="172"/>
      <c r="K515" s="172"/>
    </row>
    <row r="516" spans="1:11" ht="15.75" customHeight="1">
      <c r="A516" s="172"/>
      <c r="B516" s="172"/>
      <c r="C516" s="172"/>
      <c r="D516" s="172"/>
      <c r="E516" s="172"/>
      <c r="F516" s="172"/>
      <c r="G516" s="172"/>
      <c r="H516" s="172"/>
      <c r="I516" s="172"/>
      <c r="J516" s="172"/>
      <c r="K516" s="172"/>
    </row>
    <row r="517" spans="1:11" ht="15.75" customHeight="1">
      <c r="A517" s="172"/>
      <c r="B517" s="172"/>
      <c r="C517" s="172"/>
      <c r="D517" s="172"/>
      <c r="E517" s="172"/>
      <c r="F517" s="172"/>
      <c r="G517" s="172"/>
      <c r="H517" s="172"/>
      <c r="I517" s="172"/>
      <c r="J517" s="172"/>
      <c r="K517" s="172"/>
    </row>
    <row r="518" spans="1:11" ht="15.75" customHeight="1">
      <c r="A518" s="172"/>
      <c r="B518" s="172"/>
      <c r="C518" s="172"/>
      <c r="D518" s="172"/>
      <c r="E518" s="172"/>
      <c r="F518" s="172"/>
      <c r="G518" s="172"/>
      <c r="H518" s="172"/>
      <c r="I518" s="172"/>
      <c r="J518" s="172"/>
      <c r="K518" s="172"/>
    </row>
    <row r="519" spans="1:11" ht="15.75" customHeight="1">
      <c r="A519" s="172"/>
      <c r="B519" s="172"/>
      <c r="C519" s="172"/>
      <c r="D519" s="172"/>
      <c r="E519" s="172"/>
      <c r="F519" s="172"/>
      <c r="G519" s="172"/>
      <c r="H519" s="172"/>
      <c r="I519" s="172"/>
      <c r="J519" s="172"/>
      <c r="K519" s="172"/>
    </row>
    <row r="520" spans="1:11" ht="15.75" customHeight="1">
      <c r="A520" s="172"/>
      <c r="B520" s="172"/>
      <c r="C520" s="172"/>
      <c r="D520" s="172"/>
      <c r="E520" s="172"/>
      <c r="F520" s="172"/>
      <c r="G520" s="172"/>
      <c r="H520" s="172"/>
      <c r="I520" s="172"/>
      <c r="J520" s="172"/>
      <c r="K520" s="172"/>
    </row>
    <row r="521" spans="1:11" ht="15.75" customHeight="1">
      <c r="A521" s="172"/>
      <c r="B521" s="172"/>
      <c r="C521" s="172"/>
      <c r="D521" s="172"/>
      <c r="E521" s="172"/>
      <c r="F521" s="172"/>
      <c r="G521" s="172"/>
      <c r="H521" s="172"/>
      <c r="I521" s="172"/>
      <c r="J521" s="172"/>
      <c r="K521" s="172"/>
    </row>
    <row r="522" spans="1:11" ht="15.75" customHeight="1">
      <c r="A522" s="172"/>
      <c r="B522" s="172"/>
      <c r="C522" s="172"/>
      <c r="D522" s="172"/>
      <c r="E522" s="172"/>
      <c r="F522" s="172"/>
      <c r="G522" s="172"/>
      <c r="H522" s="172"/>
      <c r="I522" s="172"/>
      <c r="J522" s="172"/>
      <c r="K522" s="172"/>
    </row>
    <row r="523" spans="1:11" ht="15.75" customHeight="1">
      <c r="A523" s="172"/>
      <c r="B523" s="172"/>
      <c r="C523" s="172"/>
      <c r="D523" s="172"/>
      <c r="E523" s="172"/>
      <c r="F523" s="172"/>
      <c r="G523" s="172"/>
      <c r="H523" s="172"/>
      <c r="I523" s="172"/>
      <c r="J523" s="172"/>
      <c r="K523" s="172"/>
    </row>
    <row r="524" spans="1:11" ht="15.75" customHeight="1">
      <c r="A524" s="172"/>
      <c r="B524" s="172"/>
      <c r="C524" s="172"/>
      <c r="D524" s="172"/>
      <c r="E524" s="172"/>
      <c r="F524" s="172"/>
      <c r="G524" s="172"/>
      <c r="H524" s="172"/>
      <c r="I524" s="172"/>
      <c r="J524" s="172"/>
      <c r="K524" s="172"/>
    </row>
    <row r="525" spans="1:11" ht="15.75" customHeight="1">
      <c r="A525" s="172"/>
      <c r="B525" s="172"/>
      <c r="C525" s="172"/>
      <c r="D525" s="172"/>
      <c r="E525" s="172"/>
      <c r="F525" s="172"/>
      <c r="G525" s="172"/>
      <c r="H525" s="172"/>
      <c r="I525" s="172"/>
      <c r="J525" s="172"/>
      <c r="K525" s="172"/>
    </row>
    <row r="526" spans="1:11" ht="15.75" customHeight="1">
      <c r="A526" s="172"/>
      <c r="B526" s="172"/>
      <c r="C526" s="172"/>
      <c r="D526" s="172"/>
      <c r="E526" s="172"/>
      <c r="F526" s="172"/>
      <c r="G526" s="172"/>
      <c r="H526" s="172"/>
      <c r="I526" s="172"/>
      <c r="J526" s="172"/>
      <c r="K526" s="172"/>
    </row>
    <row r="527" spans="1:11" ht="15.75" customHeight="1">
      <c r="A527" s="172"/>
      <c r="B527" s="172"/>
      <c r="C527" s="172"/>
      <c r="D527" s="172"/>
      <c r="E527" s="172"/>
      <c r="F527" s="172"/>
      <c r="G527" s="172"/>
      <c r="H527" s="172"/>
      <c r="I527" s="172"/>
      <c r="J527" s="172"/>
      <c r="K527" s="172"/>
    </row>
    <row r="528" spans="1:11" ht="15.75" customHeight="1">
      <c r="A528" s="172"/>
      <c r="B528" s="172"/>
      <c r="C528" s="172"/>
      <c r="D528" s="172"/>
      <c r="E528" s="172"/>
      <c r="F528" s="172"/>
      <c r="G528" s="172"/>
      <c r="H528" s="172"/>
      <c r="I528" s="172"/>
      <c r="J528" s="172"/>
      <c r="K528" s="172"/>
    </row>
    <row r="529" spans="1:11" ht="15.75" customHeight="1">
      <c r="A529" s="172"/>
      <c r="B529" s="172"/>
      <c r="C529" s="172"/>
      <c r="D529" s="172"/>
      <c r="E529" s="172"/>
      <c r="F529" s="172"/>
      <c r="G529" s="172"/>
      <c r="H529" s="172"/>
      <c r="I529" s="172"/>
      <c r="J529" s="172"/>
      <c r="K529" s="172"/>
    </row>
    <row r="530" spans="1:11" ht="15.75" customHeight="1">
      <c r="A530" s="172"/>
      <c r="B530" s="172"/>
      <c r="C530" s="172"/>
      <c r="D530" s="172"/>
      <c r="E530" s="172"/>
      <c r="F530" s="172"/>
      <c r="G530" s="172"/>
      <c r="H530" s="172"/>
      <c r="I530" s="172"/>
      <c r="J530" s="172"/>
      <c r="K530" s="172"/>
    </row>
    <row r="531" spans="1:11" ht="15.75" customHeight="1">
      <c r="A531" s="172"/>
      <c r="B531" s="172"/>
      <c r="C531" s="172"/>
      <c r="D531" s="172"/>
      <c r="E531" s="172"/>
      <c r="F531" s="172"/>
      <c r="G531" s="172"/>
      <c r="H531" s="172"/>
      <c r="I531" s="172"/>
      <c r="J531" s="172"/>
      <c r="K531" s="172"/>
    </row>
    <row r="532" spans="1:11" ht="15.75" customHeight="1">
      <c r="A532" s="172"/>
      <c r="B532" s="172"/>
      <c r="C532" s="172"/>
      <c r="D532" s="172"/>
      <c r="E532" s="172"/>
      <c r="F532" s="172"/>
      <c r="G532" s="172"/>
      <c r="H532" s="172"/>
      <c r="I532" s="172"/>
      <c r="J532" s="172"/>
      <c r="K532" s="172"/>
    </row>
    <row r="533" spans="1:11" ht="15.75" customHeight="1">
      <c r="A533" s="172"/>
      <c r="B533" s="172"/>
      <c r="C533" s="172"/>
      <c r="D533" s="172"/>
      <c r="E533" s="172"/>
      <c r="F533" s="172"/>
      <c r="G533" s="172"/>
      <c r="H533" s="172"/>
      <c r="I533" s="172"/>
      <c r="J533" s="172"/>
      <c r="K533" s="172"/>
    </row>
    <row r="534" spans="1:11" ht="15.75" customHeight="1">
      <c r="A534" s="172"/>
      <c r="B534" s="172"/>
      <c r="C534" s="172"/>
      <c r="D534" s="172"/>
      <c r="E534" s="172"/>
      <c r="F534" s="172"/>
      <c r="G534" s="172"/>
      <c r="H534" s="172"/>
      <c r="I534" s="172"/>
      <c r="J534" s="172"/>
      <c r="K534" s="172"/>
    </row>
    <row r="535" spans="1:11" ht="15.75" customHeight="1">
      <c r="A535" s="172"/>
      <c r="B535" s="172"/>
      <c r="C535" s="172"/>
      <c r="D535" s="172"/>
      <c r="E535" s="172"/>
      <c r="F535" s="172"/>
      <c r="G535" s="172"/>
      <c r="H535" s="172"/>
      <c r="I535" s="172"/>
      <c r="J535" s="172"/>
      <c r="K535" s="172"/>
    </row>
    <row r="536" spans="1:11" ht="15.75" customHeight="1">
      <c r="A536" s="172"/>
      <c r="B536" s="172"/>
      <c r="C536" s="172"/>
      <c r="D536" s="172"/>
      <c r="E536" s="172"/>
      <c r="F536" s="172"/>
      <c r="G536" s="172"/>
      <c r="H536" s="172"/>
      <c r="I536" s="172"/>
      <c r="J536" s="172"/>
      <c r="K536" s="172"/>
    </row>
    <row r="537" spans="1:11" ht="15.75" customHeight="1">
      <c r="A537" s="172"/>
      <c r="B537" s="172"/>
      <c r="C537" s="172"/>
      <c r="D537" s="172"/>
      <c r="E537" s="172"/>
      <c r="F537" s="172"/>
      <c r="G537" s="172"/>
      <c r="H537" s="172"/>
      <c r="I537" s="172"/>
      <c r="J537" s="172"/>
      <c r="K537" s="172"/>
    </row>
    <row r="538" spans="1:11" ht="15.75" customHeight="1">
      <c r="A538" s="172"/>
      <c r="B538" s="172"/>
      <c r="C538" s="172"/>
      <c r="D538" s="172"/>
      <c r="E538" s="172"/>
      <c r="F538" s="172"/>
      <c r="G538" s="172"/>
      <c r="H538" s="172"/>
      <c r="I538" s="172"/>
      <c r="J538" s="172"/>
      <c r="K538" s="172"/>
    </row>
    <row r="539" spans="1:11" ht="15.75" customHeight="1">
      <c r="A539" s="172"/>
      <c r="B539" s="172"/>
      <c r="C539" s="172"/>
      <c r="D539" s="172"/>
      <c r="E539" s="172"/>
      <c r="F539" s="172"/>
      <c r="G539" s="172"/>
      <c r="H539" s="172"/>
      <c r="I539" s="172"/>
      <c r="J539" s="172"/>
      <c r="K539" s="172"/>
    </row>
    <row r="540" spans="1:11" ht="15.75" customHeight="1">
      <c r="A540" s="172"/>
      <c r="B540" s="172"/>
      <c r="C540" s="172"/>
      <c r="D540" s="172"/>
      <c r="E540" s="172"/>
      <c r="F540" s="172"/>
      <c r="G540" s="172"/>
      <c r="H540" s="172"/>
      <c r="I540" s="172"/>
      <c r="J540" s="172"/>
      <c r="K540" s="172"/>
    </row>
    <row r="541" spans="1:11" ht="15.75" customHeight="1">
      <c r="A541" s="172"/>
      <c r="B541" s="172"/>
      <c r="C541" s="172"/>
      <c r="D541" s="172"/>
      <c r="E541" s="172"/>
      <c r="F541" s="172"/>
      <c r="G541" s="172"/>
      <c r="H541" s="172"/>
      <c r="I541" s="172"/>
      <c r="J541" s="172"/>
      <c r="K541" s="172"/>
    </row>
    <row r="542" spans="1:11" ht="15.75" customHeight="1">
      <c r="A542" s="172"/>
      <c r="B542" s="172"/>
      <c r="C542" s="172"/>
      <c r="D542" s="172"/>
      <c r="E542" s="172"/>
      <c r="F542" s="172"/>
      <c r="G542" s="172"/>
      <c r="H542" s="172"/>
      <c r="I542" s="172"/>
      <c r="J542" s="172"/>
      <c r="K542" s="172"/>
    </row>
    <row r="543" spans="1:11" ht="15.75" customHeight="1">
      <c r="A543" s="172"/>
      <c r="B543" s="172"/>
      <c r="C543" s="172"/>
      <c r="D543" s="172"/>
      <c r="E543" s="172"/>
      <c r="F543" s="172"/>
      <c r="G543" s="172"/>
      <c r="H543" s="172"/>
      <c r="I543" s="172"/>
      <c r="J543" s="172"/>
      <c r="K543" s="172"/>
    </row>
    <row r="544" spans="1:11" ht="15.75" customHeight="1">
      <c r="A544" s="172"/>
      <c r="B544" s="172"/>
      <c r="C544" s="172"/>
      <c r="D544" s="172"/>
      <c r="E544" s="172"/>
      <c r="F544" s="172"/>
      <c r="G544" s="172"/>
      <c r="H544" s="172"/>
      <c r="I544" s="172"/>
      <c r="J544" s="172"/>
      <c r="K544" s="172"/>
    </row>
    <row r="545" spans="1:11" ht="15.75" customHeight="1">
      <c r="A545" s="172"/>
      <c r="B545" s="172"/>
      <c r="C545" s="172"/>
      <c r="D545" s="172"/>
      <c r="E545" s="172"/>
      <c r="F545" s="172"/>
      <c r="G545" s="172"/>
      <c r="H545" s="172"/>
      <c r="I545" s="172"/>
      <c r="J545" s="172"/>
      <c r="K545" s="172"/>
    </row>
    <row r="546" spans="1:11" ht="15.75" customHeight="1">
      <c r="A546" s="172"/>
      <c r="B546" s="172"/>
      <c r="C546" s="172"/>
      <c r="D546" s="172"/>
      <c r="E546" s="172"/>
      <c r="F546" s="172"/>
      <c r="G546" s="172"/>
      <c r="H546" s="172"/>
      <c r="I546" s="172"/>
      <c r="J546" s="172"/>
      <c r="K546" s="172"/>
    </row>
    <row r="547" spans="1:11" ht="15.75" customHeight="1">
      <c r="A547" s="172"/>
      <c r="B547" s="172"/>
      <c r="C547" s="172"/>
      <c r="D547" s="172"/>
      <c r="E547" s="172"/>
      <c r="F547" s="172"/>
      <c r="G547" s="172"/>
      <c r="H547" s="172"/>
      <c r="I547" s="172"/>
      <c r="J547" s="172"/>
      <c r="K547" s="172"/>
    </row>
    <row r="548" spans="1:11" ht="15.75" customHeight="1">
      <c r="A548" s="172"/>
      <c r="B548" s="172"/>
      <c r="C548" s="172"/>
      <c r="D548" s="172"/>
      <c r="E548" s="172"/>
      <c r="F548" s="172"/>
      <c r="G548" s="172"/>
      <c r="H548" s="172"/>
      <c r="I548" s="172"/>
      <c r="J548" s="172"/>
      <c r="K548" s="172"/>
    </row>
    <row r="549" spans="1:11" ht="15.75" customHeight="1">
      <c r="A549" s="172"/>
      <c r="B549" s="172"/>
      <c r="C549" s="172"/>
      <c r="D549" s="172"/>
      <c r="E549" s="172"/>
      <c r="F549" s="172"/>
      <c r="G549" s="172"/>
      <c r="H549" s="172"/>
      <c r="I549" s="172"/>
      <c r="J549" s="172"/>
      <c r="K549" s="172"/>
    </row>
    <row r="550" spans="1:11" ht="15.75" customHeight="1">
      <c r="A550" s="172"/>
      <c r="B550" s="172"/>
      <c r="C550" s="172"/>
      <c r="D550" s="172"/>
      <c r="E550" s="172"/>
      <c r="F550" s="172"/>
      <c r="G550" s="172"/>
      <c r="H550" s="172"/>
      <c r="I550" s="172"/>
      <c r="J550" s="172"/>
      <c r="K550" s="172"/>
    </row>
    <row r="551" spans="1:11" ht="15.75" customHeight="1">
      <c r="A551" s="172"/>
      <c r="B551" s="172"/>
      <c r="C551" s="172"/>
      <c r="D551" s="172"/>
      <c r="E551" s="172"/>
      <c r="F551" s="172"/>
      <c r="G551" s="172"/>
      <c r="H551" s="172"/>
      <c r="I551" s="172"/>
      <c r="J551" s="172"/>
      <c r="K551" s="172"/>
    </row>
    <row r="552" spans="1:11" ht="15.75" customHeight="1">
      <c r="A552" s="172"/>
      <c r="B552" s="172"/>
      <c r="C552" s="172"/>
      <c r="D552" s="172"/>
      <c r="E552" s="172"/>
      <c r="F552" s="172"/>
      <c r="G552" s="172"/>
      <c r="H552" s="172"/>
      <c r="I552" s="172"/>
      <c r="J552" s="172"/>
      <c r="K552" s="172"/>
    </row>
    <row r="553" spans="1:11" ht="15.75" customHeight="1">
      <c r="A553" s="172"/>
      <c r="B553" s="172"/>
      <c r="C553" s="172"/>
      <c r="D553" s="172"/>
      <c r="E553" s="172"/>
      <c r="F553" s="172"/>
      <c r="G553" s="172"/>
      <c r="H553" s="172"/>
      <c r="I553" s="172"/>
      <c r="J553" s="172"/>
      <c r="K553" s="172"/>
    </row>
    <row r="554" spans="1:11" ht="15.75" customHeight="1">
      <c r="A554" s="172"/>
      <c r="B554" s="172"/>
      <c r="C554" s="172"/>
      <c r="D554" s="172"/>
      <c r="E554" s="172"/>
      <c r="F554" s="172"/>
      <c r="G554" s="172"/>
      <c r="H554" s="172"/>
      <c r="I554" s="172"/>
      <c r="J554" s="172"/>
      <c r="K554" s="172"/>
    </row>
    <row r="555" spans="1:11" ht="15.75" customHeight="1">
      <c r="A555" s="172"/>
      <c r="B555" s="172"/>
      <c r="C555" s="172"/>
      <c r="D555" s="172"/>
      <c r="E555" s="172"/>
      <c r="F555" s="172"/>
      <c r="G555" s="172"/>
      <c r="H555" s="172"/>
      <c r="I555" s="172"/>
      <c r="J555" s="172"/>
      <c r="K555" s="172"/>
    </row>
    <row r="556" spans="1:11" ht="15.75" customHeight="1">
      <c r="A556" s="172"/>
      <c r="B556" s="172"/>
      <c r="C556" s="172"/>
      <c r="D556" s="172"/>
      <c r="E556" s="172"/>
      <c r="F556" s="172"/>
      <c r="G556" s="172"/>
      <c r="H556" s="172"/>
      <c r="I556" s="172"/>
      <c r="J556" s="172"/>
      <c r="K556" s="172"/>
    </row>
    <row r="557" spans="1:11" ht="15.75" customHeight="1">
      <c r="A557" s="172"/>
      <c r="B557" s="172"/>
      <c r="C557" s="172"/>
      <c r="D557" s="172"/>
      <c r="E557" s="172"/>
      <c r="F557" s="172"/>
      <c r="G557" s="172"/>
      <c r="H557" s="172"/>
      <c r="I557" s="172"/>
      <c r="J557" s="172"/>
      <c r="K557" s="172"/>
    </row>
    <row r="558" spans="1:11" ht="15.75" customHeight="1">
      <c r="A558" s="172"/>
      <c r="B558" s="172"/>
      <c r="C558" s="172"/>
      <c r="D558" s="172"/>
      <c r="E558" s="172"/>
      <c r="F558" s="172"/>
      <c r="G558" s="172"/>
      <c r="H558" s="172"/>
      <c r="I558" s="172"/>
      <c r="J558" s="172"/>
      <c r="K558" s="172"/>
    </row>
    <row r="559" spans="1:11" ht="15.75" customHeight="1">
      <c r="A559" s="172"/>
      <c r="B559" s="172"/>
      <c r="C559" s="172"/>
      <c r="D559" s="172"/>
      <c r="E559" s="172"/>
      <c r="F559" s="172"/>
      <c r="G559" s="172"/>
      <c r="H559" s="172"/>
      <c r="I559" s="172"/>
      <c r="J559" s="172"/>
      <c r="K559" s="172"/>
    </row>
    <row r="560" spans="1:11" ht="15.75" customHeight="1">
      <c r="A560" s="172"/>
      <c r="B560" s="172"/>
      <c r="C560" s="172"/>
      <c r="D560" s="172"/>
      <c r="E560" s="172"/>
      <c r="F560" s="172"/>
      <c r="G560" s="172"/>
      <c r="H560" s="172"/>
      <c r="I560" s="172"/>
      <c r="J560" s="172"/>
      <c r="K560" s="172"/>
    </row>
    <row r="561" spans="1:11" ht="15.75" customHeight="1">
      <c r="A561" s="172"/>
      <c r="B561" s="172"/>
      <c r="C561" s="172"/>
      <c r="D561" s="172"/>
      <c r="E561" s="172"/>
      <c r="F561" s="172"/>
      <c r="G561" s="172"/>
      <c r="H561" s="172"/>
      <c r="I561" s="172"/>
      <c r="J561" s="172"/>
      <c r="K561" s="172"/>
    </row>
    <row r="562" spans="1:11" ht="15.75" customHeight="1">
      <c r="A562" s="172"/>
      <c r="B562" s="172"/>
      <c r="C562" s="172"/>
      <c r="D562" s="172"/>
      <c r="E562" s="172"/>
      <c r="F562" s="172"/>
      <c r="G562" s="172"/>
      <c r="H562" s="172"/>
      <c r="I562" s="172"/>
      <c r="J562" s="172"/>
      <c r="K562" s="172"/>
    </row>
    <row r="563" spans="1:11" ht="15.75" customHeight="1">
      <c r="A563" s="172"/>
      <c r="B563" s="172"/>
      <c r="C563" s="172"/>
      <c r="D563" s="172"/>
      <c r="E563" s="172"/>
      <c r="F563" s="172"/>
      <c r="G563" s="172"/>
      <c r="H563" s="172"/>
      <c r="I563" s="172"/>
      <c r="J563" s="172"/>
      <c r="K563" s="172"/>
    </row>
    <row r="564" spans="1:11" ht="15.75" customHeight="1">
      <c r="A564" s="172"/>
      <c r="B564" s="172"/>
      <c r="C564" s="172"/>
      <c r="D564" s="172"/>
      <c r="E564" s="172"/>
      <c r="F564" s="172"/>
      <c r="G564" s="172"/>
      <c r="H564" s="172"/>
      <c r="I564" s="172"/>
      <c r="J564" s="172"/>
      <c r="K564" s="172"/>
    </row>
    <row r="565" spans="1:11" ht="15.75" customHeight="1">
      <c r="A565" s="172"/>
      <c r="B565" s="172"/>
      <c r="C565" s="172"/>
      <c r="D565" s="172"/>
      <c r="E565" s="172"/>
      <c r="F565" s="172"/>
      <c r="G565" s="172"/>
      <c r="H565" s="172"/>
      <c r="I565" s="172"/>
      <c r="J565" s="172"/>
      <c r="K565" s="172"/>
    </row>
    <row r="566" spans="1:11" ht="15.75" customHeight="1">
      <c r="A566" s="172"/>
      <c r="B566" s="172"/>
      <c r="C566" s="172"/>
      <c r="D566" s="172"/>
      <c r="E566" s="172"/>
      <c r="F566" s="172"/>
      <c r="G566" s="172"/>
      <c r="H566" s="172"/>
      <c r="I566" s="172"/>
      <c r="J566" s="172"/>
      <c r="K566" s="172"/>
    </row>
    <row r="567" spans="1:11" ht="15.75" customHeight="1">
      <c r="A567" s="172"/>
      <c r="B567" s="172"/>
      <c r="C567" s="172"/>
      <c r="D567" s="172"/>
      <c r="E567" s="172"/>
      <c r="F567" s="172"/>
      <c r="G567" s="172"/>
      <c r="H567" s="172"/>
      <c r="I567" s="172"/>
      <c r="J567" s="172"/>
      <c r="K567" s="172"/>
    </row>
    <row r="568" spans="1:11" ht="15.75" customHeight="1">
      <c r="A568" s="172"/>
      <c r="B568" s="172"/>
      <c r="C568" s="172"/>
      <c r="D568" s="172"/>
      <c r="E568" s="172"/>
      <c r="F568" s="172"/>
      <c r="G568" s="172"/>
      <c r="H568" s="172"/>
      <c r="I568" s="172"/>
      <c r="J568" s="172"/>
      <c r="K568" s="172"/>
    </row>
    <row r="569" spans="1:11" ht="15.75" customHeight="1">
      <c r="A569" s="172"/>
      <c r="B569" s="172"/>
      <c r="C569" s="172"/>
      <c r="D569" s="172"/>
      <c r="E569" s="172"/>
      <c r="F569" s="172"/>
      <c r="G569" s="172"/>
      <c r="H569" s="172"/>
      <c r="I569" s="172"/>
      <c r="J569" s="172"/>
      <c r="K569" s="172"/>
    </row>
    <row r="570" spans="1:11" ht="15.75" customHeight="1">
      <c r="A570" s="172"/>
      <c r="B570" s="172"/>
      <c r="C570" s="172"/>
      <c r="D570" s="172"/>
      <c r="E570" s="172"/>
      <c r="F570" s="172"/>
      <c r="G570" s="172"/>
      <c r="H570" s="172"/>
      <c r="I570" s="172"/>
      <c r="J570" s="172"/>
      <c r="K570" s="172"/>
    </row>
    <row r="571" spans="1:11" ht="15.75" customHeight="1">
      <c r="A571" s="172"/>
      <c r="B571" s="172"/>
      <c r="C571" s="172"/>
      <c r="D571" s="172"/>
      <c r="E571" s="172"/>
      <c r="F571" s="172"/>
      <c r="G571" s="172"/>
      <c r="H571" s="172"/>
      <c r="I571" s="172"/>
      <c r="J571" s="172"/>
      <c r="K571" s="172"/>
    </row>
    <row r="572" spans="1:11" ht="15.75" customHeight="1">
      <c r="A572" s="172"/>
      <c r="B572" s="172"/>
      <c r="C572" s="172"/>
      <c r="D572" s="172"/>
      <c r="E572" s="172"/>
      <c r="F572" s="172"/>
      <c r="G572" s="172"/>
      <c r="H572" s="172"/>
      <c r="I572" s="172"/>
      <c r="J572" s="172"/>
      <c r="K572" s="172"/>
    </row>
    <row r="573" spans="1:11" ht="15.75" customHeight="1">
      <c r="A573" s="172"/>
      <c r="B573" s="172"/>
      <c r="C573" s="172"/>
      <c r="D573" s="172"/>
      <c r="E573" s="172"/>
      <c r="F573" s="172"/>
      <c r="G573" s="172"/>
      <c r="H573" s="172"/>
      <c r="I573" s="172"/>
      <c r="J573" s="172"/>
      <c r="K573" s="172"/>
    </row>
    <row r="574" spans="1:11" ht="15.75" customHeight="1">
      <c r="A574" s="172"/>
      <c r="B574" s="172"/>
      <c r="C574" s="172"/>
      <c r="D574" s="172"/>
      <c r="E574" s="172"/>
      <c r="F574" s="172"/>
      <c r="G574" s="172"/>
      <c r="H574" s="172"/>
      <c r="I574" s="172"/>
      <c r="J574" s="172"/>
      <c r="K574" s="172"/>
    </row>
    <row r="575" spans="1:11" ht="15.75" customHeight="1">
      <c r="A575" s="172"/>
      <c r="B575" s="172"/>
      <c r="C575" s="172"/>
      <c r="D575" s="172"/>
      <c r="E575" s="172"/>
      <c r="F575" s="172"/>
      <c r="G575" s="172"/>
      <c r="H575" s="172"/>
      <c r="I575" s="172"/>
      <c r="J575" s="172"/>
      <c r="K575" s="172"/>
    </row>
    <row r="576" spans="1:11" ht="15.75" customHeight="1">
      <c r="A576" s="172"/>
      <c r="B576" s="172"/>
      <c r="C576" s="172"/>
      <c r="D576" s="172"/>
      <c r="E576" s="172"/>
      <c r="F576" s="172"/>
      <c r="G576" s="172"/>
      <c r="H576" s="172"/>
      <c r="I576" s="172"/>
      <c r="J576" s="172"/>
      <c r="K576" s="172"/>
    </row>
    <row r="577" spans="1:11" ht="15.75" customHeight="1">
      <c r="A577" s="172"/>
      <c r="B577" s="172"/>
      <c r="C577" s="172"/>
      <c r="D577" s="172"/>
      <c r="E577" s="172"/>
      <c r="F577" s="172"/>
      <c r="G577" s="172"/>
      <c r="H577" s="172"/>
      <c r="I577" s="172"/>
      <c r="J577" s="172"/>
      <c r="K577" s="172"/>
    </row>
    <row r="578" spans="1:11" ht="15.75" customHeight="1">
      <c r="A578" s="172"/>
      <c r="B578" s="172"/>
      <c r="C578" s="172"/>
      <c r="D578" s="172"/>
      <c r="E578" s="172"/>
      <c r="F578" s="172"/>
      <c r="G578" s="172"/>
      <c r="H578" s="172"/>
      <c r="I578" s="172"/>
      <c r="J578" s="172"/>
      <c r="K578" s="172"/>
    </row>
    <row r="579" spans="1:11" ht="15.75" customHeight="1">
      <c r="A579" s="172"/>
      <c r="B579" s="172"/>
      <c r="C579" s="172"/>
      <c r="D579" s="172"/>
      <c r="E579" s="172"/>
      <c r="F579" s="172"/>
      <c r="G579" s="172"/>
      <c r="H579" s="172"/>
      <c r="I579" s="172"/>
      <c r="J579" s="172"/>
      <c r="K579" s="172"/>
    </row>
    <row r="580" spans="1:11" ht="15.75" customHeight="1">
      <c r="A580" s="172"/>
      <c r="B580" s="172"/>
      <c r="C580" s="172"/>
      <c r="D580" s="172"/>
      <c r="E580" s="172"/>
      <c r="F580" s="172"/>
      <c r="G580" s="172"/>
      <c r="H580" s="172"/>
      <c r="I580" s="172"/>
      <c r="J580" s="172"/>
      <c r="K580" s="172"/>
    </row>
    <row r="581" spans="1:11" ht="15.75" customHeight="1">
      <c r="A581" s="172"/>
      <c r="B581" s="172"/>
      <c r="C581" s="172"/>
      <c r="D581" s="172"/>
      <c r="E581" s="172"/>
      <c r="F581" s="172"/>
      <c r="G581" s="172"/>
      <c r="H581" s="172"/>
      <c r="I581" s="172"/>
      <c r="J581" s="172"/>
      <c r="K581" s="172"/>
    </row>
    <row r="582" spans="1:11" ht="15.75" customHeight="1">
      <c r="A582" s="172"/>
      <c r="B582" s="172"/>
      <c r="C582" s="172"/>
      <c r="D582" s="172"/>
      <c r="E582" s="172"/>
      <c r="F582" s="172"/>
      <c r="G582" s="172"/>
      <c r="H582" s="172"/>
      <c r="I582" s="172"/>
      <c r="J582" s="172"/>
      <c r="K582" s="172"/>
    </row>
    <row r="583" spans="1:11" ht="15.75" customHeight="1">
      <c r="A583" s="172"/>
      <c r="B583" s="172"/>
      <c r="C583" s="172"/>
      <c r="D583" s="172"/>
      <c r="E583" s="172"/>
      <c r="F583" s="172"/>
      <c r="G583" s="172"/>
      <c r="H583" s="172"/>
      <c r="I583" s="172"/>
      <c r="J583" s="172"/>
      <c r="K583" s="172"/>
    </row>
    <row r="584" spans="1:11" ht="15.75" customHeight="1">
      <c r="A584" s="172"/>
      <c r="B584" s="172"/>
      <c r="C584" s="172"/>
      <c r="D584" s="172"/>
      <c r="E584" s="172"/>
      <c r="F584" s="172"/>
      <c r="G584" s="172"/>
      <c r="H584" s="172"/>
      <c r="I584" s="172"/>
      <c r="J584" s="172"/>
      <c r="K584" s="172"/>
    </row>
    <row r="585" spans="1:11" ht="15.75" customHeight="1">
      <c r="A585" s="172"/>
      <c r="B585" s="172"/>
      <c r="C585" s="172"/>
      <c r="D585" s="172"/>
      <c r="E585" s="172"/>
      <c r="F585" s="172"/>
      <c r="G585" s="172"/>
      <c r="H585" s="172"/>
      <c r="I585" s="172"/>
      <c r="J585" s="172"/>
      <c r="K585" s="172"/>
    </row>
    <row r="586" spans="1:11" ht="15.75" customHeight="1">
      <c r="A586" s="172"/>
      <c r="B586" s="172"/>
      <c r="C586" s="172"/>
      <c r="D586" s="172"/>
      <c r="E586" s="172"/>
      <c r="F586" s="172"/>
      <c r="G586" s="172"/>
      <c r="H586" s="172"/>
      <c r="I586" s="172"/>
      <c r="J586" s="172"/>
      <c r="K586" s="172"/>
    </row>
    <row r="587" spans="1:11" ht="15.75" customHeight="1">
      <c r="A587" s="172"/>
      <c r="B587" s="172"/>
      <c r="C587" s="172"/>
      <c r="D587" s="172"/>
      <c r="E587" s="172"/>
      <c r="F587" s="172"/>
      <c r="G587" s="172"/>
      <c r="H587" s="172"/>
      <c r="I587" s="172"/>
      <c r="J587" s="172"/>
      <c r="K587" s="172"/>
    </row>
    <row r="588" spans="1:11" ht="15.75" customHeight="1">
      <c r="A588" s="172"/>
      <c r="B588" s="172"/>
      <c r="C588" s="172"/>
      <c r="D588" s="172"/>
      <c r="E588" s="172"/>
      <c r="F588" s="172"/>
      <c r="G588" s="172"/>
      <c r="H588" s="172"/>
      <c r="I588" s="172"/>
      <c r="J588" s="172"/>
      <c r="K588" s="172"/>
    </row>
    <row r="589" spans="1:11" ht="15.75" customHeight="1">
      <c r="A589" s="172"/>
      <c r="B589" s="172"/>
      <c r="C589" s="172"/>
      <c r="D589" s="172"/>
      <c r="E589" s="172"/>
      <c r="F589" s="172"/>
      <c r="G589" s="172"/>
      <c r="H589" s="172"/>
      <c r="I589" s="172"/>
      <c r="J589" s="172"/>
      <c r="K589" s="172"/>
    </row>
    <row r="590" spans="1:11" ht="15.75" customHeight="1">
      <c r="A590" s="172"/>
      <c r="B590" s="172"/>
      <c r="C590" s="172"/>
      <c r="D590" s="172"/>
      <c r="E590" s="172"/>
      <c r="F590" s="172"/>
      <c r="G590" s="172"/>
      <c r="H590" s="172"/>
      <c r="I590" s="172"/>
      <c r="J590" s="172"/>
      <c r="K590" s="172"/>
    </row>
    <row r="591" spans="1:11" ht="15.75" customHeight="1">
      <c r="A591" s="172"/>
      <c r="B591" s="172"/>
      <c r="C591" s="172"/>
      <c r="D591" s="172"/>
      <c r="E591" s="172"/>
      <c r="F591" s="172"/>
      <c r="G591" s="172"/>
      <c r="H591" s="172"/>
      <c r="I591" s="172"/>
      <c r="J591" s="172"/>
      <c r="K591" s="172"/>
    </row>
    <row r="592" spans="1:11" ht="15.75" customHeight="1">
      <c r="A592" s="172"/>
      <c r="B592" s="172"/>
      <c r="C592" s="172"/>
      <c r="D592" s="172"/>
      <c r="E592" s="172"/>
      <c r="F592" s="172"/>
      <c r="G592" s="172"/>
      <c r="H592" s="172"/>
      <c r="I592" s="172"/>
      <c r="J592" s="172"/>
      <c r="K592" s="172"/>
    </row>
    <row r="593" spans="1:11" ht="15.75" customHeight="1">
      <c r="A593" s="172"/>
      <c r="B593" s="172"/>
      <c r="C593" s="172"/>
      <c r="D593" s="172"/>
      <c r="E593" s="172"/>
      <c r="F593" s="172"/>
      <c r="G593" s="172"/>
      <c r="H593" s="172"/>
      <c r="I593" s="172"/>
      <c r="J593" s="172"/>
      <c r="K593" s="172"/>
    </row>
    <row r="594" spans="1:11" ht="15.75" customHeight="1">
      <c r="A594" s="172"/>
      <c r="B594" s="172"/>
      <c r="C594" s="172"/>
      <c r="D594" s="172"/>
      <c r="E594" s="172"/>
      <c r="F594" s="172"/>
      <c r="G594" s="172"/>
      <c r="H594" s="172"/>
      <c r="I594" s="172"/>
      <c r="J594" s="172"/>
      <c r="K594" s="172"/>
    </row>
    <row r="595" spans="1:11" ht="15.75" customHeight="1">
      <c r="A595" s="172"/>
      <c r="B595" s="172"/>
      <c r="C595" s="172"/>
      <c r="D595" s="172"/>
      <c r="E595" s="172"/>
      <c r="F595" s="172"/>
      <c r="G595" s="172"/>
      <c r="H595" s="172"/>
      <c r="I595" s="172"/>
      <c r="J595" s="172"/>
      <c r="K595" s="172"/>
    </row>
    <row r="596" spans="1:11" ht="15.75" customHeight="1">
      <c r="A596" s="172"/>
      <c r="B596" s="172"/>
      <c r="C596" s="172"/>
      <c r="D596" s="172"/>
      <c r="E596" s="172"/>
      <c r="F596" s="172"/>
      <c r="G596" s="172"/>
      <c r="H596" s="172"/>
      <c r="I596" s="172"/>
      <c r="J596" s="172"/>
      <c r="K596" s="172"/>
    </row>
    <row r="597" spans="1:11" ht="15.75" customHeight="1">
      <c r="A597" s="172"/>
      <c r="B597" s="172"/>
      <c r="C597" s="172"/>
      <c r="D597" s="172"/>
      <c r="E597" s="172"/>
      <c r="F597" s="172"/>
      <c r="G597" s="172"/>
      <c r="H597" s="172"/>
      <c r="I597" s="172"/>
      <c r="J597" s="172"/>
      <c r="K597" s="172"/>
    </row>
    <row r="598" spans="1:11" ht="15.75" customHeight="1">
      <c r="A598" s="172"/>
      <c r="B598" s="172"/>
      <c r="C598" s="172"/>
      <c r="D598" s="172"/>
      <c r="E598" s="172"/>
      <c r="F598" s="172"/>
      <c r="G598" s="172"/>
      <c r="H598" s="172"/>
      <c r="I598" s="172"/>
      <c r="J598" s="172"/>
      <c r="K598" s="172"/>
    </row>
    <row r="599" spans="1:11" ht="15.75" customHeight="1">
      <c r="A599" s="172"/>
      <c r="B599" s="172"/>
      <c r="C599" s="172"/>
      <c r="D599" s="172"/>
      <c r="E599" s="172"/>
      <c r="F599" s="172"/>
      <c r="G599" s="172"/>
      <c r="H599" s="172"/>
      <c r="I599" s="172"/>
      <c r="J599" s="172"/>
      <c r="K599" s="172"/>
    </row>
    <row r="600" spans="1:11" ht="15.75" customHeight="1">
      <c r="A600" s="172"/>
      <c r="B600" s="172"/>
      <c r="C600" s="172"/>
      <c r="D600" s="172"/>
      <c r="E600" s="172"/>
      <c r="F600" s="172"/>
      <c r="G600" s="172"/>
      <c r="H600" s="172"/>
      <c r="I600" s="172"/>
      <c r="J600" s="172"/>
      <c r="K600" s="172"/>
    </row>
    <row r="601" spans="1:11" ht="15.75" customHeight="1">
      <c r="A601" s="172"/>
      <c r="B601" s="172"/>
      <c r="C601" s="172"/>
      <c r="D601" s="172"/>
      <c r="E601" s="172"/>
      <c r="F601" s="172"/>
      <c r="G601" s="172"/>
      <c r="H601" s="172"/>
      <c r="I601" s="172"/>
      <c r="J601" s="172"/>
      <c r="K601" s="172"/>
    </row>
    <row r="602" spans="1:11" ht="15.75" customHeight="1">
      <c r="A602" s="172"/>
      <c r="B602" s="172"/>
      <c r="C602" s="172"/>
      <c r="D602" s="172"/>
      <c r="E602" s="172"/>
      <c r="F602" s="172"/>
      <c r="G602" s="172"/>
      <c r="H602" s="172"/>
      <c r="I602" s="172"/>
      <c r="J602" s="172"/>
      <c r="K602" s="172"/>
    </row>
    <row r="603" spans="1:11" ht="15.75" customHeight="1">
      <c r="A603" s="172"/>
      <c r="B603" s="172"/>
      <c r="C603" s="172"/>
      <c r="D603" s="172"/>
      <c r="E603" s="172"/>
      <c r="F603" s="172"/>
      <c r="G603" s="172"/>
      <c r="H603" s="172"/>
      <c r="I603" s="172"/>
      <c r="J603" s="172"/>
      <c r="K603" s="172"/>
    </row>
    <row r="604" spans="1:11" ht="15.75" customHeight="1">
      <c r="A604" s="172"/>
      <c r="B604" s="172"/>
      <c r="C604" s="172"/>
      <c r="D604" s="172"/>
      <c r="E604" s="172"/>
      <c r="F604" s="172"/>
      <c r="G604" s="172"/>
      <c r="H604" s="172"/>
      <c r="I604" s="172"/>
      <c r="J604" s="172"/>
      <c r="K604" s="172"/>
    </row>
    <row r="605" spans="1:11" ht="15.75" customHeight="1">
      <c r="A605" s="172"/>
      <c r="B605" s="172"/>
      <c r="C605" s="172"/>
      <c r="D605" s="172"/>
      <c r="E605" s="172"/>
      <c r="F605" s="172"/>
      <c r="G605" s="172"/>
      <c r="H605" s="172"/>
      <c r="I605" s="172"/>
      <c r="J605" s="172"/>
      <c r="K605" s="172"/>
    </row>
    <row r="606" spans="1:11" ht="15.75" customHeight="1">
      <c r="A606" s="172"/>
      <c r="B606" s="172"/>
      <c r="C606" s="172"/>
      <c r="D606" s="172"/>
      <c r="E606" s="172"/>
      <c r="F606" s="172"/>
      <c r="G606" s="172"/>
      <c r="H606" s="172"/>
      <c r="I606" s="172"/>
      <c r="J606" s="172"/>
      <c r="K606" s="172"/>
    </row>
    <row r="607" spans="1:11" ht="15.75" customHeight="1">
      <c r="A607" s="172"/>
      <c r="B607" s="172"/>
      <c r="C607" s="172"/>
      <c r="D607" s="172"/>
      <c r="E607" s="172"/>
      <c r="F607" s="172"/>
      <c r="G607" s="172"/>
      <c r="H607" s="172"/>
      <c r="I607" s="172"/>
      <c r="J607" s="172"/>
      <c r="K607" s="172"/>
    </row>
    <row r="608" spans="1:11" ht="15.75" customHeight="1">
      <c r="A608" s="172"/>
      <c r="B608" s="172"/>
      <c r="C608" s="172"/>
      <c r="D608" s="172"/>
      <c r="E608" s="172"/>
      <c r="F608" s="172"/>
      <c r="G608" s="172"/>
      <c r="H608" s="172"/>
      <c r="I608" s="172"/>
      <c r="J608" s="172"/>
      <c r="K608" s="172"/>
    </row>
    <row r="609" spans="1:11" ht="15.75" customHeight="1">
      <c r="A609" s="172"/>
      <c r="B609" s="172"/>
      <c r="C609" s="172"/>
      <c r="D609" s="172"/>
      <c r="E609" s="172"/>
      <c r="F609" s="172"/>
      <c r="G609" s="172"/>
      <c r="H609" s="172"/>
      <c r="I609" s="172"/>
      <c r="J609" s="172"/>
      <c r="K609" s="172"/>
    </row>
    <row r="610" spans="1:11" ht="15.75" customHeight="1">
      <c r="A610" s="172"/>
      <c r="B610" s="172"/>
      <c r="C610" s="172"/>
      <c r="D610" s="172"/>
      <c r="E610" s="172"/>
      <c r="F610" s="172"/>
      <c r="G610" s="172"/>
      <c r="H610" s="172"/>
      <c r="I610" s="172"/>
      <c r="J610" s="172"/>
      <c r="K610" s="172"/>
    </row>
    <row r="611" spans="1:11" ht="15.75" customHeight="1">
      <c r="A611" s="172"/>
      <c r="B611" s="172"/>
      <c r="C611" s="172"/>
      <c r="D611" s="172"/>
      <c r="E611" s="172"/>
      <c r="F611" s="172"/>
      <c r="G611" s="172"/>
      <c r="H611" s="172"/>
      <c r="I611" s="172"/>
      <c r="J611" s="172"/>
      <c r="K611" s="172"/>
    </row>
    <row r="612" spans="1:11" ht="15.75" customHeight="1">
      <c r="A612" s="172"/>
      <c r="B612" s="172"/>
      <c r="C612" s="172"/>
      <c r="D612" s="172"/>
      <c r="E612" s="172"/>
      <c r="F612" s="172"/>
      <c r="G612" s="172"/>
      <c r="H612" s="172"/>
      <c r="I612" s="172"/>
      <c r="J612" s="172"/>
      <c r="K612" s="172"/>
    </row>
    <row r="613" spans="1:11" ht="15.75" customHeight="1">
      <c r="A613" s="172"/>
      <c r="B613" s="172"/>
      <c r="C613" s="172"/>
      <c r="D613" s="172"/>
      <c r="E613" s="172"/>
      <c r="F613" s="172"/>
      <c r="G613" s="172"/>
      <c r="H613" s="172"/>
      <c r="I613" s="172"/>
      <c r="J613" s="172"/>
      <c r="K613" s="172"/>
    </row>
    <row r="614" spans="1:11" ht="15.75" customHeight="1">
      <c r="A614" s="172"/>
      <c r="B614" s="172"/>
      <c r="C614" s="172"/>
      <c r="D614" s="172"/>
      <c r="E614" s="172"/>
      <c r="F614" s="172"/>
      <c r="G614" s="172"/>
      <c r="H614" s="172"/>
      <c r="I614" s="172"/>
      <c r="J614" s="172"/>
      <c r="K614" s="172"/>
    </row>
    <row r="615" spans="1:11" ht="15.75" customHeight="1">
      <c r="A615" s="172"/>
      <c r="B615" s="172"/>
      <c r="C615" s="172"/>
      <c r="D615" s="172"/>
      <c r="E615" s="172"/>
      <c r="F615" s="172"/>
      <c r="G615" s="172"/>
      <c r="H615" s="172"/>
      <c r="I615" s="172"/>
      <c r="J615" s="172"/>
      <c r="K615" s="172"/>
    </row>
    <row r="616" spans="1:11" ht="15.75" customHeight="1">
      <c r="A616" s="172"/>
      <c r="B616" s="172"/>
      <c r="C616" s="172"/>
      <c r="D616" s="172"/>
      <c r="E616" s="172"/>
      <c r="F616" s="172"/>
      <c r="G616" s="172"/>
      <c r="H616" s="172"/>
      <c r="I616" s="172"/>
      <c r="J616" s="172"/>
      <c r="K616" s="172"/>
    </row>
    <row r="617" spans="1:11" ht="15.75" customHeight="1">
      <c r="A617" s="172"/>
      <c r="B617" s="172"/>
      <c r="C617" s="172"/>
      <c r="D617" s="172"/>
      <c r="E617" s="172"/>
      <c r="F617" s="172"/>
      <c r="G617" s="172"/>
      <c r="H617" s="172"/>
      <c r="I617" s="172"/>
      <c r="J617" s="172"/>
      <c r="K617" s="172"/>
    </row>
    <row r="618" spans="1:11" ht="15.75" customHeight="1">
      <c r="A618" s="172"/>
      <c r="B618" s="172"/>
      <c r="C618" s="172"/>
      <c r="D618" s="172"/>
      <c r="E618" s="172"/>
      <c r="F618" s="172"/>
      <c r="G618" s="172"/>
      <c r="H618" s="172"/>
      <c r="I618" s="172"/>
      <c r="J618" s="172"/>
      <c r="K618" s="172"/>
    </row>
    <row r="619" spans="1:11" ht="15.75" customHeight="1">
      <c r="A619" s="172"/>
      <c r="B619" s="172"/>
      <c r="C619" s="172"/>
      <c r="D619" s="172"/>
      <c r="E619" s="172"/>
      <c r="F619" s="172"/>
      <c r="G619" s="172"/>
      <c r="H619" s="172"/>
      <c r="I619" s="172"/>
      <c r="J619" s="172"/>
      <c r="K619" s="172"/>
    </row>
    <row r="620" spans="1:11" ht="15.75" customHeight="1">
      <c r="A620" s="172"/>
      <c r="B620" s="172"/>
      <c r="C620" s="172"/>
      <c r="D620" s="172"/>
      <c r="E620" s="172"/>
      <c r="F620" s="172"/>
      <c r="G620" s="172"/>
      <c r="H620" s="172"/>
      <c r="I620" s="172"/>
      <c r="J620" s="172"/>
      <c r="K620" s="172"/>
    </row>
    <row r="621" spans="1:11" ht="15.75" customHeight="1">
      <c r="A621" s="172"/>
      <c r="B621" s="172"/>
      <c r="C621" s="172"/>
      <c r="D621" s="172"/>
      <c r="E621" s="172"/>
      <c r="F621" s="172"/>
      <c r="G621" s="172"/>
      <c r="H621" s="172"/>
      <c r="I621" s="172"/>
      <c r="J621" s="172"/>
      <c r="K621" s="172"/>
    </row>
    <row r="622" spans="1:11" ht="15.75" customHeight="1">
      <c r="A622" s="172"/>
      <c r="B622" s="172"/>
      <c r="C622" s="172"/>
      <c r="D622" s="172"/>
      <c r="E622" s="172"/>
      <c r="F622" s="172"/>
      <c r="G622" s="172"/>
      <c r="H622" s="172"/>
      <c r="I622" s="172"/>
      <c r="J622" s="172"/>
      <c r="K622" s="172"/>
    </row>
    <row r="623" spans="1:11" ht="15.75" customHeight="1">
      <c r="A623" s="172"/>
      <c r="B623" s="172"/>
      <c r="C623" s="172"/>
      <c r="D623" s="172"/>
      <c r="E623" s="172"/>
      <c r="F623" s="172"/>
      <c r="G623" s="172"/>
      <c r="H623" s="172"/>
      <c r="I623" s="172"/>
      <c r="J623" s="172"/>
      <c r="K623" s="172"/>
    </row>
    <row r="624" spans="1:11" ht="15.75" customHeight="1">
      <c r="A624" s="172"/>
      <c r="B624" s="172"/>
      <c r="C624" s="172"/>
      <c r="D624" s="172"/>
      <c r="E624" s="172"/>
      <c r="F624" s="172"/>
      <c r="G624" s="172"/>
      <c r="H624" s="172"/>
      <c r="I624" s="172"/>
      <c r="J624" s="172"/>
      <c r="K624" s="172"/>
    </row>
    <row r="625" spans="1:11" ht="15.75" customHeight="1">
      <c r="A625" s="172"/>
      <c r="B625" s="172"/>
      <c r="C625" s="172"/>
      <c r="D625" s="172"/>
      <c r="E625" s="172"/>
      <c r="F625" s="172"/>
      <c r="G625" s="172"/>
      <c r="H625" s="172"/>
      <c r="I625" s="172"/>
      <c r="J625" s="172"/>
      <c r="K625" s="172"/>
    </row>
    <row r="626" spans="1:11" ht="15.75" customHeight="1">
      <c r="A626" s="172"/>
      <c r="B626" s="172"/>
      <c r="C626" s="172"/>
      <c r="D626" s="172"/>
      <c r="E626" s="172"/>
      <c r="F626" s="172"/>
      <c r="G626" s="172"/>
      <c r="H626" s="172"/>
      <c r="I626" s="172"/>
      <c r="J626" s="172"/>
      <c r="K626" s="172"/>
    </row>
    <row r="627" spans="1:11" ht="15.75" customHeight="1">
      <c r="A627" s="172"/>
      <c r="B627" s="172"/>
      <c r="C627" s="172"/>
      <c r="D627" s="172"/>
      <c r="E627" s="172"/>
      <c r="F627" s="172"/>
      <c r="G627" s="172"/>
      <c r="H627" s="172"/>
      <c r="I627" s="172"/>
      <c r="J627" s="172"/>
      <c r="K627" s="172"/>
    </row>
    <row r="628" spans="1:11" ht="15.75" customHeight="1">
      <c r="A628" s="172"/>
      <c r="B628" s="172"/>
      <c r="C628" s="172"/>
      <c r="D628" s="172"/>
      <c r="E628" s="172"/>
      <c r="F628" s="172"/>
      <c r="G628" s="172"/>
      <c r="H628" s="172"/>
      <c r="I628" s="172"/>
      <c r="J628" s="172"/>
      <c r="K628" s="172"/>
    </row>
    <row r="629" spans="1:11" ht="15.75" customHeight="1">
      <c r="A629" s="172"/>
      <c r="B629" s="172"/>
      <c r="C629" s="172"/>
      <c r="D629" s="172"/>
      <c r="E629" s="172"/>
      <c r="F629" s="172"/>
      <c r="G629" s="172"/>
      <c r="H629" s="172"/>
      <c r="I629" s="172"/>
      <c r="J629" s="172"/>
      <c r="K629" s="172"/>
    </row>
    <row r="630" spans="1:11" ht="15.75" customHeight="1">
      <c r="A630" s="172"/>
      <c r="B630" s="172"/>
      <c r="C630" s="172"/>
      <c r="D630" s="172"/>
      <c r="E630" s="172"/>
      <c r="F630" s="172"/>
      <c r="G630" s="172"/>
      <c r="H630" s="172"/>
      <c r="I630" s="172"/>
      <c r="J630" s="172"/>
      <c r="K630" s="172"/>
    </row>
    <row r="631" spans="1:11" ht="15.75" customHeight="1">
      <c r="A631" s="172"/>
      <c r="B631" s="172"/>
      <c r="C631" s="172"/>
      <c r="D631" s="172"/>
      <c r="E631" s="172"/>
      <c r="F631" s="172"/>
      <c r="G631" s="172"/>
      <c r="H631" s="172"/>
      <c r="I631" s="172"/>
      <c r="J631" s="172"/>
      <c r="K631" s="172"/>
    </row>
    <row r="632" spans="1:11" ht="15.75" customHeight="1">
      <c r="A632" s="172"/>
      <c r="B632" s="172"/>
      <c r="C632" s="172"/>
      <c r="D632" s="172"/>
      <c r="E632" s="172"/>
      <c r="F632" s="172"/>
      <c r="G632" s="172"/>
      <c r="H632" s="172"/>
      <c r="I632" s="172"/>
      <c r="J632" s="172"/>
      <c r="K632" s="172"/>
    </row>
    <row r="633" spans="1:11" ht="15.75" customHeight="1">
      <c r="A633" s="172"/>
      <c r="B633" s="172"/>
      <c r="C633" s="172"/>
      <c r="D633" s="172"/>
      <c r="E633" s="172"/>
      <c r="F633" s="172"/>
      <c r="G633" s="172"/>
      <c r="H633" s="172"/>
      <c r="I633" s="172"/>
      <c r="J633" s="172"/>
      <c r="K633" s="172"/>
    </row>
    <row r="634" spans="1:11" ht="15.75" customHeight="1">
      <c r="A634" s="172"/>
      <c r="B634" s="172"/>
      <c r="C634" s="172"/>
      <c r="D634" s="172"/>
      <c r="E634" s="172"/>
      <c r="F634" s="172"/>
      <c r="G634" s="172"/>
      <c r="H634" s="172"/>
      <c r="I634" s="172"/>
      <c r="J634" s="172"/>
      <c r="K634" s="172"/>
    </row>
    <row r="635" spans="1:11" ht="15.75" customHeight="1">
      <c r="A635" s="172"/>
      <c r="B635" s="172"/>
      <c r="C635" s="172"/>
      <c r="D635" s="172"/>
      <c r="E635" s="172"/>
      <c r="F635" s="172"/>
      <c r="G635" s="172"/>
      <c r="H635" s="172"/>
      <c r="I635" s="172"/>
      <c r="J635" s="172"/>
      <c r="K635" s="172"/>
    </row>
    <row r="636" spans="1:11" ht="15.75" customHeight="1">
      <c r="A636" s="172"/>
      <c r="B636" s="172"/>
      <c r="C636" s="172"/>
      <c r="D636" s="172"/>
      <c r="E636" s="172"/>
      <c r="F636" s="172"/>
      <c r="G636" s="172"/>
      <c r="H636" s="172"/>
      <c r="I636" s="172"/>
      <c r="J636" s="172"/>
      <c r="K636" s="172"/>
    </row>
    <row r="637" spans="1:11" ht="15.75" customHeight="1">
      <c r="A637" s="172"/>
      <c r="B637" s="172"/>
      <c r="C637" s="172"/>
      <c r="D637" s="172"/>
      <c r="E637" s="172"/>
      <c r="F637" s="172"/>
      <c r="G637" s="172"/>
      <c r="H637" s="172"/>
      <c r="I637" s="172"/>
      <c r="J637" s="172"/>
      <c r="K637" s="172"/>
    </row>
    <row r="638" spans="1:11" ht="15.75" customHeight="1">
      <c r="A638" s="172"/>
      <c r="B638" s="172"/>
      <c r="C638" s="172"/>
      <c r="D638" s="172"/>
      <c r="E638" s="172"/>
      <c r="F638" s="172"/>
      <c r="G638" s="172"/>
      <c r="H638" s="172"/>
      <c r="I638" s="172"/>
      <c r="J638" s="172"/>
      <c r="K638" s="172"/>
    </row>
    <row r="639" spans="1:11" ht="15.75" customHeight="1">
      <c r="A639" s="172"/>
      <c r="B639" s="172"/>
      <c r="C639" s="172"/>
      <c r="D639" s="172"/>
      <c r="E639" s="172"/>
      <c r="F639" s="172"/>
      <c r="G639" s="172"/>
      <c r="H639" s="172"/>
      <c r="I639" s="172"/>
      <c r="J639" s="172"/>
      <c r="K639" s="172"/>
    </row>
    <row r="640" spans="1:11" ht="15.75" customHeight="1">
      <c r="A640" s="172"/>
      <c r="B640" s="172"/>
      <c r="C640" s="172"/>
      <c r="D640" s="172"/>
      <c r="E640" s="172"/>
      <c r="F640" s="172"/>
      <c r="G640" s="172"/>
      <c r="H640" s="172"/>
      <c r="I640" s="172"/>
      <c r="J640" s="172"/>
      <c r="K640" s="172"/>
    </row>
    <row r="641" spans="1:11" ht="15.75" customHeight="1">
      <c r="A641" s="172"/>
      <c r="B641" s="172"/>
      <c r="C641" s="172"/>
      <c r="D641" s="172"/>
      <c r="E641" s="172"/>
      <c r="F641" s="172"/>
      <c r="G641" s="172"/>
      <c r="H641" s="172"/>
      <c r="I641" s="172"/>
      <c r="J641" s="172"/>
      <c r="K641" s="172"/>
    </row>
    <row r="642" spans="1:11" ht="15.75" customHeight="1">
      <c r="A642" s="172"/>
      <c r="B642" s="172"/>
      <c r="C642" s="172"/>
      <c r="D642" s="172"/>
      <c r="E642" s="172"/>
      <c r="F642" s="172"/>
      <c r="G642" s="172"/>
      <c r="H642" s="172"/>
      <c r="I642" s="172"/>
      <c r="J642" s="172"/>
      <c r="K642" s="172"/>
    </row>
    <row r="643" spans="1:11" ht="15.75" customHeight="1">
      <c r="A643" s="172"/>
      <c r="B643" s="172"/>
      <c r="C643" s="172"/>
      <c r="D643" s="172"/>
      <c r="E643" s="172"/>
      <c r="F643" s="172"/>
      <c r="G643" s="172"/>
      <c r="H643" s="172"/>
      <c r="I643" s="172"/>
      <c r="J643" s="172"/>
      <c r="K643" s="172"/>
    </row>
    <row r="644" spans="1:11" ht="15.75" customHeight="1">
      <c r="A644" s="172"/>
      <c r="B644" s="172"/>
      <c r="C644" s="172"/>
      <c r="D644" s="172"/>
      <c r="E644" s="172"/>
      <c r="F644" s="172"/>
      <c r="G644" s="172"/>
      <c r="H644" s="172"/>
      <c r="I644" s="172"/>
      <c r="J644" s="172"/>
      <c r="K644" s="172"/>
    </row>
    <row r="645" spans="1:11" ht="15.75" customHeight="1">
      <c r="A645" s="172"/>
      <c r="B645" s="172"/>
      <c r="C645" s="172"/>
      <c r="D645" s="172"/>
      <c r="E645" s="172"/>
      <c r="F645" s="172"/>
      <c r="G645" s="172"/>
      <c r="H645" s="172"/>
      <c r="I645" s="172"/>
      <c r="J645" s="172"/>
      <c r="K645" s="172"/>
    </row>
    <row r="646" spans="1:11" ht="15.75" customHeight="1">
      <c r="A646" s="172"/>
      <c r="B646" s="172"/>
      <c r="C646" s="172"/>
      <c r="D646" s="172"/>
      <c r="E646" s="172"/>
      <c r="F646" s="172"/>
      <c r="G646" s="172"/>
      <c r="H646" s="172"/>
      <c r="I646" s="172"/>
      <c r="J646" s="172"/>
      <c r="K646" s="172"/>
    </row>
    <row r="647" spans="1:11" ht="15.75" customHeight="1">
      <c r="A647" s="172"/>
      <c r="B647" s="172"/>
      <c r="C647" s="172"/>
      <c r="D647" s="172"/>
      <c r="E647" s="172"/>
      <c r="F647" s="172"/>
      <c r="G647" s="172"/>
      <c r="H647" s="172"/>
      <c r="I647" s="172"/>
      <c r="J647" s="172"/>
      <c r="K647" s="172"/>
    </row>
    <row r="648" spans="1:11" ht="15.75" customHeight="1">
      <c r="A648" s="172"/>
      <c r="B648" s="172"/>
      <c r="C648" s="172"/>
      <c r="D648" s="172"/>
      <c r="E648" s="172"/>
      <c r="F648" s="172"/>
      <c r="G648" s="172"/>
      <c r="H648" s="172"/>
      <c r="I648" s="172"/>
      <c r="J648" s="172"/>
      <c r="K648" s="172"/>
    </row>
    <row r="649" spans="1:11" ht="15.75" customHeight="1">
      <c r="A649" s="172"/>
      <c r="B649" s="172"/>
      <c r="C649" s="172"/>
      <c r="D649" s="172"/>
      <c r="E649" s="172"/>
      <c r="F649" s="172"/>
      <c r="G649" s="172"/>
      <c r="H649" s="172"/>
      <c r="I649" s="172"/>
      <c r="J649" s="172"/>
      <c r="K649" s="172"/>
    </row>
    <row r="650" spans="1:11" ht="15.75" customHeight="1">
      <c r="A650" s="172"/>
      <c r="B650" s="172"/>
      <c r="C650" s="172"/>
      <c r="D650" s="172"/>
      <c r="E650" s="172"/>
      <c r="F650" s="172"/>
      <c r="G650" s="172"/>
      <c r="H650" s="172"/>
      <c r="I650" s="172"/>
      <c r="J650" s="172"/>
      <c r="K650" s="172"/>
    </row>
    <row r="651" spans="1:11" ht="15.75" customHeight="1">
      <c r="A651" s="172"/>
      <c r="B651" s="172"/>
      <c r="C651" s="172"/>
      <c r="D651" s="172"/>
      <c r="E651" s="172"/>
      <c r="F651" s="172"/>
      <c r="G651" s="172"/>
      <c r="H651" s="172"/>
      <c r="I651" s="172"/>
      <c r="J651" s="172"/>
      <c r="K651" s="172"/>
    </row>
    <row r="652" spans="1:11" ht="15.75" customHeight="1">
      <c r="A652" s="172"/>
      <c r="B652" s="172"/>
      <c r="C652" s="172"/>
      <c r="D652" s="172"/>
      <c r="E652" s="172"/>
      <c r="F652" s="172"/>
      <c r="G652" s="172"/>
      <c r="H652" s="172"/>
      <c r="I652" s="172"/>
      <c r="J652" s="172"/>
      <c r="K652" s="172"/>
    </row>
    <row r="653" spans="1:11" ht="15.75" customHeight="1">
      <c r="A653" s="172"/>
      <c r="B653" s="172"/>
      <c r="C653" s="172"/>
      <c r="D653" s="172"/>
      <c r="E653" s="172"/>
      <c r="F653" s="172"/>
      <c r="G653" s="172"/>
      <c r="H653" s="172"/>
      <c r="I653" s="172"/>
      <c r="J653" s="172"/>
      <c r="K653" s="172"/>
    </row>
    <row r="654" spans="1:11" ht="15.75" customHeight="1">
      <c r="A654" s="172"/>
      <c r="B654" s="172"/>
      <c r="C654" s="172"/>
      <c r="D654" s="172"/>
      <c r="E654" s="172"/>
      <c r="F654" s="172"/>
      <c r="G654" s="172"/>
      <c r="H654" s="172"/>
      <c r="I654" s="172"/>
      <c r="J654" s="172"/>
      <c r="K654" s="172"/>
    </row>
    <row r="655" spans="1:11" ht="15.75" customHeight="1">
      <c r="A655" s="172"/>
      <c r="B655" s="172"/>
      <c r="C655" s="172"/>
      <c r="D655" s="172"/>
      <c r="E655" s="172"/>
      <c r="F655" s="172"/>
      <c r="G655" s="172"/>
      <c r="H655" s="172"/>
      <c r="I655" s="172"/>
      <c r="J655" s="172"/>
      <c r="K655" s="172"/>
    </row>
    <row r="656" spans="1:11" ht="15.75" customHeight="1">
      <c r="A656" s="172"/>
      <c r="B656" s="172"/>
      <c r="C656" s="172"/>
      <c r="D656" s="172"/>
      <c r="E656" s="172"/>
      <c r="F656" s="172"/>
      <c r="G656" s="172"/>
      <c r="H656" s="172"/>
      <c r="I656" s="172"/>
      <c r="J656" s="172"/>
      <c r="K656" s="172"/>
    </row>
    <row r="657" spans="1:11" ht="15.75" customHeight="1">
      <c r="A657" s="172"/>
      <c r="B657" s="172"/>
      <c r="C657" s="172"/>
      <c r="D657" s="172"/>
      <c r="E657" s="172"/>
      <c r="F657" s="172"/>
      <c r="G657" s="172"/>
      <c r="H657" s="172"/>
      <c r="I657" s="172"/>
      <c r="J657" s="172"/>
      <c r="K657" s="172"/>
    </row>
    <row r="658" spans="1:11" ht="15.75" customHeight="1">
      <c r="A658" s="172"/>
      <c r="B658" s="172"/>
      <c r="C658" s="172"/>
      <c r="D658" s="172"/>
      <c r="E658" s="172"/>
      <c r="F658" s="172"/>
      <c r="G658" s="172"/>
      <c r="H658" s="172"/>
      <c r="I658" s="172"/>
      <c r="J658" s="172"/>
      <c r="K658" s="172"/>
    </row>
    <row r="659" spans="1:11" ht="15.75" customHeight="1">
      <c r="A659" s="172"/>
      <c r="B659" s="172"/>
      <c r="C659" s="172"/>
      <c r="D659" s="172"/>
      <c r="E659" s="172"/>
      <c r="F659" s="172"/>
      <c r="G659" s="172"/>
      <c r="H659" s="172"/>
      <c r="I659" s="172"/>
      <c r="J659" s="172"/>
      <c r="K659" s="172"/>
    </row>
    <row r="660" spans="1:11" ht="15.75" customHeight="1">
      <c r="A660" s="172"/>
      <c r="B660" s="172"/>
      <c r="C660" s="172"/>
      <c r="D660" s="172"/>
      <c r="E660" s="172"/>
      <c r="F660" s="172"/>
      <c r="G660" s="172"/>
      <c r="H660" s="172"/>
      <c r="I660" s="172"/>
      <c r="J660" s="172"/>
      <c r="K660" s="172"/>
    </row>
    <row r="661" spans="1:11" ht="15.75" customHeight="1">
      <c r="A661" s="172"/>
      <c r="B661" s="172"/>
      <c r="C661" s="172"/>
      <c r="D661" s="172"/>
      <c r="E661" s="172"/>
      <c r="F661" s="172"/>
      <c r="G661" s="172"/>
      <c r="H661" s="172"/>
      <c r="I661" s="172"/>
      <c r="J661" s="172"/>
      <c r="K661" s="172"/>
    </row>
    <row r="662" spans="1:11" ht="15.75" customHeight="1">
      <c r="A662" s="172"/>
      <c r="B662" s="172"/>
      <c r="C662" s="172"/>
      <c r="D662" s="172"/>
      <c r="E662" s="172"/>
      <c r="F662" s="172"/>
      <c r="G662" s="172"/>
      <c r="H662" s="172"/>
      <c r="I662" s="172"/>
      <c r="J662" s="172"/>
      <c r="K662" s="172"/>
    </row>
    <row r="663" spans="1:11" ht="15.75" customHeight="1">
      <c r="A663" s="172"/>
      <c r="B663" s="172"/>
      <c r="C663" s="172"/>
      <c r="D663" s="172"/>
      <c r="E663" s="172"/>
      <c r="F663" s="172"/>
      <c r="G663" s="172"/>
      <c r="H663" s="172"/>
      <c r="I663" s="172"/>
      <c r="J663" s="172"/>
      <c r="K663" s="172"/>
    </row>
    <row r="664" spans="1:11" ht="15.75" customHeight="1">
      <c r="A664" s="172"/>
      <c r="B664" s="172"/>
      <c r="C664" s="172"/>
      <c r="D664" s="172"/>
      <c r="E664" s="172"/>
      <c r="F664" s="172"/>
      <c r="G664" s="172"/>
      <c r="H664" s="172"/>
      <c r="I664" s="172"/>
      <c r="J664" s="172"/>
      <c r="K664" s="172"/>
    </row>
    <row r="665" spans="1:11" ht="15.75" customHeight="1">
      <c r="A665" s="172"/>
      <c r="B665" s="172"/>
      <c r="C665" s="172"/>
      <c r="D665" s="172"/>
      <c r="E665" s="172"/>
      <c r="F665" s="172"/>
      <c r="G665" s="172"/>
      <c r="H665" s="172"/>
      <c r="I665" s="172"/>
      <c r="J665" s="172"/>
      <c r="K665" s="172"/>
    </row>
    <row r="666" spans="1:11" ht="15.75" customHeight="1">
      <c r="A666" s="172"/>
      <c r="B666" s="172"/>
      <c r="C666" s="172"/>
      <c r="D666" s="172"/>
      <c r="E666" s="172"/>
      <c r="F666" s="172"/>
      <c r="G666" s="172"/>
      <c r="H666" s="172"/>
      <c r="I666" s="172"/>
      <c r="J666" s="172"/>
      <c r="K666" s="172"/>
    </row>
    <row r="667" spans="1:11" ht="15.75" customHeight="1">
      <c r="A667" s="172"/>
      <c r="B667" s="172"/>
      <c r="C667" s="172"/>
      <c r="D667" s="172"/>
      <c r="E667" s="172"/>
      <c r="F667" s="172"/>
      <c r="G667" s="172"/>
      <c r="H667" s="172"/>
      <c r="I667" s="172"/>
      <c r="J667" s="172"/>
      <c r="K667" s="172"/>
    </row>
    <row r="668" spans="1:11" ht="15.75" customHeight="1">
      <c r="A668" s="172"/>
      <c r="B668" s="172"/>
      <c r="C668" s="172"/>
      <c r="D668" s="172"/>
      <c r="E668" s="172"/>
      <c r="F668" s="172"/>
      <c r="G668" s="172"/>
      <c r="H668" s="172"/>
      <c r="I668" s="172"/>
      <c r="J668" s="172"/>
      <c r="K668" s="172"/>
    </row>
    <row r="669" spans="1:11" ht="15.75" customHeight="1">
      <c r="A669" s="172"/>
      <c r="B669" s="172"/>
      <c r="C669" s="172"/>
      <c r="D669" s="172"/>
      <c r="E669" s="172"/>
      <c r="F669" s="172"/>
      <c r="G669" s="172"/>
      <c r="H669" s="172"/>
      <c r="I669" s="172"/>
      <c r="J669" s="172"/>
      <c r="K669" s="172"/>
    </row>
    <row r="670" spans="1:11" ht="15.75" customHeight="1">
      <c r="A670" s="172"/>
      <c r="B670" s="172"/>
      <c r="C670" s="172"/>
      <c r="D670" s="172"/>
      <c r="E670" s="172"/>
      <c r="F670" s="172"/>
      <c r="G670" s="172"/>
      <c r="H670" s="172"/>
      <c r="I670" s="172"/>
      <c r="J670" s="172"/>
      <c r="K670" s="172"/>
    </row>
    <row r="671" spans="1:11" ht="15.75" customHeight="1">
      <c r="A671" s="172"/>
      <c r="B671" s="172"/>
      <c r="C671" s="172"/>
      <c r="D671" s="172"/>
      <c r="E671" s="172"/>
      <c r="F671" s="172"/>
      <c r="G671" s="172"/>
      <c r="H671" s="172"/>
      <c r="I671" s="172"/>
      <c r="J671" s="172"/>
      <c r="K671" s="172"/>
    </row>
    <row r="672" spans="1:11" ht="15.75" customHeight="1">
      <c r="A672" s="172"/>
      <c r="B672" s="172"/>
      <c r="C672" s="172"/>
      <c r="D672" s="172"/>
      <c r="E672" s="172"/>
      <c r="F672" s="172"/>
      <c r="G672" s="172"/>
      <c r="H672" s="172"/>
      <c r="I672" s="172"/>
      <c r="J672" s="172"/>
      <c r="K672" s="172"/>
    </row>
    <row r="673" spans="1:11" ht="15.75" customHeight="1">
      <c r="A673" s="172"/>
      <c r="B673" s="172"/>
      <c r="C673" s="172"/>
      <c r="D673" s="172"/>
      <c r="E673" s="172"/>
      <c r="F673" s="172"/>
      <c r="G673" s="172"/>
      <c r="H673" s="172"/>
      <c r="I673" s="172"/>
      <c r="J673" s="172"/>
      <c r="K673" s="172"/>
    </row>
    <row r="674" spans="1:11" ht="15.75" customHeight="1">
      <c r="A674" s="172"/>
      <c r="B674" s="172"/>
      <c r="C674" s="172"/>
      <c r="D674" s="172"/>
      <c r="E674" s="172"/>
      <c r="F674" s="172"/>
      <c r="G674" s="172"/>
      <c r="H674" s="172"/>
      <c r="I674" s="172"/>
      <c r="J674" s="172"/>
      <c r="K674" s="172"/>
    </row>
    <row r="675" spans="1:11" ht="15.75" customHeight="1">
      <c r="A675" s="172"/>
      <c r="B675" s="172"/>
      <c r="C675" s="172"/>
      <c r="D675" s="172"/>
      <c r="E675" s="172"/>
      <c r="F675" s="172"/>
      <c r="G675" s="172"/>
      <c r="H675" s="172"/>
      <c r="I675" s="172"/>
      <c r="J675" s="172"/>
      <c r="K675" s="172"/>
    </row>
    <row r="676" spans="1:11" ht="15.75" customHeight="1">
      <c r="A676" s="172"/>
      <c r="B676" s="172"/>
      <c r="C676" s="172"/>
      <c r="D676" s="172"/>
      <c r="E676" s="172"/>
      <c r="F676" s="172"/>
      <c r="G676" s="172"/>
      <c r="H676" s="172"/>
      <c r="I676" s="172"/>
      <c r="J676" s="172"/>
      <c r="K676" s="172"/>
    </row>
    <row r="677" spans="1:11" ht="15.75" customHeight="1">
      <c r="A677" s="172"/>
      <c r="B677" s="172"/>
      <c r="C677" s="172"/>
      <c r="D677" s="172"/>
      <c r="E677" s="172"/>
      <c r="F677" s="172"/>
      <c r="G677" s="172"/>
      <c r="H677" s="172"/>
      <c r="I677" s="172"/>
      <c r="J677" s="172"/>
      <c r="K677" s="172"/>
    </row>
    <row r="678" spans="1:11" ht="15.75" customHeight="1">
      <c r="A678" s="172"/>
      <c r="B678" s="172"/>
      <c r="C678" s="172"/>
      <c r="D678" s="172"/>
      <c r="E678" s="172"/>
      <c r="F678" s="172"/>
      <c r="G678" s="172"/>
      <c r="H678" s="172"/>
      <c r="I678" s="172"/>
      <c r="J678" s="172"/>
      <c r="K678" s="172"/>
    </row>
    <row r="679" spans="1:11" ht="15.75" customHeight="1">
      <c r="A679" s="172"/>
      <c r="B679" s="172"/>
      <c r="C679" s="172"/>
      <c r="D679" s="172"/>
      <c r="E679" s="172"/>
      <c r="F679" s="172"/>
      <c r="G679" s="172"/>
      <c r="H679" s="172"/>
      <c r="I679" s="172"/>
      <c r="J679" s="172"/>
      <c r="K679" s="172"/>
    </row>
    <row r="680" spans="1:11" ht="15.75" customHeight="1">
      <c r="A680" s="172"/>
      <c r="B680" s="172"/>
      <c r="C680" s="172"/>
      <c r="D680" s="172"/>
      <c r="E680" s="172"/>
      <c r="F680" s="172"/>
      <c r="G680" s="172"/>
      <c r="H680" s="172"/>
      <c r="I680" s="172"/>
      <c r="J680" s="172"/>
      <c r="K680" s="172"/>
    </row>
    <row r="681" spans="1:11" ht="15.75" customHeight="1">
      <c r="A681" s="172"/>
      <c r="B681" s="172"/>
      <c r="C681" s="172"/>
      <c r="D681" s="172"/>
      <c r="E681" s="172"/>
      <c r="F681" s="172"/>
      <c r="G681" s="172"/>
      <c r="H681" s="172"/>
      <c r="I681" s="172"/>
      <c r="J681" s="172"/>
      <c r="K681" s="172"/>
    </row>
    <row r="682" spans="1:11" ht="15.75" customHeight="1">
      <c r="A682" s="172"/>
      <c r="B682" s="172"/>
      <c r="C682" s="172"/>
      <c r="D682" s="172"/>
      <c r="E682" s="172"/>
      <c r="F682" s="172"/>
      <c r="G682" s="172"/>
      <c r="H682" s="172"/>
      <c r="I682" s="172"/>
      <c r="J682" s="172"/>
      <c r="K682" s="172"/>
    </row>
    <row r="683" spans="1:11" ht="15.75" customHeight="1">
      <c r="A683" s="172"/>
      <c r="B683" s="172"/>
      <c r="C683" s="172"/>
      <c r="D683" s="172"/>
      <c r="E683" s="172"/>
      <c r="F683" s="172"/>
      <c r="G683" s="172"/>
      <c r="H683" s="172"/>
      <c r="I683" s="172"/>
      <c r="J683" s="172"/>
      <c r="K683" s="172"/>
    </row>
    <row r="684" spans="1:11" ht="15.75" customHeight="1">
      <c r="A684" s="172"/>
      <c r="B684" s="172"/>
      <c r="C684" s="172"/>
      <c r="D684" s="172"/>
      <c r="E684" s="172"/>
      <c r="F684" s="172"/>
      <c r="G684" s="172"/>
      <c r="H684" s="172"/>
      <c r="I684" s="172"/>
      <c r="J684" s="172"/>
      <c r="K684" s="172"/>
    </row>
    <row r="685" spans="1:11" ht="15.75" customHeight="1">
      <c r="A685" s="172"/>
      <c r="B685" s="172"/>
      <c r="C685" s="172"/>
      <c r="D685" s="172"/>
      <c r="E685" s="172"/>
      <c r="F685" s="172"/>
      <c r="G685" s="172"/>
      <c r="H685" s="172"/>
      <c r="I685" s="172"/>
      <c r="J685" s="172"/>
      <c r="K685" s="172"/>
    </row>
    <row r="686" spans="1:11" ht="15.75" customHeight="1">
      <c r="A686" s="172"/>
      <c r="B686" s="172"/>
      <c r="C686" s="172"/>
      <c r="D686" s="172"/>
      <c r="E686" s="172"/>
      <c r="F686" s="172"/>
      <c r="G686" s="172"/>
      <c r="H686" s="172"/>
      <c r="I686" s="172"/>
      <c r="J686" s="172"/>
      <c r="K686" s="172"/>
    </row>
    <row r="687" spans="1:11" ht="15.75" customHeight="1">
      <c r="A687" s="172"/>
      <c r="B687" s="172"/>
      <c r="C687" s="172"/>
      <c r="D687" s="172"/>
      <c r="E687" s="172"/>
      <c r="F687" s="172"/>
      <c r="G687" s="172"/>
      <c r="H687" s="172"/>
      <c r="I687" s="172"/>
      <c r="J687" s="172"/>
      <c r="K687" s="172"/>
    </row>
    <row r="688" spans="1:11" ht="15.75" customHeight="1">
      <c r="A688" s="172"/>
      <c r="B688" s="172"/>
      <c r="C688" s="172"/>
      <c r="D688" s="172"/>
      <c r="E688" s="172"/>
      <c r="F688" s="172"/>
      <c r="G688" s="172"/>
      <c r="H688" s="172"/>
      <c r="I688" s="172"/>
      <c r="J688" s="172"/>
      <c r="K688" s="172"/>
    </row>
    <row r="689" spans="1:11" ht="15.75" customHeight="1">
      <c r="A689" s="172"/>
      <c r="B689" s="172"/>
      <c r="C689" s="172"/>
      <c r="D689" s="172"/>
      <c r="E689" s="172"/>
      <c r="F689" s="172"/>
      <c r="G689" s="172"/>
      <c r="H689" s="172"/>
      <c r="I689" s="172"/>
      <c r="J689" s="172"/>
      <c r="K689" s="172"/>
    </row>
    <row r="690" spans="1:11" ht="15.75" customHeight="1">
      <c r="A690" s="172"/>
      <c r="B690" s="172"/>
      <c r="C690" s="172"/>
      <c r="D690" s="172"/>
      <c r="E690" s="172"/>
      <c r="F690" s="172"/>
      <c r="G690" s="172"/>
      <c r="H690" s="172"/>
      <c r="I690" s="172"/>
      <c r="J690" s="172"/>
      <c r="K690" s="172"/>
    </row>
    <row r="691" spans="1:11" ht="15.75" customHeight="1">
      <c r="A691" s="172"/>
      <c r="B691" s="172"/>
      <c r="C691" s="172"/>
      <c r="D691" s="172"/>
      <c r="E691" s="172"/>
      <c r="F691" s="172"/>
      <c r="G691" s="172"/>
      <c r="H691" s="172"/>
      <c r="I691" s="172"/>
      <c r="J691" s="172"/>
      <c r="K691" s="172"/>
    </row>
    <row r="692" spans="1:11" ht="15.75" customHeight="1">
      <c r="A692" s="172"/>
      <c r="B692" s="172"/>
      <c r="C692" s="172"/>
      <c r="D692" s="172"/>
      <c r="E692" s="172"/>
      <c r="F692" s="172"/>
      <c r="G692" s="172"/>
      <c r="H692" s="172"/>
      <c r="I692" s="172"/>
      <c r="J692" s="172"/>
      <c r="K692" s="172"/>
    </row>
    <row r="693" spans="1:11" ht="15.75" customHeight="1">
      <c r="A693" s="172"/>
      <c r="B693" s="172"/>
      <c r="C693" s="172"/>
      <c r="D693" s="172"/>
      <c r="E693" s="172"/>
      <c r="F693" s="172"/>
      <c r="G693" s="172"/>
      <c r="H693" s="172"/>
      <c r="I693" s="172"/>
      <c r="J693" s="172"/>
      <c r="K693" s="172"/>
    </row>
    <row r="694" spans="1:11" ht="15.75" customHeight="1">
      <c r="A694" s="172"/>
      <c r="B694" s="172"/>
      <c r="C694" s="172"/>
      <c r="D694" s="172"/>
      <c r="E694" s="172"/>
      <c r="F694" s="172"/>
      <c r="G694" s="172"/>
      <c r="H694" s="172"/>
      <c r="I694" s="172"/>
      <c r="J694" s="172"/>
      <c r="K694" s="172"/>
    </row>
    <row r="695" spans="1:11" ht="15.75" customHeight="1">
      <c r="A695" s="172"/>
      <c r="B695" s="172"/>
      <c r="C695" s="172"/>
      <c r="D695" s="172"/>
      <c r="E695" s="172"/>
      <c r="F695" s="172"/>
      <c r="G695" s="172"/>
      <c r="H695" s="172"/>
      <c r="I695" s="172"/>
      <c r="J695" s="172"/>
      <c r="K695" s="172"/>
    </row>
    <row r="696" spans="1:11" ht="15.75" customHeight="1">
      <c r="A696" s="172"/>
      <c r="B696" s="172"/>
      <c r="C696" s="172"/>
      <c r="D696" s="172"/>
      <c r="E696" s="172"/>
      <c r="F696" s="172"/>
      <c r="G696" s="172"/>
      <c r="H696" s="172"/>
      <c r="I696" s="172"/>
      <c r="J696" s="172"/>
      <c r="K696" s="172"/>
    </row>
    <row r="697" spans="1:11" ht="15.75" customHeight="1">
      <c r="A697" s="172"/>
      <c r="B697" s="172"/>
      <c r="C697" s="172"/>
      <c r="D697" s="172"/>
      <c r="E697" s="172"/>
      <c r="F697" s="172"/>
      <c r="G697" s="172"/>
      <c r="H697" s="172"/>
      <c r="I697" s="172"/>
      <c r="J697" s="172"/>
      <c r="K697" s="172"/>
    </row>
    <row r="698" spans="1:11" ht="15.75" customHeight="1">
      <c r="A698" s="172"/>
      <c r="B698" s="172"/>
      <c r="C698" s="172"/>
      <c r="D698" s="172"/>
      <c r="E698" s="172"/>
      <c r="F698" s="172"/>
      <c r="G698" s="172"/>
      <c r="H698" s="172"/>
      <c r="I698" s="172"/>
      <c r="J698" s="172"/>
      <c r="K698" s="172"/>
    </row>
    <row r="699" spans="1:11" ht="15.75" customHeight="1">
      <c r="A699" s="172"/>
      <c r="B699" s="172"/>
      <c r="C699" s="172"/>
      <c r="D699" s="172"/>
      <c r="E699" s="172"/>
      <c r="F699" s="172"/>
      <c r="G699" s="172"/>
      <c r="H699" s="172"/>
      <c r="I699" s="172"/>
      <c r="J699" s="172"/>
      <c r="K699" s="172"/>
    </row>
    <row r="700" spans="1:11" ht="15.75" customHeight="1">
      <c r="A700" s="172"/>
      <c r="B700" s="172"/>
      <c r="C700" s="172"/>
      <c r="D700" s="172"/>
      <c r="E700" s="172"/>
      <c r="F700" s="172"/>
      <c r="G700" s="172"/>
      <c r="H700" s="172"/>
      <c r="I700" s="172"/>
      <c r="J700" s="172"/>
      <c r="K700" s="172"/>
    </row>
    <row r="701" spans="1:11" ht="15.75" customHeight="1">
      <c r="A701" s="172"/>
      <c r="B701" s="172"/>
      <c r="C701" s="172"/>
      <c r="D701" s="172"/>
      <c r="E701" s="172"/>
      <c r="F701" s="172"/>
      <c r="G701" s="172"/>
      <c r="H701" s="172"/>
      <c r="I701" s="172"/>
      <c r="J701" s="172"/>
      <c r="K701" s="172"/>
    </row>
    <row r="702" spans="1:11" ht="15.75" customHeight="1">
      <c r="A702" s="172"/>
      <c r="B702" s="172"/>
      <c r="C702" s="172"/>
      <c r="D702" s="172"/>
      <c r="E702" s="172"/>
      <c r="F702" s="172"/>
      <c r="G702" s="172"/>
      <c r="H702" s="172"/>
      <c r="I702" s="172"/>
      <c r="J702" s="172"/>
      <c r="K702" s="172"/>
    </row>
    <row r="703" spans="1:11" ht="15.75" customHeight="1">
      <c r="A703" s="172"/>
      <c r="B703" s="172"/>
      <c r="C703" s="172"/>
      <c r="D703" s="172"/>
      <c r="E703" s="172"/>
      <c r="F703" s="172"/>
      <c r="G703" s="172"/>
      <c r="H703" s="172"/>
      <c r="I703" s="172"/>
      <c r="J703" s="172"/>
      <c r="K703" s="172"/>
    </row>
    <row r="704" spans="1:11" ht="15.75" customHeight="1">
      <c r="A704" s="172"/>
      <c r="B704" s="172"/>
      <c r="C704" s="172"/>
      <c r="D704" s="172"/>
      <c r="E704" s="172"/>
      <c r="F704" s="172"/>
      <c r="G704" s="172"/>
      <c r="H704" s="172"/>
      <c r="I704" s="172"/>
      <c r="J704" s="172"/>
      <c r="K704" s="172"/>
    </row>
    <row r="705" spans="1:11" ht="15.75" customHeight="1">
      <c r="A705" s="172"/>
      <c r="B705" s="172"/>
      <c r="C705" s="172"/>
      <c r="D705" s="172"/>
      <c r="E705" s="172"/>
      <c r="F705" s="172"/>
      <c r="G705" s="172"/>
      <c r="H705" s="172"/>
      <c r="I705" s="172"/>
      <c r="J705" s="172"/>
      <c r="K705" s="172"/>
    </row>
    <row r="706" spans="1:11" ht="15.75" customHeight="1">
      <c r="A706" s="172"/>
      <c r="B706" s="172"/>
      <c r="C706" s="172"/>
      <c r="D706" s="172"/>
      <c r="E706" s="172"/>
      <c r="F706" s="172"/>
      <c r="G706" s="172"/>
      <c r="H706" s="172"/>
      <c r="I706" s="172"/>
      <c r="J706" s="172"/>
      <c r="K706" s="172"/>
    </row>
    <row r="707" spans="1:11" ht="15.75" customHeight="1">
      <c r="A707" s="172"/>
      <c r="B707" s="172"/>
      <c r="C707" s="172"/>
      <c r="D707" s="172"/>
      <c r="E707" s="172"/>
      <c r="F707" s="172"/>
      <c r="G707" s="172"/>
      <c r="H707" s="172"/>
      <c r="I707" s="172"/>
      <c r="J707" s="172"/>
      <c r="K707" s="172"/>
    </row>
    <row r="708" spans="1:11" ht="15.75" customHeight="1">
      <c r="A708" s="172"/>
      <c r="B708" s="172"/>
      <c r="C708" s="172"/>
      <c r="D708" s="172"/>
      <c r="E708" s="172"/>
      <c r="F708" s="172"/>
      <c r="G708" s="172"/>
      <c r="H708" s="172"/>
      <c r="I708" s="172"/>
      <c r="J708" s="172"/>
      <c r="K708" s="172"/>
    </row>
    <row r="709" spans="1:11" ht="15.75" customHeight="1">
      <c r="A709" s="172"/>
      <c r="B709" s="172"/>
      <c r="C709" s="172"/>
      <c r="D709" s="172"/>
      <c r="E709" s="172"/>
      <c r="F709" s="172"/>
      <c r="G709" s="172"/>
      <c r="H709" s="172"/>
      <c r="I709" s="172"/>
      <c r="J709" s="172"/>
      <c r="K709" s="172"/>
    </row>
    <row r="710" spans="1:11" ht="15.75" customHeight="1">
      <c r="A710" s="172"/>
      <c r="B710" s="172"/>
      <c r="C710" s="172"/>
      <c r="D710" s="172"/>
      <c r="E710" s="172"/>
      <c r="F710" s="172"/>
      <c r="G710" s="172"/>
      <c r="H710" s="172"/>
      <c r="I710" s="172"/>
      <c r="J710" s="172"/>
      <c r="K710" s="172"/>
    </row>
    <row r="711" spans="1:11" ht="15.75" customHeight="1">
      <c r="A711" s="172"/>
      <c r="B711" s="172"/>
      <c r="C711" s="172"/>
      <c r="D711" s="172"/>
      <c r="E711" s="172"/>
      <c r="F711" s="172"/>
      <c r="G711" s="172"/>
      <c r="H711" s="172"/>
      <c r="I711" s="172"/>
      <c r="J711" s="172"/>
      <c r="K711" s="172"/>
    </row>
    <row r="712" spans="1:11" ht="15.75" customHeight="1">
      <c r="A712" s="172"/>
      <c r="B712" s="172"/>
      <c r="C712" s="172"/>
      <c r="D712" s="172"/>
      <c r="E712" s="172"/>
      <c r="F712" s="172"/>
      <c r="G712" s="172"/>
      <c r="H712" s="172"/>
      <c r="I712" s="172"/>
      <c r="J712" s="172"/>
      <c r="K712" s="172"/>
    </row>
    <row r="713" spans="1:11" ht="15.75" customHeight="1">
      <c r="A713" s="172"/>
      <c r="B713" s="172"/>
      <c r="C713" s="172"/>
      <c r="D713" s="172"/>
      <c r="E713" s="172"/>
      <c r="F713" s="172"/>
      <c r="G713" s="172"/>
      <c r="H713" s="172"/>
      <c r="I713" s="172"/>
      <c r="J713" s="172"/>
      <c r="K713" s="172"/>
    </row>
    <row r="714" spans="1:11" ht="15.75" customHeight="1">
      <c r="A714" s="172"/>
      <c r="B714" s="172"/>
      <c r="C714" s="172"/>
      <c r="D714" s="172"/>
      <c r="E714" s="172"/>
      <c r="F714" s="172"/>
      <c r="G714" s="172"/>
      <c r="H714" s="172"/>
      <c r="I714" s="172"/>
      <c r="J714" s="172"/>
      <c r="K714" s="172"/>
    </row>
    <row r="715" spans="1:11" ht="15.75" customHeight="1">
      <c r="A715" s="172"/>
      <c r="B715" s="172"/>
      <c r="C715" s="172"/>
      <c r="D715" s="172"/>
      <c r="E715" s="172"/>
      <c r="F715" s="172"/>
      <c r="G715" s="172"/>
      <c r="H715" s="172"/>
      <c r="I715" s="172"/>
      <c r="J715" s="172"/>
      <c r="K715" s="172"/>
    </row>
    <row r="716" spans="1:11" ht="15.75" customHeight="1">
      <c r="A716" s="172"/>
      <c r="B716" s="172"/>
      <c r="C716" s="172"/>
      <c r="D716" s="172"/>
      <c r="E716" s="172"/>
      <c r="F716" s="172"/>
      <c r="G716" s="172"/>
      <c r="H716" s="172"/>
      <c r="I716" s="172"/>
      <c r="J716" s="172"/>
      <c r="K716" s="172"/>
    </row>
    <row r="717" spans="1:11" ht="15.75" customHeight="1">
      <c r="A717" s="172"/>
      <c r="B717" s="172"/>
      <c r="C717" s="172"/>
      <c r="D717" s="172"/>
      <c r="E717" s="172"/>
      <c r="F717" s="172"/>
      <c r="G717" s="172"/>
      <c r="H717" s="172"/>
      <c r="I717" s="172"/>
      <c r="J717" s="172"/>
      <c r="K717" s="172"/>
    </row>
    <row r="718" spans="1:11" ht="15.75" customHeight="1">
      <c r="A718" s="172"/>
      <c r="B718" s="172"/>
      <c r="C718" s="172"/>
      <c r="D718" s="172"/>
      <c r="E718" s="172"/>
      <c r="F718" s="172"/>
      <c r="G718" s="172"/>
      <c r="H718" s="172"/>
      <c r="I718" s="172"/>
      <c r="J718" s="172"/>
      <c r="K718" s="172"/>
    </row>
    <row r="719" spans="1:11" ht="15.75" customHeight="1">
      <c r="A719" s="172"/>
      <c r="B719" s="172"/>
      <c r="C719" s="172"/>
      <c r="D719" s="172"/>
      <c r="E719" s="172"/>
      <c r="F719" s="172"/>
      <c r="G719" s="172"/>
      <c r="H719" s="172"/>
      <c r="I719" s="172"/>
      <c r="J719" s="172"/>
      <c r="K719" s="172"/>
    </row>
    <row r="720" spans="1:11" ht="15.75" customHeight="1">
      <c r="A720" s="172"/>
      <c r="B720" s="172"/>
      <c r="C720" s="172"/>
      <c r="D720" s="172"/>
      <c r="E720" s="172"/>
      <c r="F720" s="172"/>
      <c r="G720" s="172"/>
      <c r="H720" s="172"/>
      <c r="I720" s="172"/>
      <c r="J720" s="172"/>
      <c r="K720" s="172"/>
    </row>
    <row r="721" spans="1:11" ht="15.75" customHeight="1">
      <c r="A721" s="172"/>
      <c r="B721" s="172"/>
      <c r="C721" s="172"/>
      <c r="D721" s="172"/>
      <c r="E721" s="172"/>
      <c r="F721" s="172"/>
      <c r="G721" s="172"/>
      <c r="H721" s="172"/>
      <c r="I721" s="172"/>
      <c r="J721" s="172"/>
      <c r="K721" s="172"/>
    </row>
    <row r="722" spans="1:11" ht="15.75" customHeight="1">
      <c r="A722" s="172"/>
      <c r="B722" s="172"/>
      <c r="C722" s="172"/>
      <c r="D722" s="172"/>
      <c r="E722" s="172"/>
      <c r="F722" s="172"/>
      <c r="G722" s="172"/>
      <c r="H722" s="172"/>
      <c r="I722" s="172"/>
      <c r="J722" s="172"/>
      <c r="K722" s="172"/>
    </row>
    <row r="723" spans="1:11" ht="15.75" customHeight="1">
      <c r="A723" s="172"/>
      <c r="B723" s="172"/>
      <c r="C723" s="172"/>
      <c r="D723" s="172"/>
      <c r="E723" s="172"/>
      <c r="F723" s="172"/>
      <c r="G723" s="172"/>
      <c r="H723" s="172"/>
      <c r="I723" s="172"/>
      <c r="J723" s="172"/>
      <c r="K723" s="172"/>
    </row>
    <row r="724" spans="1:11" ht="15.75" customHeight="1">
      <c r="A724" s="172"/>
      <c r="B724" s="172"/>
      <c r="C724" s="172"/>
      <c r="D724" s="172"/>
      <c r="E724" s="172"/>
      <c r="F724" s="172"/>
      <c r="G724" s="172"/>
      <c r="H724" s="172"/>
      <c r="I724" s="172"/>
      <c r="J724" s="172"/>
      <c r="K724" s="172"/>
    </row>
    <row r="725" spans="1:11" ht="15.75" customHeight="1">
      <c r="A725" s="172"/>
      <c r="B725" s="172"/>
      <c r="C725" s="172"/>
      <c r="D725" s="172"/>
      <c r="E725" s="172"/>
      <c r="F725" s="172"/>
      <c r="G725" s="172"/>
      <c r="H725" s="172"/>
      <c r="I725" s="172"/>
      <c r="J725" s="172"/>
      <c r="K725" s="172"/>
    </row>
    <row r="726" spans="1:11" ht="15.75" customHeight="1">
      <c r="A726" s="172"/>
      <c r="B726" s="172"/>
      <c r="C726" s="172"/>
      <c r="D726" s="172"/>
      <c r="E726" s="172"/>
      <c r="F726" s="172"/>
      <c r="G726" s="172"/>
      <c r="H726" s="172"/>
      <c r="I726" s="172"/>
      <c r="J726" s="172"/>
      <c r="K726" s="172"/>
    </row>
    <row r="727" spans="1:11" ht="15.75" customHeight="1">
      <c r="A727" s="172"/>
      <c r="B727" s="172"/>
      <c r="C727" s="172"/>
      <c r="D727" s="172"/>
      <c r="E727" s="172"/>
      <c r="F727" s="172"/>
      <c r="G727" s="172"/>
      <c r="H727" s="172"/>
      <c r="I727" s="172"/>
      <c r="J727" s="172"/>
      <c r="K727" s="172"/>
    </row>
    <row r="728" spans="1:11" ht="15.75" customHeight="1">
      <c r="A728" s="172"/>
      <c r="B728" s="172"/>
      <c r="C728" s="172"/>
      <c r="D728" s="172"/>
      <c r="E728" s="172"/>
      <c r="F728" s="172"/>
      <c r="G728" s="172"/>
      <c r="H728" s="172"/>
      <c r="I728" s="172"/>
      <c r="J728" s="172"/>
      <c r="K728" s="172"/>
    </row>
    <row r="729" spans="1:11" ht="15.75" customHeight="1">
      <c r="A729" s="172"/>
      <c r="B729" s="172"/>
      <c r="C729" s="172"/>
      <c r="D729" s="172"/>
      <c r="E729" s="172"/>
      <c r="F729" s="172"/>
      <c r="G729" s="172"/>
      <c r="H729" s="172"/>
      <c r="I729" s="172"/>
      <c r="J729" s="172"/>
      <c r="K729" s="172"/>
    </row>
    <row r="730" spans="1:11" ht="15.75" customHeight="1">
      <c r="A730" s="172"/>
      <c r="B730" s="172"/>
      <c r="C730" s="172"/>
      <c r="D730" s="172"/>
      <c r="E730" s="172"/>
      <c r="F730" s="172"/>
      <c r="G730" s="172"/>
      <c r="H730" s="172"/>
      <c r="I730" s="172"/>
      <c r="J730" s="172"/>
      <c r="K730" s="172"/>
    </row>
    <row r="731" spans="1:11" ht="15.75" customHeight="1">
      <c r="A731" s="172"/>
      <c r="B731" s="172"/>
      <c r="C731" s="172"/>
      <c r="D731" s="172"/>
      <c r="E731" s="172"/>
      <c r="F731" s="172"/>
      <c r="G731" s="172"/>
      <c r="H731" s="172"/>
      <c r="I731" s="172"/>
      <c r="J731" s="172"/>
      <c r="K731" s="172"/>
    </row>
    <row r="732" spans="1:11" ht="15.75" customHeight="1">
      <c r="A732" s="172"/>
      <c r="B732" s="172"/>
      <c r="C732" s="172"/>
      <c r="D732" s="172"/>
      <c r="E732" s="172"/>
      <c r="F732" s="172"/>
      <c r="G732" s="172"/>
      <c r="H732" s="172"/>
      <c r="I732" s="172"/>
      <c r="J732" s="172"/>
      <c r="K732" s="172"/>
    </row>
    <row r="733" spans="1:11" ht="15.75" customHeight="1">
      <c r="A733" s="172"/>
      <c r="B733" s="172"/>
      <c r="C733" s="172"/>
      <c r="D733" s="172"/>
      <c r="E733" s="172"/>
      <c r="F733" s="172"/>
      <c r="G733" s="172"/>
      <c r="H733" s="172"/>
      <c r="I733" s="172"/>
      <c r="J733" s="172"/>
      <c r="K733" s="172"/>
    </row>
    <row r="734" spans="1:11" ht="15.75" customHeight="1">
      <c r="A734" s="172"/>
      <c r="B734" s="172"/>
      <c r="C734" s="172"/>
      <c r="D734" s="172"/>
      <c r="E734" s="172"/>
      <c r="F734" s="172"/>
      <c r="G734" s="172"/>
      <c r="H734" s="172"/>
      <c r="I734" s="172"/>
      <c r="J734" s="172"/>
      <c r="K734" s="172"/>
    </row>
    <row r="735" spans="1:11" ht="15.75" customHeight="1">
      <c r="A735" s="172"/>
      <c r="B735" s="172"/>
      <c r="C735" s="172"/>
      <c r="D735" s="172"/>
      <c r="E735" s="172"/>
      <c r="F735" s="172"/>
      <c r="G735" s="172"/>
      <c r="H735" s="172"/>
      <c r="I735" s="172"/>
      <c r="J735" s="172"/>
      <c r="K735" s="172"/>
    </row>
    <row r="736" spans="1:11" ht="15.75" customHeight="1">
      <c r="A736" s="172"/>
      <c r="B736" s="172"/>
      <c r="C736" s="172"/>
      <c r="D736" s="172"/>
      <c r="E736" s="172"/>
      <c r="F736" s="172"/>
      <c r="G736" s="172"/>
      <c r="H736" s="172"/>
      <c r="I736" s="172"/>
      <c r="J736" s="172"/>
      <c r="K736" s="172"/>
    </row>
    <row r="737" spans="1:11" ht="15.75" customHeight="1">
      <c r="A737" s="172"/>
      <c r="B737" s="172"/>
      <c r="C737" s="172"/>
      <c r="D737" s="172"/>
      <c r="E737" s="172"/>
      <c r="F737" s="172"/>
      <c r="G737" s="172"/>
      <c r="H737" s="172"/>
      <c r="I737" s="172"/>
      <c r="J737" s="172"/>
      <c r="K737" s="172"/>
    </row>
    <row r="738" spans="1:11" ht="15.75" customHeight="1">
      <c r="A738" s="172"/>
      <c r="B738" s="172"/>
      <c r="C738" s="172"/>
      <c r="D738" s="172"/>
      <c r="E738" s="172"/>
      <c r="F738" s="172"/>
      <c r="G738" s="172"/>
      <c r="H738" s="172"/>
      <c r="I738" s="172"/>
      <c r="J738" s="172"/>
      <c r="K738" s="172"/>
    </row>
    <row r="739" spans="1:11" ht="15.75" customHeight="1">
      <c r="A739" s="172"/>
      <c r="B739" s="172"/>
      <c r="C739" s="172"/>
      <c r="D739" s="172"/>
      <c r="E739" s="172"/>
      <c r="F739" s="172"/>
      <c r="G739" s="172"/>
      <c r="H739" s="172"/>
      <c r="I739" s="172"/>
      <c r="J739" s="172"/>
      <c r="K739" s="172"/>
    </row>
    <row r="740" spans="1:11" ht="15.75" customHeight="1">
      <c r="A740" s="172"/>
      <c r="B740" s="172"/>
      <c r="C740" s="172"/>
      <c r="D740" s="172"/>
      <c r="E740" s="172"/>
      <c r="F740" s="172"/>
      <c r="G740" s="172"/>
      <c r="H740" s="172"/>
      <c r="I740" s="172"/>
      <c r="J740" s="172"/>
      <c r="K740" s="172"/>
    </row>
    <row r="741" spans="1:11" ht="15.75" customHeight="1">
      <c r="A741" s="172"/>
      <c r="B741" s="172"/>
      <c r="C741" s="172"/>
      <c r="D741" s="172"/>
      <c r="E741" s="172"/>
      <c r="F741" s="172"/>
      <c r="G741" s="172"/>
      <c r="H741" s="172"/>
      <c r="I741" s="172"/>
      <c r="J741" s="172"/>
      <c r="K741" s="172"/>
    </row>
    <row r="742" spans="1:11" ht="15.75" customHeight="1">
      <c r="A742" s="172"/>
      <c r="B742" s="172"/>
      <c r="C742" s="172"/>
      <c r="D742" s="172"/>
      <c r="E742" s="172"/>
      <c r="F742" s="172"/>
      <c r="G742" s="172"/>
      <c r="H742" s="172"/>
      <c r="I742" s="172"/>
      <c r="J742" s="172"/>
      <c r="K742" s="172"/>
    </row>
    <row r="743" spans="1:11" ht="15.75" customHeight="1">
      <c r="A743" s="172"/>
      <c r="B743" s="172"/>
      <c r="C743" s="172"/>
      <c r="D743" s="172"/>
      <c r="E743" s="172"/>
      <c r="F743" s="172"/>
      <c r="G743" s="172"/>
      <c r="H743" s="172"/>
      <c r="I743" s="172"/>
      <c r="J743" s="172"/>
      <c r="K743" s="172"/>
    </row>
    <row r="744" spans="1:11" ht="15.75" customHeight="1">
      <c r="A744" s="172"/>
      <c r="B744" s="172"/>
      <c r="C744" s="172"/>
      <c r="D744" s="172"/>
      <c r="E744" s="172"/>
      <c r="F744" s="172"/>
      <c r="G744" s="172"/>
      <c r="H744" s="172"/>
      <c r="I744" s="172"/>
      <c r="J744" s="172"/>
      <c r="K744" s="172"/>
    </row>
    <row r="745" spans="1:11" ht="15.75" customHeight="1">
      <c r="A745" s="172"/>
      <c r="B745" s="172"/>
      <c r="C745" s="172"/>
      <c r="D745" s="172"/>
      <c r="E745" s="172"/>
      <c r="F745" s="172"/>
      <c r="G745" s="172"/>
      <c r="H745" s="172"/>
      <c r="I745" s="172"/>
      <c r="J745" s="172"/>
      <c r="K745" s="172"/>
    </row>
    <row r="746" spans="1:11" ht="15.75" customHeight="1">
      <c r="A746" s="172"/>
      <c r="B746" s="172"/>
      <c r="C746" s="172"/>
      <c r="D746" s="172"/>
      <c r="E746" s="172"/>
      <c r="F746" s="172"/>
      <c r="G746" s="172"/>
      <c r="H746" s="172"/>
      <c r="I746" s="172"/>
      <c r="J746" s="172"/>
      <c r="K746" s="172"/>
    </row>
    <row r="747" spans="1:11" ht="15.75" customHeight="1">
      <c r="A747" s="172"/>
      <c r="B747" s="172"/>
      <c r="C747" s="172"/>
      <c r="D747" s="172"/>
      <c r="E747" s="172"/>
      <c r="F747" s="172"/>
      <c r="G747" s="172"/>
      <c r="H747" s="172"/>
      <c r="I747" s="172"/>
      <c r="J747" s="172"/>
      <c r="K747" s="172"/>
    </row>
    <row r="748" spans="1:11" ht="15.75" customHeight="1">
      <c r="A748" s="172"/>
      <c r="B748" s="172"/>
      <c r="C748" s="172"/>
      <c r="D748" s="172"/>
      <c r="E748" s="172"/>
      <c r="F748" s="172"/>
      <c r="G748" s="172"/>
      <c r="H748" s="172"/>
      <c r="I748" s="172"/>
      <c r="J748" s="172"/>
      <c r="K748" s="172"/>
    </row>
    <row r="749" spans="1:11" ht="15.75" customHeight="1">
      <c r="A749" s="172"/>
      <c r="B749" s="172"/>
      <c r="C749" s="172"/>
      <c r="D749" s="172"/>
      <c r="E749" s="172"/>
      <c r="F749" s="172"/>
      <c r="G749" s="172"/>
      <c r="H749" s="172"/>
      <c r="I749" s="172"/>
      <c r="J749" s="172"/>
      <c r="K749" s="172"/>
    </row>
    <row r="750" spans="1:11" ht="15.75" customHeight="1">
      <c r="A750" s="172"/>
      <c r="B750" s="172"/>
      <c r="C750" s="172"/>
      <c r="D750" s="172"/>
      <c r="E750" s="172"/>
      <c r="F750" s="172"/>
      <c r="G750" s="172"/>
      <c r="H750" s="172"/>
      <c r="I750" s="172"/>
      <c r="J750" s="172"/>
      <c r="K750" s="172"/>
    </row>
    <row r="751" spans="1:11" ht="15.75" customHeight="1">
      <c r="A751" s="172"/>
      <c r="B751" s="172"/>
      <c r="C751" s="172"/>
      <c r="D751" s="172"/>
      <c r="E751" s="172"/>
      <c r="F751" s="172"/>
      <c r="G751" s="172"/>
      <c r="H751" s="172"/>
      <c r="I751" s="172"/>
      <c r="J751" s="172"/>
      <c r="K751" s="172"/>
    </row>
    <row r="752" spans="1:11" ht="15.75" customHeight="1">
      <c r="A752" s="172"/>
      <c r="B752" s="172"/>
      <c r="C752" s="172"/>
      <c r="D752" s="172"/>
      <c r="E752" s="172"/>
      <c r="F752" s="172"/>
      <c r="G752" s="172"/>
      <c r="H752" s="172"/>
      <c r="I752" s="172"/>
      <c r="J752" s="172"/>
      <c r="K752" s="172"/>
    </row>
    <row r="753" spans="1:11" ht="15.75" customHeight="1">
      <c r="A753" s="172"/>
      <c r="B753" s="172"/>
      <c r="C753" s="172"/>
      <c r="D753" s="172"/>
      <c r="E753" s="172"/>
      <c r="F753" s="172"/>
      <c r="G753" s="172"/>
      <c r="H753" s="172"/>
      <c r="I753" s="172"/>
      <c r="J753" s="172"/>
      <c r="K753" s="172"/>
    </row>
    <row r="754" spans="1:11" ht="15.75" customHeight="1">
      <c r="A754" s="172"/>
      <c r="B754" s="172"/>
      <c r="C754" s="172"/>
      <c r="D754" s="172"/>
      <c r="E754" s="172"/>
      <c r="F754" s="172"/>
      <c r="G754" s="172"/>
      <c r="H754" s="172"/>
      <c r="I754" s="172"/>
      <c r="J754" s="172"/>
      <c r="K754" s="172"/>
    </row>
    <row r="755" spans="1:11" ht="15.75" customHeight="1">
      <c r="A755" s="172"/>
      <c r="B755" s="172"/>
      <c r="C755" s="172"/>
      <c r="D755" s="172"/>
      <c r="E755" s="172"/>
      <c r="F755" s="172"/>
      <c r="G755" s="172"/>
      <c r="H755" s="172"/>
      <c r="I755" s="172"/>
      <c r="J755" s="172"/>
      <c r="K755" s="172"/>
    </row>
    <row r="756" spans="1:11" ht="15.75" customHeight="1">
      <c r="A756" s="172"/>
      <c r="B756" s="172"/>
      <c r="C756" s="172"/>
      <c r="D756" s="172"/>
      <c r="E756" s="172"/>
      <c r="F756" s="172"/>
      <c r="G756" s="172"/>
      <c r="H756" s="172"/>
      <c r="I756" s="172"/>
      <c r="J756" s="172"/>
      <c r="K756" s="172"/>
    </row>
    <row r="757" spans="1:11" ht="15.75" customHeight="1">
      <c r="A757" s="172"/>
      <c r="B757" s="172"/>
      <c r="C757" s="172"/>
      <c r="D757" s="172"/>
      <c r="E757" s="172"/>
      <c r="F757" s="172"/>
      <c r="G757" s="172"/>
      <c r="H757" s="172"/>
      <c r="I757" s="172"/>
      <c r="J757" s="172"/>
      <c r="K757" s="172"/>
    </row>
    <row r="758" spans="1:11" ht="15.75" customHeight="1">
      <c r="A758" s="172"/>
      <c r="B758" s="172"/>
      <c r="C758" s="172"/>
      <c r="D758" s="172"/>
      <c r="E758" s="172"/>
      <c r="F758" s="172"/>
      <c r="G758" s="172"/>
      <c r="H758" s="172"/>
      <c r="I758" s="172"/>
      <c r="J758" s="172"/>
      <c r="K758" s="172"/>
    </row>
    <row r="759" spans="1:11" ht="15.75" customHeight="1">
      <c r="A759" s="172"/>
      <c r="B759" s="172"/>
      <c r="C759" s="172"/>
      <c r="D759" s="172"/>
      <c r="E759" s="172"/>
      <c r="F759" s="172"/>
      <c r="G759" s="172"/>
      <c r="H759" s="172"/>
      <c r="I759" s="172"/>
      <c r="J759" s="172"/>
      <c r="K759" s="172"/>
    </row>
    <row r="760" spans="1:11" ht="15.75" customHeight="1">
      <c r="A760" s="172"/>
      <c r="B760" s="172"/>
      <c r="C760" s="172"/>
      <c r="D760" s="172"/>
      <c r="E760" s="172"/>
      <c r="F760" s="172"/>
      <c r="G760" s="172"/>
      <c r="H760" s="172"/>
      <c r="I760" s="172"/>
      <c r="J760" s="172"/>
      <c r="K760" s="172"/>
    </row>
    <row r="761" spans="1:11" ht="15.75" customHeight="1">
      <c r="A761" s="172"/>
      <c r="B761" s="172"/>
      <c r="C761" s="172"/>
      <c r="D761" s="172"/>
      <c r="E761" s="172"/>
      <c r="F761" s="172"/>
      <c r="G761" s="172"/>
      <c r="H761" s="172"/>
      <c r="I761" s="172"/>
      <c r="J761" s="172"/>
      <c r="K761" s="172"/>
    </row>
    <row r="762" spans="1:11" ht="15.75" customHeight="1">
      <c r="A762" s="172"/>
      <c r="B762" s="172"/>
      <c r="C762" s="172"/>
      <c r="D762" s="172"/>
      <c r="E762" s="172"/>
      <c r="F762" s="172"/>
      <c r="G762" s="172"/>
      <c r="H762" s="172"/>
      <c r="I762" s="172"/>
      <c r="J762" s="172"/>
      <c r="K762" s="172"/>
    </row>
    <row r="763" spans="1:11" ht="15.75" customHeight="1">
      <c r="A763" s="172"/>
      <c r="B763" s="172"/>
      <c r="C763" s="172"/>
      <c r="D763" s="172"/>
      <c r="E763" s="172"/>
      <c r="F763" s="172"/>
      <c r="G763" s="172"/>
      <c r="H763" s="172"/>
      <c r="I763" s="172"/>
      <c r="J763" s="172"/>
      <c r="K763" s="172"/>
    </row>
    <row r="764" spans="1:11" ht="15.75" customHeight="1">
      <c r="A764" s="172"/>
      <c r="B764" s="172"/>
      <c r="C764" s="172"/>
      <c r="D764" s="172"/>
      <c r="E764" s="172"/>
      <c r="F764" s="172"/>
      <c r="G764" s="172"/>
      <c r="H764" s="172"/>
      <c r="I764" s="172"/>
      <c r="J764" s="172"/>
      <c r="K764" s="172"/>
    </row>
    <row r="765" spans="1:11" ht="15.75" customHeight="1">
      <c r="A765" s="172"/>
      <c r="B765" s="172"/>
      <c r="C765" s="172"/>
      <c r="D765" s="172"/>
      <c r="E765" s="172"/>
      <c r="F765" s="172"/>
      <c r="G765" s="172"/>
      <c r="H765" s="172"/>
      <c r="I765" s="172"/>
      <c r="J765" s="172"/>
      <c r="K765" s="172"/>
    </row>
    <row r="766" spans="1:11" ht="15.75" customHeight="1">
      <c r="A766" s="172"/>
      <c r="B766" s="172"/>
      <c r="C766" s="172"/>
      <c r="D766" s="172"/>
      <c r="E766" s="172"/>
      <c r="F766" s="172"/>
      <c r="G766" s="172"/>
      <c r="H766" s="172"/>
      <c r="I766" s="172"/>
      <c r="J766" s="172"/>
      <c r="K766" s="172"/>
    </row>
    <row r="767" spans="1:11" ht="15.75" customHeight="1">
      <c r="A767" s="172"/>
      <c r="B767" s="172"/>
      <c r="C767" s="172"/>
      <c r="D767" s="172"/>
      <c r="E767" s="172"/>
      <c r="F767" s="172"/>
      <c r="G767" s="172"/>
      <c r="H767" s="172"/>
      <c r="I767" s="172"/>
      <c r="J767" s="172"/>
      <c r="K767" s="172"/>
    </row>
    <row r="768" spans="1:11" ht="15.75" customHeight="1">
      <c r="A768" s="172"/>
      <c r="B768" s="172"/>
      <c r="C768" s="172"/>
      <c r="D768" s="172"/>
      <c r="E768" s="172"/>
      <c r="F768" s="172"/>
      <c r="G768" s="172"/>
      <c r="H768" s="172"/>
      <c r="I768" s="172"/>
      <c r="J768" s="172"/>
      <c r="K768" s="172"/>
    </row>
    <row r="769" spans="1:11" ht="15.75" customHeight="1">
      <c r="A769" s="172"/>
      <c r="B769" s="172"/>
      <c r="C769" s="172"/>
      <c r="D769" s="172"/>
      <c r="E769" s="172"/>
      <c r="F769" s="172"/>
      <c r="G769" s="172"/>
      <c r="H769" s="172"/>
      <c r="I769" s="172"/>
      <c r="J769" s="172"/>
      <c r="K769" s="172"/>
    </row>
    <row r="770" spans="1:11" ht="15.75" customHeight="1">
      <c r="A770" s="172"/>
      <c r="B770" s="172"/>
      <c r="C770" s="172"/>
      <c r="D770" s="172"/>
      <c r="E770" s="172"/>
      <c r="F770" s="172"/>
      <c r="G770" s="172"/>
      <c r="H770" s="172"/>
      <c r="I770" s="172"/>
      <c r="J770" s="172"/>
      <c r="K770" s="172"/>
    </row>
    <row r="771" spans="1:11" ht="15.75" customHeight="1">
      <c r="A771" s="172"/>
      <c r="B771" s="172"/>
      <c r="C771" s="172"/>
      <c r="D771" s="172"/>
      <c r="E771" s="172"/>
      <c r="F771" s="172"/>
      <c r="G771" s="172"/>
      <c r="H771" s="172"/>
      <c r="I771" s="172"/>
      <c r="J771" s="172"/>
      <c r="K771" s="172"/>
    </row>
    <row r="772" spans="1:11" ht="15.75" customHeight="1">
      <c r="A772" s="172"/>
      <c r="B772" s="172"/>
      <c r="C772" s="172"/>
      <c r="D772" s="172"/>
      <c r="E772" s="172"/>
      <c r="F772" s="172"/>
      <c r="G772" s="172"/>
      <c r="H772" s="172"/>
      <c r="I772" s="172"/>
      <c r="J772" s="172"/>
      <c r="K772" s="172"/>
    </row>
    <row r="773" spans="1:11" ht="15.75" customHeight="1">
      <c r="A773" s="172"/>
      <c r="B773" s="172"/>
      <c r="C773" s="172"/>
      <c r="D773" s="172"/>
      <c r="E773" s="172"/>
      <c r="F773" s="172"/>
      <c r="G773" s="172"/>
      <c r="H773" s="172"/>
      <c r="I773" s="172"/>
      <c r="J773" s="172"/>
      <c r="K773" s="172"/>
    </row>
    <row r="774" spans="1:11" ht="15.75" customHeight="1">
      <c r="A774" s="172"/>
      <c r="B774" s="172"/>
      <c r="C774" s="172"/>
      <c r="D774" s="172"/>
      <c r="E774" s="172"/>
      <c r="F774" s="172"/>
      <c r="G774" s="172"/>
      <c r="H774" s="172"/>
      <c r="I774" s="172"/>
      <c r="J774" s="172"/>
      <c r="K774" s="172"/>
    </row>
    <row r="775" spans="1:11" ht="15.75" customHeight="1">
      <c r="A775" s="172"/>
      <c r="B775" s="172"/>
      <c r="C775" s="172"/>
      <c r="D775" s="172"/>
      <c r="E775" s="172"/>
      <c r="F775" s="172"/>
      <c r="G775" s="172"/>
      <c r="H775" s="172"/>
      <c r="I775" s="172"/>
      <c r="J775" s="172"/>
      <c r="K775" s="172"/>
    </row>
    <row r="776" spans="1:11" ht="15.75" customHeight="1">
      <c r="A776" s="172"/>
      <c r="B776" s="172"/>
      <c r="C776" s="172"/>
      <c r="D776" s="172"/>
      <c r="E776" s="172"/>
      <c r="F776" s="172"/>
      <c r="G776" s="172"/>
      <c r="H776" s="172"/>
      <c r="I776" s="172"/>
      <c r="J776" s="172"/>
      <c r="K776" s="172"/>
    </row>
    <row r="777" spans="1:11" ht="15.75" customHeight="1">
      <c r="A777" s="172"/>
      <c r="B777" s="172"/>
      <c r="C777" s="172"/>
      <c r="D777" s="172"/>
      <c r="E777" s="172"/>
      <c r="F777" s="172"/>
      <c r="G777" s="172"/>
      <c r="H777" s="172"/>
      <c r="I777" s="172"/>
      <c r="J777" s="172"/>
      <c r="K777" s="172"/>
    </row>
    <row r="778" spans="1:11" ht="15.75" customHeight="1">
      <c r="A778" s="172"/>
      <c r="B778" s="172"/>
      <c r="C778" s="172"/>
      <c r="D778" s="172"/>
      <c r="E778" s="172"/>
      <c r="F778" s="172"/>
      <c r="G778" s="172"/>
      <c r="H778" s="172"/>
      <c r="I778" s="172"/>
      <c r="J778" s="172"/>
      <c r="K778" s="172"/>
    </row>
    <row r="779" spans="1:11" ht="15.75" customHeight="1">
      <c r="A779" s="172"/>
      <c r="B779" s="172"/>
      <c r="C779" s="172"/>
      <c r="D779" s="172"/>
      <c r="E779" s="172"/>
      <c r="F779" s="172"/>
      <c r="G779" s="172"/>
      <c r="H779" s="172"/>
      <c r="I779" s="172"/>
      <c r="J779" s="172"/>
      <c r="K779" s="172"/>
    </row>
    <row r="780" spans="1:11" ht="15.75" customHeight="1">
      <c r="A780" s="172"/>
      <c r="B780" s="172"/>
      <c r="C780" s="172"/>
      <c r="D780" s="172"/>
      <c r="E780" s="172"/>
      <c r="F780" s="172"/>
      <c r="G780" s="172"/>
      <c r="H780" s="172"/>
      <c r="I780" s="172"/>
      <c r="J780" s="172"/>
      <c r="K780" s="172"/>
    </row>
    <row r="781" spans="1:11" ht="15.75" customHeight="1">
      <c r="A781" s="172"/>
      <c r="B781" s="172"/>
      <c r="C781" s="172"/>
      <c r="D781" s="172"/>
      <c r="E781" s="172"/>
      <c r="F781" s="172"/>
      <c r="G781" s="172"/>
      <c r="H781" s="172"/>
      <c r="I781" s="172"/>
      <c r="J781" s="172"/>
      <c r="K781" s="172"/>
    </row>
    <row r="782" spans="1:11" ht="15.75" customHeight="1">
      <c r="A782" s="172"/>
      <c r="B782" s="172"/>
      <c r="C782" s="172"/>
      <c r="D782" s="172"/>
      <c r="E782" s="172"/>
      <c r="F782" s="172"/>
      <c r="G782" s="172"/>
      <c r="H782" s="172"/>
      <c r="I782" s="172"/>
      <c r="J782" s="172"/>
      <c r="K782" s="172"/>
    </row>
    <row r="783" spans="1:11" ht="15.75" customHeight="1">
      <c r="A783" s="172"/>
      <c r="B783" s="172"/>
      <c r="C783" s="172"/>
      <c r="D783" s="172"/>
      <c r="E783" s="172"/>
      <c r="F783" s="172"/>
      <c r="G783" s="172"/>
      <c r="H783" s="172"/>
      <c r="I783" s="172"/>
      <c r="J783" s="172"/>
      <c r="K783" s="172"/>
    </row>
    <row r="784" spans="1:11" ht="15.75" customHeight="1">
      <c r="A784" s="172"/>
      <c r="B784" s="172"/>
      <c r="C784" s="172"/>
      <c r="D784" s="172"/>
      <c r="E784" s="172"/>
      <c r="F784" s="172"/>
      <c r="G784" s="172"/>
      <c r="H784" s="172"/>
      <c r="I784" s="172"/>
      <c r="J784" s="172"/>
      <c r="K784" s="172"/>
    </row>
    <row r="785" spans="1:11" ht="15.75" customHeight="1">
      <c r="A785" s="172"/>
      <c r="B785" s="172"/>
      <c r="C785" s="172"/>
      <c r="D785" s="172"/>
      <c r="E785" s="172"/>
      <c r="F785" s="172"/>
      <c r="G785" s="172"/>
      <c r="H785" s="172"/>
      <c r="I785" s="172"/>
      <c r="J785" s="172"/>
      <c r="K785" s="172"/>
    </row>
    <row r="786" spans="1:11" ht="15.75" customHeight="1">
      <c r="A786" s="172"/>
      <c r="B786" s="172"/>
      <c r="C786" s="172"/>
      <c r="D786" s="172"/>
      <c r="E786" s="172"/>
      <c r="F786" s="172"/>
      <c r="G786" s="172"/>
      <c r="H786" s="172"/>
      <c r="I786" s="172"/>
      <c r="J786" s="172"/>
      <c r="K786" s="172"/>
    </row>
    <row r="787" spans="1:11" ht="15.75" customHeight="1">
      <c r="A787" s="172"/>
      <c r="B787" s="172"/>
      <c r="C787" s="172"/>
      <c r="D787" s="172"/>
      <c r="E787" s="172"/>
      <c r="F787" s="172"/>
      <c r="G787" s="172"/>
      <c r="H787" s="172"/>
      <c r="I787" s="172"/>
      <c r="J787" s="172"/>
      <c r="K787" s="172"/>
    </row>
    <row r="788" spans="1:11" ht="15.75" customHeight="1">
      <c r="A788" s="172"/>
      <c r="B788" s="172"/>
      <c r="C788" s="172"/>
      <c r="D788" s="172"/>
      <c r="E788" s="172"/>
      <c r="F788" s="172"/>
      <c r="G788" s="172"/>
      <c r="H788" s="172"/>
      <c r="I788" s="172"/>
      <c r="J788" s="172"/>
      <c r="K788" s="172"/>
    </row>
    <row r="789" spans="1:11" ht="15.75" customHeight="1">
      <c r="A789" s="172"/>
      <c r="B789" s="172"/>
      <c r="C789" s="172"/>
      <c r="D789" s="172"/>
      <c r="E789" s="172"/>
      <c r="F789" s="172"/>
      <c r="G789" s="172"/>
      <c r="H789" s="172"/>
      <c r="I789" s="172"/>
      <c r="J789" s="172"/>
      <c r="K789" s="172"/>
    </row>
    <row r="790" spans="1:11" ht="15.75" customHeight="1">
      <c r="A790" s="172"/>
      <c r="B790" s="172"/>
      <c r="C790" s="172"/>
      <c r="D790" s="172"/>
      <c r="E790" s="172"/>
      <c r="F790" s="172"/>
      <c r="G790" s="172"/>
      <c r="H790" s="172"/>
      <c r="I790" s="172"/>
      <c r="J790" s="172"/>
      <c r="K790" s="172"/>
    </row>
    <row r="791" spans="1:11" ht="15.75" customHeight="1">
      <c r="A791" s="172"/>
      <c r="B791" s="172"/>
      <c r="C791" s="172"/>
      <c r="D791" s="172"/>
      <c r="E791" s="172"/>
      <c r="F791" s="172"/>
      <c r="G791" s="172"/>
      <c r="H791" s="172"/>
      <c r="I791" s="172"/>
      <c r="J791" s="172"/>
      <c r="K791" s="172"/>
    </row>
    <row r="792" spans="1:11" ht="15.75" customHeight="1">
      <c r="A792" s="172"/>
      <c r="B792" s="172"/>
      <c r="C792" s="172"/>
      <c r="D792" s="172"/>
      <c r="E792" s="172"/>
      <c r="F792" s="172"/>
      <c r="G792" s="172"/>
      <c r="H792" s="172"/>
      <c r="I792" s="172"/>
      <c r="J792" s="172"/>
      <c r="K792" s="172"/>
    </row>
    <row r="793" spans="1:11" ht="15.75" customHeight="1">
      <c r="A793" s="172"/>
      <c r="B793" s="172"/>
      <c r="C793" s="172"/>
      <c r="D793" s="172"/>
      <c r="E793" s="172"/>
      <c r="F793" s="172"/>
      <c r="G793" s="172"/>
      <c r="H793" s="172"/>
      <c r="I793" s="172"/>
      <c r="J793" s="172"/>
      <c r="K793" s="172"/>
    </row>
    <row r="794" spans="1:11" ht="15.75" customHeight="1">
      <c r="A794" s="172"/>
      <c r="B794" s="172"/>
      <c r="C794" s="172"/>
      <c r="D794" s="172"/>
      <c r="E794" s="172"/>
      <c r="F794" s="172"/>
      <c r="G794" s="172"/>
      <c r="H794" s="172"/>
      <c r="I794" s="172"/>
      <c r="J794" s="172"/>
      <c r="K794" s="172"/>
    </row>
    <row r="795" spans="1:11" ht="15.75" customHeight="1">
      <c r="A795" s="172"/>
      <c r="B795" s="172"/>
      <c r="C795" s="172"/>
      <c r="D795" s="172"/>
      <c r="E795" s="172"/>
      <c r="F795" s="172"/>
      <c r="G795" s="172"/>
      <c r="H795" s="172"/>
      <c r="I795" s="172"/>
      <c r="J795" s="172"/>
      <c r="K795" s="172"/>
    </row>
    <row r="796" spans="1:11" ht="15.75" customHeight="1">
      <c r="A796" s="172"/>
      <c r="B796" s="172"/>
      <c r="C796" s="172"/>
      <c r="D796" s="172"/>
      <c r="E796" s="172"/>
      <c r="F796" s="172"/>
      <c r="G796" s="172"/>
      <c r="H796" s="172"/>
      <c r="I796" s="172"/>
      <c r="J796" s="172"/>
      <c r="K796" s="172"/>
    </row>
    <row r="797" spans="1:11" ht="15.75" customHeight="1">
      <c r="A797" s="172"/>
      <c r="B797" s="172"/>
      <c r="C797" s="172"/>
      <c r="D797" s="172"/>
      <c r="E797" s="172"/>
      <c r="F797" s="172"/>
      <c r="G797" s="172"/>
      <c r="H797" s="172"/>
      <c r="I797" s="172"/>
      <c r="J797" s="172"/>
      <c r="K797" s="172"/>
    </row>
    <row r="798" spans="1:11" ht="15.75" customHeight="1">
      <c r="A798" s="172"/>
      <c r="B798" s="172"/>
      <c r="C798" s="172"/>
      <c r="D798" s="172"/>
      <c r="E798" s="172"/>
      <c r="F798" s="172"/>
      <c r="G798" s="172"/>
      <c r="H798" s="172"/>
      <c r="I798" s="172"/>
      <c r="J798" s="172"/>
      <c r="K798" s="172"/>
    </row>
    <row r="799" spans="1:11" ht="15.75" customHeight="1">
      <c r="A799" s="172"/>
      <c r="B799" s="172"/>
      <c r="C799" s="172"/>
      <c r="D799" s="172"/>
      <c r="E799" s="172"/>
      <c r="F799" s="172"/>
      <c r="G799" s="172"/>
      <c r="H799" s="172"/>
      <c r="I799" s="172"/>
      <c r="J799" s="172"/>
      <c r="K799" s="172"/>
    </row>
    <row r="800" spans="1:11" ht="15.75" customHeight="1">
      <c r="A800" s="172"/>
      <c r="B800" s="172"/>
      <c r="C800" s="172"/>
      <c r="D800" s="172"/>
      <c r="E800" s="172"/>
      <c r="F800" s="172"/>
      <c r="G800" s="172"/>
      <c r="H800" s="172"/>
      <c r="I800" s="172"/>
      <c r="J800" s="172"/>
      <c r="K800" s="172"/>
    </row>
    <row r="801" spans="1:11" ht="15.75" customHeight="1">
      <c r="A801" s="172"/>
      <c r="B801" s="172"/>
      <c r="C801" s="172"/>
      <c r="D801" s="172"/>
      <c r="E801" s="172"/>
      <c r="F801" s="172"/>
      <c r="G801" s="172"/>
      <c r="H801" s="172"/>
      <c r="I801" s="172"/>
      <c r="J801" s="172"/>
      <c r="K801" s="172"/>
    </row>
    <row r="802" spans="1:11" ht="15.75" customHeight="1">
      <c r="A802" s="172"/>
      <c r="B802" s="172"/>
      <c r="C802" s="172"/>
      <c r="D802" s="172"/>
      <c r="E802" s="172"/>
      <c r="F802" s="172"/>
      <c r="G802" s="172"/>
      <c r="H802" s="172"/>
      <c r="I802" s="172"/>
      <c r="J802" s="172"/>
      <c r="K802" s="172"/>
    </row>
    <row r="803" spans="1:11" ht="15.75" customHeight="1">
      <c r="A803" s="172"/>
      <c r="B803" s="172"/>
      <c r="C803" s="172"/>
      <c r="D803" s="172"/>
      <c r="E803" s="172"/>
      <c r="F803" s="172"/>
      <c r="G803" s="172"/>
      <c r="H803" s="172"/>
      <c r="I803" s="172"/>
      <c r="J803" s="172"/>
      <c r="K803" s="172"/>
    </row>
    <row r="804" spans="1:11" ht="15.75" customHeight="1">
      <c r="A804" s="172"/>
      <c r="B804" s="172"/>
      <c r="C804" s="172"/>
      <c r="D804" s="172"/>
      <c r="E804" s="172"/>
      <c r="F804" s="172"/>
      <c r="G804" s="172"/>
      <c r="H804" s="172"/>
      <c r="I804" s="172"/>
      <c r="J804" s="172"/>
      <c r="K804" s="172"/>
    </row>
    <row r="805" spans="1:11" ht="15.75" customHeight="1">
      <c r="A805" s="172"/>
      <c r="B805" s="172"/>
      <c r="C805" s="172"/>
      <c r="D805" s="172"/>
      <c r="E805" s="172"/>
      <c r="F805" s="172"/>
      <c r="G805" s="172"/>
      <c r="H805" s="172"/>
      <c r="I805" s="172"/>
      <c r="J805" s="172"/>
      <c r="K805" s="172"/>
    </row>
    <row r="806" spans="1:11" ht="15.75" customHeight="1">
      <c r="A806" s="172"/>
      <c r="B806" s="172"/>
      <c r="C806" s="172"/>
      <c r="D806" s="172"/>
      <c r="E806" s="172"/>
      <c r="F806" s="172"/>
      <c r="G806" s="172"/>
      <c r="H806" s="172"/>
      <c r="I806" s="172"/>
      <c r="J806" s="172"/>
      <c r="K806" s="172"/>
    </row>
    <row r="807" spans="1:11" ht="15.75" customHeight="1">
      <c r="A807" s="172"/>
      <c r="B807" s="172"/>
      <c r="C807" s="172"/>
      <c r="D807" s="172"/>
      <c r="E807" s="172"/>
      <c r="F807" s="172"/>
      <c r="G807" s="172"/>
      <c r="H807" s="172"/>
      <c r="I807" s="172"/>
      <c r="J807" s="172"/>
      <c r="K807" s="172"/>
    </row>
    <row r="808" spans="1:11" ht="15.75" customHeight="1">
      <c r="A808" s="172"/>
      <c r="B808" s="172"/>
      <c r="C808" s="172"/>
      <c r="D808" s="172"/>
      <c r="E808" s="172"/>
      <c r="F808" s="172"/>
      <c r="G808" s="172"/>
      <c r="H808" s="172"/>
      <c r="I808" s="172"/>
      <c r="J808" s="172"/>
      <c r="K808" s="172"/>
    </row>
    <row r="809" spans="1:11" ht="15.75" customHeight="1">
      <c r="A809" s="172"/>
      <c r="B809" s="172"/>
      <c r="C809" s="172"/>
      <c r="D809" s="172"/>
      <c r="E809" s="172"/>
      <c r="F809" s="172"/>
      <c r="G809" s="172"/>
      <c r="H809" s="172"/>
      <c r="I809" s="172"/>
      <c r="J809" s="172"/>
      <c r="K809" s="172"/>
    </row>
    <row r="810" spans="1:11" ht="15.75" customHeight="1">
      <c r="A810" s="172"/>
      <c r="B810" s="172"/>
      <c r="C810" s="172"/>
      <c r="D810" s="172"/>
      <c r="E810" s="172"/>
      <c r="F810" s="172"/>
      <c r="G810" s="172"/>
      <c r="H810" s="172"/>
      <c r="I810" s="172"/>
      <c r="J810" s="172"/>
      <c r="K810" s="172"/>
    </row>
    <row r="811" spans="1:11" ht="15.75" customHeight="1">
      <c r="A811" s="172"/>
      <c r="B811" s="172"/>
      <c r="C811" s="172"/>
      <c r="D811" s="172"/>
      <c r="E811" s="172"/>
      <c r="F811" s="172"/>
      <c r="G811" s="172"/>
      <c r="H811" s="172"/>
      <c r="I811" s="172"/>
      <c r="J811" s="172"/>
      <c r="K811" s="172"/>
    </row>
    <row r="812" spans="1:11" ht="15.75" customHeight="1">
      <c r="A812" s="172"/>
      <c r="B812" s="172"/>
      <c r="C812" s="172"/>
      <c r="D812" s="172"/>
      <c r="E812" s="172"/>
      <c r="F812" s="172"/>
      <c r="G812" s="172"/>
      <c r="H812" s="172"/>
      <c r="I812" s="172"/>
      <c r="J812" s="172"/>
      <c r="K812" s="172"/>
    </row>
    <row r="813" spans="1:11" ht="15.75" customHeight="1">
      <c r="A813" s="172"/>
      <c r="B813" s="172"/>
      <c r="C813" s="172"/>
      <c r="D813" s="172"/>
      <c r="E813" s="172"/>
      <c r="F813" s="172"/>
      <c r="G813" s="172"/>
      <c r="H813" s="172"/>
      <c r="I813" s="172"/>
      <c r="J813" s="172"/>
      <c r="K813" s="172"/>
    </row>
    <row r="814" spans="1:11" ht="15.75" customHeight="1">
      <c r="A814" s="172"/>
      <c r="B814" s="172"/>
      <c r="C814" s="172"/>
      <c r="D814" s="172"/>
      <c r="E814" s="172"/>
      <c r="F814" s="172"/>
      <c r="G814" s="172"/>
      <c r="H814" s="172"/>
      <c r="I814" s="172"/>
      <c r="J814" s="172"/>
      <c r="K814" s="172"/>
    </row>
    <row r="815" spans="1:11" ht="15.75" customHeight="1">
      <c r="A815" s="172"/>
      <c r="B815" s="172"/>
      <c r="C815" s="172"/>
      <c r="D815" s="172"/>
      <c r="E815" s="172"/>
      <c r="F815" s="172"/>
      <c r="G815" s="172"/>
      <c r="H815" s="172"/>
      <c r="I815" s="172"/>
      <c r="J815" s="172"/>
      <c r="K815" s="172"/>
    </row>
    <row r="816" spans="1:11" ht="15.75" customHeight="1">
      <c r="A816" s="172"/>
      <c r="B816" s="172"/>
      <c r="C816" s="172"/>
      <c r="D816" s="172"/>
      <c r="E816" s="172"/>
      <c r="F816" s="172"/>
      <c r="G816" s="172"/>
      <c r="H816" s="172"/>
      <c r="I816" s="172"/>
      <c r="J816" s="172"/>
      <c r="K816" s="172"/>
    </row>
    <row r="817" spans="1:11" ht="15.75" customHeight="1">
      <c r="A817" s="172"/>
      <c r="B817" s="172"/>
      <c r="C817" s="172"/>
      <c r="D817" s="172"/>
      <c r="E817" s="172"/>
      <c r="F817" s="172"/>
      <c r="G817" s="172"/>
      <c r="H817" s="172"/>
      <c r="I817" s="172"/>
      <c r="J817" s="172"/>
      <c r="K817" s="172"/>
    </row>
    <row r="818" spans="1:11" ht="15.75" customHeight="1">
      <c r="A818" s="172"/>
      <c r="B818" s="172"/>
      <c r="C818" s="172"/>
      <c r="D818" s="172"/>
      <c r="E818" s="172"/>
      <c r="F818" s="172"/>
      <c r="G818" s="172"/>
      <c r="H818" s="172"/>
      <c r="I818" s="172"/>
      <c r="J818" s="172"/>
      <c r="K818" s="172"/>
    </row>
    <row r="819" spans="1:11" ht="15.75" customHeight="1">
      <c r="A819" s="172"/>
      <c r="B819" s="172"/>
      <c r="C819" s="172"/>
      <c r="D819" s="172"/>
      <c r="E819" s="172"/>
      <c r="F819" s="172"/>
      <c r="G819" s="172"/>
      <c r="H819" s="172"/>
      <c r="I819" s="172"/>
      <c r="J819" s="172"/>
      <c r="K819" s="172"/>
    </row>
    <row r="820" spans="1:11" ht="15.75" customHeight="1">
      <c r="A820" s="172"/>
      <c r="B820" s="172"/>
      <c r="C820" s="172"/>
      <c r="D820" s="172"/>
      <c r="E820" s="172"/>
      <c r="F820" s="172"/>
      <c r="G820" s="172"/>
      <c r="H820" s="172"/>
      <c r="I820" s="172"/>
      <c r="J820" s="172"/>
      <c r="K820" s="172"/>
    </row>
    <row r="821" spans="1:11" ht="15.75" customHeight="1">
      <c r="A821" s="172"/>
      <c r="B821" s="172"/>
      <c r="C821" s="172"/>
      <c r="D821" s="172"/>
      <c r="E821" s="172"/>
      <c r="F821" s="172"/>
      <c r="G821" s="172"/>
      <c r="H821" s="172"/>
      <c r="I821" s="172"/>
      <c r="J821" s="172"/>
      <c r="K821" s="172"/>
    </row>
    <row r="822" spans="1:11" ht="15.75" customHeight="1">
      <c r="A822" s="172"/>
      <c r="B822" s="172"/>
      <c r="C822" s="172"/>
      <c r="D822" s="172"/>
      <c r="E822" s="172"/>
      <c r="F822" s="172"/>
      <c r="G822" s="172"/>
      <c r="H822" s="172"/>
      <c r="I822" s="172"/>
      <c r="J822" s="172"/>
      <c r="K822" s="172"/>
    </row>
    <row r="823" spans="1:11" ht="15.75" customHeight="1">
      <c r="A823" s="172"/>
      <c r="B823" s="172"/>
      <c r="C823" s="172"/>
      <c r="D823" s="172"/>
      <c r="E823" s="172"/>
      <c r="F823" s="172"/>
      <c r="G823" s="172"/>
      <c r="H823" s="172"/>
      <c r="I823" s="172"/>
      <c r="J823" s="172"/>
      <c r="K823" s="172"/>
    </row>
    <row r="824" spans="1:11" ht="15.75" customHeight="1">
      <c r="A824" s="172"/>
      <c r="B824" s="172"/>
      <c r="C824" s="172"/>
      <c r="D824" s="172"/>
      <c r="E824" s="172"/>
      <c r="F824" s="172"/>
      <c r="G824" s="172"/>
      <c r="H824" s="172"/>
      <c r="I824" s="172"/>
      <c r="J824" s="172"/>
      <c r="K824" s="172"/>
    </row>
    <row r="825" spans="1:11" ht="15.75" customHeight="1">
      <c r="A825" s="172"/>
      <c r="B825" s="172"/>
      <c r="C825" s="172"/>
      <c r="D825" s="172"/>
      <c r="E825" s="172"/>
      <c r="F825" s="172"/>
      <c r="G825" s="172"/>
      <c r="H825" s="172"/>
      <c r="I825" s="172"/>
      <c r="J825" s="172"/>
      <c r="K825" s="172"/>
    </row>
    <row r="826" spans="1:11" ht="15.75" customHeight="1">
      <c r="A826" s="172"/>
      <c r="B826" s="172"/>
      <c r="C826" s="172"/>
      <c r="D826" s="172"/>
      <c r="E826" s="172"/>
      <c r="F826" s="172"/>
      <c r="G826" s="172"/>
      <c r="H826" s="172"/>
      <c r="I826" s="172"/>
      <c r="J826" s="172"/>
      <c r="K826" s="172"/>
    </row>
    <row r="827" spans="1:11" ht="15.75" customHeight="1">
      <c r="A827" s="172"/>
      <c r="B827" s="172"/>
      <c r="C827" s="172"/>
      <c r="D827" s="172"/>
      <c r="E827" s="172"/>
      <c r="F827" s="172"/>
      <c r="G827" s="172"/>
      <c r="H827" s="172"/>
      <c r="I827" s="172"/>
      <c r="J827" s="172"/>
      <c r="K827" s="172"/>
    </row>
    <row r="828" spans="1:11" ht="15.75" customHeight="1">
      <c r="A828" s="172"/>
      <c r="B828" s="172"/>
      <c r="C828" s="172"/>
      <c r="D828" s="172"/>
      <c r="E828" s="172"/>
      <c r="F828" s="172"/>
      <c r="G828" s="172"/>
      <c r="H828" s="172"/>
      <c r="I828" s="172"/>
      <c r="J828" s="172"/>
      <c r="K828" s="172"/>
    </row>
    <row r="829" spans="1:11" ht="15.75" customHeight="1">
      <c r="A829" s="172"/>
      <c r="B829" s="172"/>
      <c r="C829" s="172"/>
      <c r="D829" s="172"/>
      <c r="E829" s="172"/>
      <c r="F829" s="172"/>
      <c r="G829" s="172"/>
      <c r="H829" s="172"/>
      <c r="I829" s="172"/>
      <c r="J829" s="172"/>
      <c r="K829" s="172"/>
    </row>
    <row r="830" spans="1:11" ht="15.75" customHeight="1">
      <c r="A830" s="172"/>
      <c r="B830" s="172"/>
      <c r="C830" s="172"/>
      <c r="D830" s="172"/>
      <c r="E830" s="172"/>
      <c r="F830" s="172"/>
      <c r="G830" s="172"/>
      <c r="H830" s="172"/>
      <c r="I830" s="172"/>
      <c r="J830" s="172"/>
      <c r="K830" s="172"/>
    </row>
    <row r="831" spans="1:11" ht="15.75" customHeight="1">
      <c r="A831" s="172"/>
      <c r="B831" s="172"/>
      <c r="C831" s="172"/>
      <c r="D831" s="172"/>
      <c r="E831" s="172"/>
      <c r="F831" s="172"/>
      <c r="G831" s="172"/>
      <c r="H831" s="172"/>
      <c r="I831" s="172"/>
      <c r="J831" s="172"/>
      <c r="K831" s="172"/>
    </row>
    <row r="832" spans="1:11" ht="15.75" customHeight="1">
      <c r="A832" s="172"/>
      <c r="B832" s="172"/>
      <c r="C832" s="172"/>
      <c r="D832" s="172"/>
      <c r="E832" s="172"/>
      <c r="F832" s="172"/>
      <c r="G832" s="172"/>
      <c r="H832" s="172"/>
      <c r="I832" s="172"/>
      <c r="J832" s="172"/>
      <c r="K832" s="172"/>
    </row>
    <row r="833" spans="1:11" ht="15.75" customHeight="1">
      <c r="A833" s="172"/>
      <c r="B833" s="172"/>
      <c r="C833" s="172"/>
      <c r="D833" s="172"/>
      <c r="E833" s="172"/>
      <c r="F833" s="172"/>
      <c r="G833" s="172"/>
      <c r="H833" s="172"/>
      <c r="I833" s="172"/>
      <c r="J833" s="172"/>
      <c r="K833" s="172"/>
    </row>
    <row r="834" spans="1:11" ht="15.75" customHeight="1">
      <c r="A834" s="172"/>
      <c r="B834" s="172"/>
      <c r="C834" s="172"/>
      <c r="D834" s="172"/>
      <c r="E834" s="172"/>
      <c r="F834" s="172"/>
      <c r="G834" s="172"/>
      <c r="H834" s="172"/>
      <c r="I834" s="172"/>
      <c r="J834" s="172"/>
      <c r="K834" s="172"/>
    </row>
    <row r="835" spans="1:11" ht="15.75" customHeight="1">
      <c r="A835" s="172"/>
      <c r="B835" s="172"/>
      <c r="C835" s="172"/>
      <c r="D835" s="172"/>
      <c r="E835" s="172"/>
      <c r="F835" s="172"/>
      <c r="G835" s="172"/>
      <c r="H835" s="172"/>
      <c r="I835" s="172"/>
      <c r="J835" s="172"/>
      <c r="K835" s="172"/>
    </row>
    <row r="836" spans="1:11" ht="15.75" customHeight="1">
      <c r="A836" s="172"/>
      <c r="B836" s="172"/>
      <c r="C836" s="172"/>
      <c r="D836" s="172"/>
      <c r="E836" s="172"/>
      <c r="F836" s="172"/>
      <c r="G836" s="172"/>
      <c r="H836" s="172"/>
      <c r="I836" s="172"/>
      <c r="J836" s="172"/>
      <c r="K836" s="172"/>
    </row>
    <row r="837" spans="1:11" ht="15.75" customHeight="1">
      <c r="A837" s="172"/>
      <c r="B837" s="172"/>
      <c r="C837" s="172"/>
      <c r="D837" s="172"/>
      <c r="E837" s="172"/>
      <c r="F837" s="172"/>
      <c r="G837" s="172"/>
      <c r="H837" s="172"/>
      <c r="I837" s="172"/>
      <c r="J837" s="172"/>
      <c r="K837" s="172"/>
    </row>
    <row r="838" spans="1:11" ht="15.75" customHeight="1">
      <c r="A838" s="172"/>
      <c r="B838" s="172"/>
      <c r="C838" s="172"/>
      <c r="D838" s="172"/>
      <c r="E838" s="172"/>
      <c r="F838" s="172"/>
      <c r="G838" s="172"/>
      <c r="H838" s="172"/>
      <c r="I838" s="172"/>
      <c r="J838" s="172"/>
      <c r="K838" s="172"/>
    </row>
    <row r="839" spans="1:11" ht="15.75" customHeight="1">
      <c r="A839" s="172"/>
      <c r="B839" s="172"/>
      <c r="C839" s="172"/>
      <c r="D839" s="172"/>
      <c r="E839" s="172"/>
      <c r="F839" s="172"/>
      <c r="G839" s="172"/>
      <c r="H839" s="172"/>
      <c r="I839" s="172"/>
      <c r="J839" s="172"/>
      <c r="K839" s="172"/>
    </row>
    <row r="840" spans="1:11" ht="15.75" customHeight="1">
      <c r="A840" s="172"/>
      <c r="B840" s="172"/>
      <c r="C840" s="172"/>
      <c r="D840" s="172"/>
      <c r="E840" s="172"/>
      <c r="F840" s="172"/>
      <c r="G840" s="172"/>
      <c r="H840" s="172"/>
      <c r="I840" s="172"/>
      <c r="J840" s="172"/>
      <c r="K840" s="172"/>
    </row>
    <row r="841" spans="1:11" ht="15.75" customHeight="1">
      <c r="A841" s="172"/>
      <c r="B841" s="172"/>
      <c r="C841" s="172"/>
      <c r="D841" s="172"/>
      <c r="E841" s="172"/>
      <c r="F841" s="172"/>
      <c r="G841" s="172"/>
      <c r="H841" s="172"/>
      <c r="I841" s="172"/>
      <c r="J841" s="172"/>
      <c r="K841" s="172"/>
    </row>
    <row r="842" spans="1:11" ht="15.75" customHeight="1">
      <c r="A842" s="172"/>
      <c r="B842" s="172"/>
      <c r="C842" s="172"/>
      <c r="D842" s="172"/>
      <c r="E842" s="172"/>
      <c r="F842" s="172"/>
      <c r="G842" s="172"/>
      <c r="H842" s="172"/>
      <c r="I842" s="172"/>
      <c r="J842" s="172"/>
      <c r="K842" s="172"/>
    </row>
    <row r="843" spans="1:11" ht="15.75" customHeight="1">
      <c r="A843" s="172"/>
      <c r="B843" s="172"/>
      <c r="C843" s="172"/>
      <c r="D843" s="172"/>
      <c r="E843" s="172"/>
      <c r="F843" s="172"/>
      <c r="G843" s="172"/>
      <c r="H843" s="172"/>
      <c r="I843" s="172"/>
      <c r="J843" s="172"/>
      <c r="K843" s="172"/>
    </row>
    <row r="844" spans="1:11" ht="15.75" customHeight="1">
      <c r="A844" s="172"/>
      <c r="B844" s="172"/>
      <c r="C844" s="172"/>
      <c r="D844" s="172"/>
      <c r="E844" s="172"/>
      <c r="F844" s="172"/>
      <c r="G844" s="172"/>
      <c r="H844" s="172"/>
      <c r="I844" s="172"/>
      <c r="J844" s="172"/>
      <c r="K844" s="172"/>
    </row>
    <row r="845" spans="1:11" ht="15.75" customHeight="1">
      <c r="A845" s="172"/>
      <c r="B845" s="172"/>
      <c r="C845" s="172"/>
      <c r="D845" s="172"/>
      <c r="E845" s="172"/>
      <c r="F845" s="172"/>
      <c r="G845" s="172"/>
      <c r="H845" s="172"/>
      <c r="I845" s="172"/>
      <c r="J845" s="172"/>
      <c r="K845" s="172"/>
    </row>
    <row r="846" spans="1:11" ht="15.75" customHeight="1">
      <c r="A846" s="172"/>
      <c r="B846" s="172"/>
      <c r="C846" s="172"/>
      <c r="D846" s="172"/>
      <c r="E846" s="172"/>
      <c r="F846" s="172"/>
      <c r="G846" s="172"/>
      <c r="H846" s="172"/>
      <c r="I846" s="172"/>
      <c r="J846" s="172"/>
      <c r="K846" s="172"/>
    </row>
    <row r="847" spans="1:11" ht="15.75" customHeight="1">
      <c r="A847" s="172"/>
      <c r="B847" s="172"/>
      <c r="C847" s="172"/>
      <c r="D847" s="172"/>
      <c r="E847" s="172"/>
      <c r="F847" s="172"/>
      <c r="G847" s="172"/>
      <c r="H847" s="172"/>
      <c r="I847" s="172"/>
      <c r="J847" s="172"/>
      <c r="K847" s="172"/>
    </row>
    <row r="848" spans="1:11" ht="15.75" customHeight="1">
      <c r="A848" s="172"/>
      <c r="B848" s="172"/>
      <c r="C848" s="172"/>
      <c r="D848" s="172"/>
      <c r="E848" s="172"/>
      <c r="F848" s="172"/>
      <c r="G848" s="172"/>
      <c r="H848" s="172"/>
      <c r="I848" s="172"/>
      <c r="J848" s="172"/>
      <c r="K848" s="172"/>
    </row>
    <row r="849" spans="1:11" ht="15.75" customHeight="1">
      <c r="A849" s="172"/>
      <c r="B849" s="172"/>
      <c r="C849" s="172"/>
      <c r="D849" s="172"/>
      <c r="E849" s="172"/>
      <c r="F849" s="172"/>
      <c r="G849" s="172"/>
      <c r="H849" s="172"/>
      <c r="I849" s="172"/>
      <c r="J849" s="172"/>
      <c r="K849" s="172"/>
    </row>
    <row r="850" spans="1:11" ht="15.75" customHeight="1">
      <c r="A850" s="172"/>
      <c r="B850" s="172"/>
      <c r="C850" s="172"/>
      <c r="D850" s="172"/>
      <c r="E850" s="172"/>
      <c r="F850" s="172"/>
      <c r="G850" s="172"/>
      <c r="H850" s="172"/>
      <c r="I850" s="172"/>
      <c r="J850" s="172"/>
      <c r="K850" s="172"/>
    </row>
    <row r="851" spans="1:11" ht="15.75" customHeight="1">
      <c r="A851" s="172"/>
      <c r="B851" s="172"/>
      <c r="C851" s="172"/>
      <c r="D851" s="172"/>
      <c r="E851" s="172"/>
      <c r="F851" s="172"/>
      <c r="G851" s="172"/>
      <c r="H851" s="172"/>
      <c r="I851" s="172"/>
      <c r="J851" s="172"/>
      <c r="K851" s="172"/>
    </row>
    <row r="852" spans="1:11" ht="15.75" customHeight="1">
      <c r="A852" s="172"/>
      <c r="B852" s="172"/>
      <c r="C852" s="172"/>
      <c r="D852" s="172"/>
      <c r="E852" s="172"/>
      <c r="F852" s="172"/>
      <c r="G852" s="172"/>
      <c r="H852" s="172"/>
      <c r="I852" s="172"/>
      <c r="J852" s="172"/>
      <c r="K852" s="172"/>
    </row>
    <row r="853" spans="1:11" ht="15.75" customHeight="1">
      <c r="A853" s="172"/>
      <c r="B853" s="172"/>
      <c r="C853" s="172"/>
      <c r="D853" s="172"/>
      <c r="E853" s="172"/>
      <c r="F853" s="172"/>
      <c r="G853" s="172"/>
      <c r="H853" s="172"/>
      <c r="I853" s="172"/>
      <c r="J853" s="172"/>
      <c r="K853" s="172"/>
    </row>
    <row r="854" spans="1:11" ht="15.75" customHeight="1">
      <c r="A854" s="172"/>
      <c r="B854" s="172"/>
      <c r="C854" s="172"/>
      <c r="D854" s="172"/>
      <c r="E854" s="172"/>
      <c r="F854" s="172"/>
      <c r="G854" s="172"/>
      <c r="H854" s="172"/>
      <c r="I854" s="172"/>
      <c r="J854" s="172"/>
      <c r="K854" s="172"/>
    </row>
    <row r="855" spans="1:11" ht="15.75" customHeight="1">
      <c r="A855" s="172"/>
      <c r="B855" s="172"/>
      <c r="C855" s="172"/>
      <c r="D855" s="172"/>
      <c r="E855" s="172"/>
      <c r="F855" s="172"/>
      <c r="G855" s="172"/>
      <c r="H855" s="172"/>
      <c r="I855" s="172"/>
      <c r="J855" s="172"/>
      <c r="K855" s="172"/>
    </row>
    <row r="856" spans="1:11" ht="15.75" customHeight="1">
      <c r="A856" s="172"/>
      <c r="B856" s="172"/>
      <c r="C856" s="172"/>
      <c r="D856" s="172"/>
      <c r="E856" s="172"/>
      <c r="F856" s="172"/>
      <c r="G856" s="172"/>
      <c r="H856" s="172"/>
      <c r="I856" s="172"/>
      <c r="J856" s="172"/>
      <c r="K856" s="172"/>
    </row>
    <row r="857" spans="1:11" ht="15.75" customHeight="1">
      <c r="A857" s="172"/>
      <c r="B857" s="172"/>
      <c r="C857" s="172"/>
      <c r="D857" s="172"/>
      <c r="E857" s="172"/>
      <c r="F857" s="172"/>
      <c r="G857" s="172"/>
      <c r="H857" s="172"/>
      <c r="I857" s="172"/>
      <c r="J857" s="172"/>
      <c r="K857" s="172"/>
    </row>
    <row r="858" spans="1:11" ht="15.75" customHeight="1">
      <c r="A858" s="172"/>
      <c r="B858" s="172"/>
      <c r="C858" s="172"/>
      <c r="D858" s="172"/>
      <c r="E858" s="172"/>
      <c r="F858" s="172"/>
      <c r="G858" s="172"/>
      <c r="H858" s="172"/>
      <c r="I858" s="172"/>
      <c r="J858" s="172"/>
      <c r="K858" s="172"/>
    </row>
    <row r="859" spans="1:11" ht="15.75" customHeight="1">
      <c r="A859" s="172"/>
      <c r="B859" s="172"/>
      <c r="C859" s="172"/>
      <c r="D859" s="172"/>
      <c r="E859" s="172"/>
      <c r="F859" s="172"/>
      <c r="G859" s="172"/>
      <c r="H859" s="172"/>
      <c r="I859" s="172"/>
      <c r="J859" s="172"/>
      <c r="K859" s="172"/>
    </row>
    <row r="860" spans="1:11" ht="15.75" customHeight="1">
      <c r="A860" s="172"/>
      <c r="B860" s="172"/>
      <c r="C860" s="172"/>
      <c r="D860" s="172"/>
      <c r="E860" s="172"/>
      <c r="F860" s="172"/>
      <c r="G860" s="172"/>
      <c r="H860" s="172"/>
      <c r="I860" s="172"/>
      <c r="J860" s="172"/>
      <c r="K860" s="172"/>
    </row>
    <row r="861" spans="1:11" ht="15.75" customHeight="1">
      <c r="A861" s="172"/>
      <c r="B861" s="172"/>
      <c r="C861" s="172"/>
      <c r="D861" s="172"/>
      <c r="E861" s="172"/>
      <c r="F861" s="172"/>
      <c r="G861" s="172"/>
      <c r="H861" s="172"/>
      <c r="I861" s="172"/>
      <c r="J861" s="172"/>
      <c r="K861" s="172"/>
    </row>
    <row r="862" spans="1:11" ht="15.75" customHeight="1">
      <c r="A862" s="172"/>
      <c r="B862" s="172"/>
      <c r="C862" s="172"/>
      <c r="D862" s="172"/>
      <c r="E862" s="172"/>
      <c r="F862" s="172"/>
      <c r="G862" s="172"/>
      <c r="H862" s="172"/>
      <c r="I862" s="172"/>
      <c r="J862" s="172"/>
      <c r="K862" s="172"/>
    </row>
    <row r="863" spans="1:11" ht="15.75" customHeight="1">
      <c r="A863" s="172"/>
      <c r="B863" s="172"/>
      <c r="C863" s="172"/>
      <c r="D863" s="172"/>
      <c r="E863" s="172"/>
      <c r="F863" s="172"/>
      <c r="G863" s="172"/>
      <c r="H863" s="172"/>
      <c r="I863" s="172"/>
      <c r="J863" s="172"/>
      <c r="K863" s="172"/>
    </row>
    <row r="864" spans="1:11" ht="15.75" customHeight="1">
      <c r="A864" s="172"/>
      <c r="B864" s="172"/>
      <c r="C864" s="172"/>
      <c r="D864" s="172"/>
      <c r="E864" s="172"/>
      <c r="F864" s="172"/>
      <c r="G864" s="172"/>
      <c r="H864" s="172"/>
      <c r="I864" s="172"/>
      <c r="J864" s="172"/>
      <c r="K864" s="172"/>
    </row>
    <row r="865" spans="1:11" ht="15.75" customHeight="1">
      <c r="A865" s="172"/>
      <c r="B865" s="172"/>
      <c r="C865" s="172"/>
      <c r="D865" s="172"/>
      <c r="E865" s="172"/>
      <c r="F865" s="172"/>
      <c r="G865" s="172"/>
      <c r="H865" s="172"/>
      <c r="I865" s="172"/>
      <c r="J865" s="172"/>
      <c r="K865" s="172"/>
    </row>
    <row r="866" spans="1:11" ht="15.75" customHeight="1">
      <c r="A866" s="172"/>
      <c r="B866" s="172"/>
      <c r="C866" s="172"/>
      <c r="D866" s="172"/>
      <c r="E866" s="172"/>
      <c r="F866" s="172"/>
      <c r="G866" s="172"/>
      <c r="H866" s="172"/>
      <c r="I866" s="172"/>
      <c r="J866" s="172"/>
      <c r="K866" s="172"/>
    </row>
    <row r="867" spans="1:11" ht="15.75" customHeight="1">
      <c r="A867" s="172"/>
      <c r="B867" s="172"/>
      <c r="C867" s="172"/>
      <c r="D867" s="172"/>
      <c r="E867" s="172"/>
      <c r="F867" s="172"/>
      <c r="G867" s="172"/>
      <c r="H867" s="172"/>
      <c r="I867" s="172"/>
      <c r="J867" s="172"/>
      <c r="K867" s="172"/>
    </row>
    <row r="868" spans="1:11" ht="15.75" customHeight="1">
      <c r="A868" s="172"/>
      <c r="B868" s="172"/>
      <c r="C868" s="172"/>
      <c r="D868" s="172"/>
      <c r="E868" s="172"/>
      <c r="F868" s="172"/>
      <c r="G868" s="172"/>
      <c r="H868" s="172"/>
      <c r="I868" s="172"/>
      <c r="J868" s="172"/>
      <c r="K868" s="172"/>
    </row>
    <row r="869" spans="1:11" ht="15.75" customHeight="1">
      <c r="A869" s="172"/>
      <c r="B869" s="172"/>
      <c r="C869" s="172"/>
      <c r="D869" s="172"/>
      <c r="E869" s="172"/>
      <c r="F869" s="172"/>
      <c r="G869" s="172"/>
      <c r="H869" s="172"/>
      <c r="I869" s="172"/>
      <c r="J869" s="172"/>
      <c r="K869" s="172"/>
    </row>
    <row r="870" spans="1:11" ht="15.75" customHeight="1">
      <c r="A870" s="172"/>
      <c r="B870" s="172"/>
      <c r="C870" s="172"/>
      <c r="D870" s="172"/>
      <c r="E870" s="172"/>
      <c r="F870" s="172"/>
      <c r="G870" s="172"/>
      <c r="H870" s="172"/>
      <c r="I870" s="172"/>
      <c r="J870" s="172"/>
      <c r="K870" s="172"/>
    </row>
    <row r="871" spans="1:11" ht="15.75" customHeight="1">
      <c r="A871" s="172"/>
      <c r="B871" s="172"/>
      <c r="C871" s="172"/>
      <c r="D871" s="172"/>
      <c r="E871" s="172"/>
      <c r="F871" s="172"/>
      <c r="G871" s="172"/>
      <c r="H871" s="172"/>
      <c r="I871" s="172"/>
      <c r="J871" s="172"/>
      <c r="K871" s="172"/>
    </row>
    <row r="872" spans="1:11" ht="15.75" customHeight="1">
      <c r="A872" s="172"/>
      <c r="B872" s="172"/>
      <c r="C872" s="172"/>
      <c r="D872" s="172"/>
      <c r="E872" s="172"/>
      <c r="F872" s="172"/>
      <c r="G872" s="172"/>
      <c r="H872" s="172"/>
      <c r="I872" s="172"/>
      <c r="J872" s="172"/>
      <c r="K872" s="172"/>
    </row>
    <row r="873" spans="1:11" ht="15.75" customHeight="1">
      <c r="A873" s="172"/>
      <c r="B873" s="172"/>
      <c r="C873" s="172"/>
      <c r="D873" s="172"/>
      <c r="E873" s="172"/>
      <c r="F873" s="172"/>
      <c r="G873" s="172"/>
      <c r="H873" s="172"/>
      <c r="I873" s="172"/>
      <c r="J873" s="172"/>
      <c r="K873" s="172"/>
    </row>
    <row r="874" spans="1:11" ht="15.75" customHeight="1">
      <c r="A874" s="172"/>
      <c r="B874" s="172"/>
      <c r="C874" s="172"/>
      <c r="D874" s="172"/>
      <c r="E874" s="172"/>
      <c r="F874" s="172"/>
      <c r="G874" s="172"/>
      <c r="H874" s="172"/>
      <c r="I874" s="172"/>
      <c r="J874" s="172"/>
      <c r="K874" s="172"/>
    </row>
    <row r="875" spans="1:11" ht="15.75" customHeight="1">
      <c r="A875" s="172"/>
      <c r="B875" s="172"/>
      <c r="C875" s="172"/>
      <c r="D875" s="172"/>
      <c r="E875" s="172"/>
      <c r="F875" s="172"/>
      <c r="G875" s="172"/>
      <c r="H875" s="172"/>
      <c r="I875" s="172"/>
      <c r="J875" s="172"/>
      <c r="K875" s="172"/>
    </row>
    <row r="876" spans="1:11" ht="15.75" customHeight="1">
      <c r="A876" s="172"/>
      <c r="B876" s="172"/>
      <c r="C876" s="172"/>
      <c r="D876" s="172"/>
      <c r="E876" s="172"/>
      <c r="F876" s="172"/>
      <c r="G876" s="172"/>
      <c r="H876" s="172"/>
      <c r="I876" s="172"/>
      <c r="J876" s="172"/>
      <c r="K876" s="172"/>
    </row>
    <row r="877" spans="1:11" ht="15.75" customHeight="1">
      <c r="A877" s="172"/>
      <c r="B877" s="172"/>
      <c r="C877" s="172"/>
      <c r="D877" s="172"/>
      <c r="E877" s="172"/>
      <c r="F877" s="172"/>
      <c r="G877" s="172"/>
      <c r="H877" s="172"/>
      <c r="I877" s="172"/>
      <c r="J877" s="172"/>
      <c r="K877" s="172"/>
    </row>
    <row r="878" spans="1:11" ht="15.75" customHeight="1">
      <c r="A878" s="172"/>
      <c r="B878" s="172"/>
      <c r="C878" s="172"/>
      <c r="D878" s="172"/>
      <c r="E878" s="172"/>
      <c r="F878" s="172"/>
      <c r="G878" s="172"/>
      <c r="H878" s="172"/>
      <c r="I878" s="172"/>
      <c r="J878" s="172"/>
      <c r="K878" s="172"/>
    </row>
    <row r="879" spans="1:11" ht="15.75" customHeight="1">
      <c r="A879" s="172"/>
      <c r="B879" s="172"/>
      <c r="C879" s="172"/>
      <c r="D879" s="172"/>
      <c r="E879" s="172"/>
      <c r="F879" s="172"/>
      <c r="G879" s="172"/>
      <c r="H879" s="172"/>
      <c r="I879" s="172"/>
      <c r="J879" s="172"/>
      <c r="K879" s="172"/>
    </row>
    <row r="880" spans="1:11" ht="15.75" customHeight="1">
      <c r="A880" s="172"/>
      <c r="B880" s="172"/>
      <c r="C880" s="172"/>
      <c r="D880" s="172"/>
      <c r="E880" s="172"/>
      <c r="F880" s="172"/>
      <c r="G880" s="172"/>
      <c r="H880" s="172"/>
      <c r="I880" s="172"/>
      <c r="J880" s="172"/>
      <c r="K880" s="172"/>
    </row>
    <row r="881" spans="1:11" ht="15.75" customHeight="1">
      <c r="A881" s="172"/>
      <c r="B881" s="172"/>
      <c r="C881" s="172"/>
      <c r="D881" s="172"/>
      <c r="E881" s="172"/>
      <c r="F881" s="172"/>
      <c r="G881" s="172"/>
      <c r="H881" s="172"/>
      <c r="I881" s="172"/>
      <c r="J881" s="172"/>
      <c r="K881" s="172"/>
    </row>
    <row r="882" spans="1:11" ht="15.75" customHeight="1">
      <c r="A882" s="172"/>
      <c r="B882" s="172"/>
      <c r="C882" s="172"/>
      <c r="D882" s="172"/>
      <c r="E882" s="172"/>
      <c r="F882" s="172"/>
      <c r="G882" s="172"/>
      <c r="H882" s="172"/>
      <c r="I882" s="172"/>
      <c r="J882" s="172"/>
      <c r="K882" s="172"/>
    </row>
    <row r="883" spans="1:11" ht="15.75" customHeight="1">
      <c r="A883" s="172"/>
      <c r="B883" s="172"/>
      <c r="C883" s="172"/>
      <c r="D883" s="172"/>
      <c r="E883" s="172"/>
      <c r="F883" s="172"/>
      <c r="G883" s="172"/>
      <c r="H883" s="172"/>
      <c r="I883" s="172"/>
      <c r="J883" s="172"/>
      <c r="K883" s="172"/>
    </row>
    <row r="884" spans="1:11" ht="15.75" customHeight="1">
      <c r="A884" s="172"/>
      <c r="B884" s="172"/>
      <c r="C884" s="172"/>
      <c r="D884" s="172"/>
      <c r="E884" s="172"/>
      <c r="F884" s="172"/>
      <c r="G884" s="172"/>
      <c r="H884" s="172"/>
      <c r="I884" s="172"/>
      <c r="J884" s="172"/>
      <c r="K884" s="172"/>
    </row>
    <row r="885" spans="1:11" ht="15.75" customHeight="1">
      <c r="A885" s="172"/>
      <c r="B885" s="172"/>
      <c r="C885" s="172"/>
      <c r="D885" s="172"/>
      <c r="E885" s="172"/>
      <c r="F885" s="172"/>
      <c r="G885" s="172"/>
      <c r="H885" s="172"/>
      <c r="I885" s="172"/>
      <c r="J885" s="172"/>
      <c r="K885" s="172"/>
    </row>
    <row r="886" spans="1:11" ht="15.75" customHeight="1">
      <c r="A886" s="172"/>
      <c r="B886" s="172"/>
      <c r="C886" s="172"/>
      <c r="D886" s="172"/>
      <c r="E886" s="172"/>
      <c r="F886" s="172"/>
      <c r="G886" s="172"/>
      <c r="H886" s="172"/>
      <c r="I886" s="172"/>
      <c r="J886" s="172"/>
      <c r="K886" s="172"/>
    </row>
    <row r="887" spans="1:11" ht="15.75" customHeight="1">
      <c r="A887" s="172"/>
      <c r="B887" s="172"/>
      <c r="C887" s="172"/>
      <c r="D887" s="172"/>
      <c r="E887" s="172"/>
      <c r="F887" s="172"/>
      <c r="G887" s="172"/>
      <c r="H887" s="172"/>
      <c r="I887" s="172"/>
      <c r="J887" s="172"/>
      <c r="K887" s="172"/>
    </row>
    <row r="888" spans="1:11" ht="15.75" customHeight="1">
      <c r="A888" s="172"/>
      <c r="B888" s="172"/>
      <c r="C888" s="172"/>
      <c r="D888" s="172"/>
      <c r="E888" s="172"/>
      <c r="F888" s="172"/>
      <c r="G888" s="172"/>
      <c r="H888" s="172"/>
      <c r="I888" s="172"/>
      <c r="J888" s="172"/>
      <c r="K888" s="172"/>
    </row>
    <row r="889" spans="1:11" ht="15.75" customHeight="1">
      <c r="A889" s="172"/>
      <c r="B889" s="172"/>
      <c r="C889" s="172"/>
      <c r="D889" s="172"/>
      <c r="E889" s="172"/>
      <c r="F889" s="172"/>
      <c r="G889" s="172"/>
      <c r="H889" s="172"/>
      <c r="I889" s="172"/>
      <c r="J889" s="172"/>
      <c r="K889" s="172"/>
    </row>
    <row r="890" spans="1:11" ht="15.75" customHeight="1">
      <c r="A890" s="172"/>
      <c r="B890" s="172"/>
      <c r="C890" s="172"/>
      <c r="D890" s="172"/>
      <c r="E890" s="172"/>
      <c r="F890" s="172"/>
      <c r="G890" s="172"/>
      <c r="H890" s="172"/>
      <c r="I890" s="172"/>
      <c r="J890" s="172"/>
      <c r="K890" s="172"/>
    </row>
    <row r="891" spans="1:11" ht="15.75" customHeight="1">
      <c r="A891" s="172"/>
      <c r="B891" s="172"/>
      <c r="C891" s="172"/>
      <c r="D891" s="172"/>
      <c r="E891" s="172"/>
      <c r="F891" s="172"/>
      <c r="G891" s="172"/>
      <c r="H891" s="172"/>
      <c r="I891" s="172"/>
      <c r="J891" s="172"/>
      <c r="K891" s="172"/>
    </row>
    <row r="892" spans="1:11" ht="15.75" customHeight="1">
      <c r="A892" s="172"/>
      <c r="B892" s="172"/>
      <c r="C892" s="172"/>
      <c r="D892" s="172"/>
      <c r="E892" s="172"/>
      <c r="F892" s="172"/>
      <c r="G892" s="172"/>
      <c r="H892" s="172"/>
      <c r="I892" s="172"/>
      <c r="J892" s="172"/>
      <c r="K892" s="172"/>
    </row>
    <row r="893" spans="1:11" ht="15.75" customHeight="1">
      <c r="A893" s="172"/>
      <c r="B893" s="172"/>
      <c r="C893" s="172"/>
      <c r="D893" s="172"/>
      <c r="E893" s="172"/>
      <c r="F893" s="172"/>
      <c r="G893" s="172"/>
      <c r="H893" s="172"/>
      <c r="I893" s="172"/>
      <c r="J893" s="172"/>
      <c r="K893" s="172"/>
    </row>
    <row r="894" spans="1:11" ht="15.75" customHeight="1">
      <c r="A894" s="172"/>
      <c r="B894" s="172"/>
      <c r="C894" s="172"/>
      <c r="D894" s="172"/>
      <c r="E894" s="172"/>
      <c r="F894" s="172"/>
      <c r="G894" s="172"/>
      <c r="H894" s="172"/>
      <c r="I894" s="172"/>
      <c r="J894" s="172"/>
      <c r="K894" s="172"/>
    </row>
    <row r="895" spans="1:11" ht="15.75" customHeight="1">
      <c r="A895" s="172"/>
      <c r="B895" s="172"/>
      <c r="C895" s="172"/>
      <c r="D895" s="172"/>
      <c r="E895" s="172"/>
      <c r="F895" s="172"/>
      <c r="G895" s="172"/>
      <c r="H895" s="172"/>
      <c r="I895" s="172"/>
      <c r="J895" s="172"/>
      <c r="K895" s="172"/>
    </row>
    <row r="896" spans="1:11" ht="15.75" customHeight="1">
      <c r="A896" s="172"/>
      <c r="B896" s="172"/>
      <c r="C896" s="172"/>
      <c r="D896" s="172"/>
      <c r="E896" s="172"/>
      <c r="F896" s="172"/>
      <c r="G896" s="172"/>
      <c r="H896" s="172"/>
      <c r="I896" s="172"/>
      <c r="J896" s="172"/>
      <c r="K896" s="172"/>
    </row>
    <row r="897" spans="1:11" ht="15.75" customHeight="1">
      <c r="A897" s="172"/>
      <c r="B897" s="172"/>
      <c r="C897" s="172"/>
      <c r="D897" s="172"/>
      <c r="E897" s="172"/>
      <c r="F897" s="172"/>
      <c r="G897" s="172"/>
      <c r="H897" s="172"/>
      <c r="I897" s="172"/>
      <c r="J897" s="172"/>
      <c r="K897" s="172"/>
    </row>
    <row r="898" spans="1:11" ht="15.75" customHeight="1">
      <c r="A898" s="172"/>
      <c r="B898" s="172"/>
      <c r="C898" s="172"/>
      <c r="D898" s="172"/>
      <c r="E898" s="172"/>
      <c r="F898" s="172"/>
      <c r="G898" s="172"/>
      <c r="H898" s="172"/>
      <c r="I898" s="172"/>
      <c r="J898" s="172"/>
      <c r="K898" s="172"/>
    </row>
    <row r="899" spans="1:11" ht="15.75" customHeight="1">
      <c r="A899" s="172"/>
      <c r="B899" s="172"/>
      <c r="C899" s="172"/>
      <c r="D899" s="172"/>
      <c r="E899" s="172"/>
      <c r="F899" s="172"/>
      <c r="G899" s="172"/>
      <c r="H899" s="172"/>
      <c r="I899" s="172"/>
      <c r="J899" s="172"/>
      <c r="K899" s="172"/>
    </row>
    <row r="900" spans="1:11" ht="15.75" customHeight="1">
      <c r="A900" s="172"/>
      <c r="B900" s="172"/>
      <c r="C900" s="172"/>
      <c r="D900" s="172"/>
      <c r="E900" s="172"/>
      <c r="F900" s="172"/>
      <c r="G900" s="172"/>
      <c r="H900" s="172"/>
      <c r="I900" s="172"/>
      <c r="J900" s="172"/>
      <c r="K900" s="172"/>
    </row>
    <row r="901" spans="1:11" ht="15.75" customHeight="1">
      <c r="A901" s="172"/>
      <c r="B901" s="172"/>
      <c r="C901" s="172"/>
      <c r="D901" s="172"/>
      <c r="E901" s="172"/>
      <c r="F901" s="172"/>
      <c r="G901" s="172"/>
      <c r="H901" s="172"/>
      <c r="I901" s="172"/>
      <c r="J901" s="172"/>
      <c r="K901" s="172"/>
    </row>
    <row r="902" spans="1:11" ht="15.75" customHeight="1">
      <c r="A902" s="172"/>
      <c r="B902" s="172"/>
      <c r="C902" s="172"/>
      <c r="D902" s="172"/>
      <c r="E902" s="172"/>
      <c r="F902" s="172"/>
      <c r="G902" s="172"/>
      <c r="H902" s="172"/>
      <c r="I902" s="172"/>
      <c r="J902" s="172"/>
      <c r="K902" s="172"/>
    </row>
    <row r="903" spans="1:11" ht="15.75" customHeight="1">
      <c r="A903" s="172"/>
      <c r="B903" s="172"/>
      <c r="C903" s="172"/>
      <c r="D903" s="172"/>
      <c r="E903" s="172"/>
      <c r="F903" s="172"/>
      <c r="G903" s="172"/>
      <c r="H903" s="172"/>
      <c r="I903" s="172"/>
      <c r="J903" s="172"/>
      <c r="K903" s="172"/>
    </row>
    <row r="904" spans="1:11" ht="15.75" customHeight="1">
      <c r="A904" s="172"/>
      <c r="B904" s="172"/>
      <c r="C904" s="172"/>
      <c r="D904" s="172"/>
      <c r="E904" s="172"/>
      <c r="F904" s="172"/>
      <c r="G904" s="172"/>
      <c r="H904" s="172"/>
      <c r="I904" s="172"/>
      <c r="J904" s="172"/>
      <c r="K904" s="172"/>
    </row>
    <row r="905" spans="1:11" ht="15.75" customHeight="1">
      <c r="A905" s="172"/>
      <c r="B905" s="172"/>
      <c r="C905" s="172"/>
      <c r="D905" s="172"/>
      <c r="E905" s="172"/>
      <c r="F905" s="172"/>
      <c r="G905" s="172"/>
      <c r="H905" s="172"/>
      <c r="I905" s="172"/>
      <c r="J905" s="172"/>
      <c r="K905" s="172"/>
    </row>
    <row r="906" spans="1:11" ht="15.75" customHeight="1">
      <c r="A906" s="172"/>
      <c r="B906" s="172"/>
      <c r="C906" s="172"/>
      <c r="D906" s="172"/>
      <c r="E906" s="172"/>
      <c r="F906" s="172"/>
      <c r="G906" s="172"/>
      <c r="H906" s="172"/>
      <c r="I906" s="172"/>
      <c r="J906" s="172"/>
      <c r="K906" s="172"/>
    </row>
    <row r="907" spans="1:11" ht="15.75" customHeight="1">
      <c r="A907" s="172"/>
      <c r="B907" s="172"/>
      <c r="C907" s="172"/>
      <c r="D907" s="172"/>
      <c r="E907" s="172"/>
      <c r="F907" s="172"/>
      <c r="G907" s="172"/>
      <c r="H907" s="172"/>
      <c r="I907" s="172"/>
      <c r="J907" s="172"/>
      <c r="K907" s="172"/>
    </row>
    <row r="908" spans="1:11" ht="15.75" customHeight="1">
      <c r="A908" s="172"/>
      <c r="B908" s="172"/>
      <c r="C908" s="172"/>
      <c r="D908" s="172"/>
      <c r="E908" s="172"/>
      <c r="F908" s="172"/>
      <c r="G908" s="172"/>
      <c r="H908" s="172"/>
      <c r="I908" s="172"/>
      <c r="J908" s="172"/>
      <c r="K908" s="172"/>
    </row>
    <row r="909" spans="1:11" ht="15.75" customHeight="1">
      <c r="A909" s="172"/>
      <c r="B909" s="172"/>
      <c r="C909" s="172"/>
      <c r="D909" s="172"/>
      <c r="E909" s="172"/>
      <c r="F909" s="172"/>
      <c r="G909" s="172"/>
      <c r="H909" s="172"/>
      <c r="I909" s="172"/>
      <c r="J909" s="172"/>
      <c r="K909" s="172"/>
    </row>
    <row r="910" spans="1:11" ht="15.75" customHeight="1">
      <c r="A910" s="172"/>
      <c r="B910" s="172"/>
      <c r="C910" s="172"/>
      <c r="D910" s="172"/>
      <c r="E910" s="172"/>
      <c r="F910" s="172"/>
      <c r="G910" s="172"/>
      <c r="H910" s="172"/>
      <c r="I910" s="172"/>
      <c r="J910" s="172"/>
      <c r="K910" s="172"/>
    </row>
    <row r="911" spans="1:11" ht="15.75" customHeight="1">
      <c r="A911" s="172"/>
      <c r="B911" s="172"/>
      <c r="C911" s="172"/>
      <c r="D911" s="172"/>
      <c r="E911" s="172"/>
      <c r="F911" s="172"/>
      <c r="G911" s="172"/>
      <c r="H911" s="172"/>
      <c r="I911" s="172"/>
      <c r="J911" s="172"/>
      <c r="K911" s="172"/>
    </row>
    <row r="912" spans="1:11" ht="15.75" customHeight="1">
      <c r="A912" s="172"/>
      <c r="B912" s="172"/>
      <c r="C912" s="172"/>
      <c r="D912" s="172"/>
      <c r="E912" s="172"/>
      <c r="F912" s="172"/>
      <c r="G912" s="172"/>
      <c r="H912" s="172"/>
      <c r="I912" s="172"/>
      <c r="J912" s="172"/>
      <c r="K912" s="172"/>
    </row>
    <row r="913" spans="1:11" ht="15.75" customHeight="1">
      <c r="A913" s="172"/>
      <c r="B913" s="172"/>
      <c r="C913" s="172"/>
      <c r="D913" s="172"/>
      <c r="E913" s="172"/>
      <c r="F913" s="172"/>
      <c r="G913" s="172"/>
      <c r="H913" s="172"/>
      <c r="I913" s="172"/>
      <c r="J913" s="172"/>
      <c r="K913" s="172"/>
    </row>
    <row r="914" spans="1:11" ht="15.75" customHeight="1">
      <c r="A914" s="172"/>
      <c r="B914" s="172"/>
      <c r="C914" s="172"/>
      <c r="D914" s="172"/>
      <c r="E914" s="172"/>
      <c r="F914" s="172"/>
      <c r="G914" s="172"/>
      <c r="H914" s="172"/>
      <c r="I914" s="172"/>
      <c r="J914" s="172"/>
      <c r="K914" s="172"/>
    </row>
    <row r="915" spans="1:11" ht="15.75" customHeight="1">
      <c r="A915" s="172"/>
      <c r="B915" s="172"/>
      <c r="C915" s="172"/>
      <c r="D915" s="172"/>
      <c r="E915" s="172"/>
      <c r="F915" s="172"/>
      <c r="G915" s="172"/>
      <c r="H915" s="172"/>
      <c r="I915" s="172"/>
      <c r="J915" s="172"/>
      <c r="K915" s="172"/>
    </row>
    <row r="916" spans="1:11" ht="15.75" customHeight="1">
      <c r="A916" s="172"/>
      <c r="B916" s="172"/>
      <c r="C916" s="172"/>
      <c r="D916" s="172"/>
      <c r="E916" s="172"/>
      <c r="F916" s="172"/>
      <c r="G916" s="172"/>
      <c r="H916" s="172"/>
      <c r="I916" s="172"/>
      <c r="J916" s="172"/>
      <c r="K916" s="172"/>
    </row>
    <row r="917" spans="1:11" ht="15.75" customHeight="1">
      <c r="A917" s="172"/>
      <c r="B917" s="172"/>
      <c r="C917" s="172"/>
      <c r="D917" s="172"/>
      <c r="E917" s="172"/>
      <c r="F917" s="172"/>
      <c r="G917" s="172"/>
      <c r="H917" s="172"/>
      <c r="I917" s="172"/>
      <c r="J917" s="172"/>
      <c r="K917" s="172"/>
    </row>
    <row r="918" spans="1:11" ht="15.75" customHeight="1">
      <c r="A918" s="172"/>
      <c r="B918" s="172"/>
      <c r="C918" s="172"/>
      <c r="D918" s="172"/>
      <c r="E918" s="172"/>
      <c r="F918" s="172"/>
      <c r="G918" s="172"/>
      <c r="H918" s="172"/>
      <c r="I918" s="172"/>
      <c r="J918" s="172"/>
      <c r="K918" s="172"/>
    </row>
    <row r="919" spans="1:11" ht="15.75" customHeight="1">
      <c r="A919" s="172"/>
      <c r="B919" s="172"/>
      <c r="C919" s="172"/>
      <c r="D919" s="172"/>
      <c r="E919" s="172"/>
      <c r="F919" s="172"/>
      <c r="G919" s="172"/>
      <c r="H919" s="172"/>
      <c r="I919" s="172"/>
      <c r="J919" s="172"/>
      <c r="K919" s="172"/>
    </row>
    <row r="920" spans="1:11" ht="15.75" customHeight="1">
      <c r="A920" s="172"/>
      <c r="B920" s="172"/>
      <c r="C920" s="172"/>
      <c r="D920" s="172"/>
      <c r="E920" s="172"/>
      <c r="F920" s="172"/>
      <c r="G920" s="172"/>
      <c r="H920" s="172"/>
      <c r="I920" s="172"/>
      <c r="J920" s="172"/>
      <c r="K920" s="172"/>
    </row>
    <row r="921" spans="1:11" ht="15.75" customHeight="1">
      <c r="A921" s="172"/>
      <c r="B921" s="172"/>
      <c r="C921" s="172"/>
      <c r="D921" s="172"/>
      <c r="E921" s="172"/>
      <c r="F921" s="172"/>
      <c r="G921" s="172"/>
      <c r="H921" s="172"/>
      <c r="I921" s="172"/>
      <c r="J921" s="172"/>
      <c r="K921" s="172"/>
    </row>
    <row r="922" spans="1:11" ht="15.75" customHeight="1">
      <c r="A922" s="172"/>
      <c r="B922" s="172"/>
      <c r="C922" s="172"/>
      <c r="D922" s="172"/>
      <c r="E922" s="172"/>
      <c r="F922" s="172"/>
      <c r="G922" s="172"/>
      <c r="H922" s="172"/>
      <c r="I922" s="172"/>
      <c r="J922" s="172"/>
      <c r="K922" s="172"/>
    </row>
    <row r="923" spans="1:11" ht="15.75" customHeight="1">
      <c r="A923" s="172"/>
      <c r="B923" s="172"/>
      <c r="C923" s="172"/>
      <c r="D923" s="172"/>
      <c r="E923" s="172"/>
      <c r="F923" s="172"/>
      <c r="G923" s="172"/>
      <c r="H923" s="172"/>
      <c r="I923" s="172"/>
      <c r="J923" s="172"/>
      <c r="K923" s="172"/>
    </row>
    <row r="924" spans="1:11" ht="15.75" customHeight="1">
      <c r="A924" s="172"/>
      <c r="B924" s="172"/>
      <c r="C924" s="172"/>
      <c r="D924" s="172"/>
      <c r="E924" s="172"/>
      <c r="F924" s="172"/>
      <c r="G924" s="172"/>
      <c r="H924" s="172"/>
      <c r="I924" s="172"/>
      <c r="J924" s="172"/>
      <c r="K924" s="172"/>
    </row>
    <row r="925" spans="1:11" ht="15.75" customHeight="1">
      <c r="A925" s="172"/>
      <c r="B925" s="172"/>
      <c r="C925" s="172"/>
      <c r="D925" s="172"/>
      <c r="E925" s="172"/>
      <c r="F925" s="172"/>
      <c r="G925" s="172"/>
      <c r="H925" s="172"/>
      <c r="I925" s="172"/>
      <c r="J925" s="172"/>
      <c r="K925" s="172"/>
    </row>
    <row r="926" spans="1:11" ht="15.75" customHeight="1">
      <c r="A926" s="172"/>
      <c r="B926" s="172"/>
      <c r="C926" s="172"/>
      <c r="D926" s="172"/>
      <c r="E926" s="172"/>
      <c r="F926" s="172"/>
      <c r="G926" s="172"/>
      <c r="H926" s="172"/>
      <c r="I926" s="172"/>
      <c r="J926" s="172"/>
      <c r="K926" s="172"/>
    </row>
    <row r="927" spans="1:11" ht="15.75" customHeight="1">
      <c r="A927" s="172"/>
      <c r="B927" s="172"/>
      <c r="C927" s="172"/>
      <c r="D927" s="172"/>
      <c r="E927" s="172"/>
      <c r="F927" s="172"/>
      <c r="G927" s="172"/>
      <c r="H927" s="172"/>
      <c r="I927" s="172"/>
      <c r="J927" s="172"/>
      <c r="K927" s="172"/>
    </row>
    <row r="928" spans="1:11" ht="15.75" customHeight="1">
      <c r="A928" s="172"/>
      <c r="B928" s="172"/>
      <c r="C928" s="172"/>
      <c r="D928" s="172"/>
      <c r="E928" s="172"/>
      <c r="F928" s="172"/>
      <c r="G928" s="172"/>
      <c r="H928" s="172"/>
      <c r="I928" s="172"/>
      <c r="J928" s="172"/>
      <c r="K928" s="172"/>
    </row>
    <row r="929" spans="1:11" ht="15.75" customHeight="1">
      <c r="A929" s="172"/>
      <c r="B929" s="172"/>
      <c r="C929" s="172"/>
      <c r="D929" s="172"/>
      <c r="E929" s="172"/>
      <c r="F929" s="172"/>
      <c r="G929" s="172"/>
      <c r="H929" s="172"/>
      <c r="I929" s="172"/>
      <c r="J929" s="172"/>
      <c r="K929" s="172"/>
    </row>
    <row r="930" spans="1:11" ht="15.75" customHeight="1">
      <c r="A930" s="172"/>
      <c r="B930" s="172"/>
      <c r="C930" s="172"/>
      <c r="D930" s="172"/>
      <c r="E930" s="172"/>
      <c r="F930" s="172"/>
      <c r="G930" s="172"/>
      <c r="H930" s="172"/>
      <c r="I930" s="172"/>
      <c r="J930" s="172"/>
      <c r="K930" s="172"/>
    </row>
    <row r="931" spans="1:11" ht="15.75" customHeight="1">
      <c r="A931" s="172"/>
      <c r="B931" s="172"/>
      <c r="C931" s="172"/>
      <c r="D931" s="172"/>
      <c r="E931" s="172"/>
      <c r="F931" s="172"/>
      <c r="G931" s="172"/>
      <c r="H931" s="172"/>
      <c r="I931" s="172"/>
      <c r="J931" s="172"/>
      <c r="K931" s="172"/>
    </row>
    <row r="932" spans="1:11" ht="15.75" customHeight="1">
      <c r="A932" s="172"/>
      <c r="B932" s="172"/>
      <c r="C932" s="172"/>
      <c r="D932" s="172"/>
      <c r="E932" s="172"/>
      <c r="F932" s="172"/>
      <c r="G932" s="172"/>
      <c r="H932" s="172"/>
      <c r="I932" s="172"/>
      <c r="J932" s="172"/>
      <c r="K932" s="172"/>
    </row>
    <row r="933" spans="1:11" ht="15.75" customHeight="1">
      <c r="A933" s="172"/>
      <c r="B933" s="172"/>
      <c r="C933" s="172"/>
      <c r="D933" s="172"/>
      <c r="E933" s="172"/>
      <c r="F933" s="172"/>
      <c r="G933" s="172"/>
      <c r="H933" s="172"/>
      <c r="I933" s="172"/>
      <c r="J933" s="172"/>
      <c r="K933" s="172"/>
    </row>
    <row r="934" spans="1:11" ht="15.75" customHeight="1">
      <c r="A934" s="172"/>
      <c r="B934" s="172"/>
      <c r="C934" s="172"/>
      <c r="D934" s="172"/>
      <c r="E934" s="172"/>
      <c r="F934" s="172"/>
      <c r="G934" s="172"/>
      <c r="H934" s="172"/>
      <c r="I934" s="172"/>
      <c r="J934" s="172"/>
      <c r="K934" s="172"/>
    </row>
    <row r="935" spans="1:11" ht="15.75" customHeight="1">
      <c r="A935" s="172"/>
      <c r="B935" s="172"/>
      <c r="C935" s="172"/>
      <c r="D935" s="172"/>
      <c r="E935" s="172"/>
      <c r="F935" s="172"/>
      <c r="G935" s="172"/>
      <c r="H935" s="172"/>
      <c r="I935" s="172"/>
      <c r="J935" s="172"/>
      <c r="K935" s="172"/>
    </row>
    <row r="936" spans="1:11" ht="15.75" customHeight="1">
      <c r="A936" s="172"/>
      <c r="B936" s="172"/>
      <c r="C936" s="172"/>
      <c r="D936" s="172"/>
      <c r="E936" s="172"/>
      <c r="F936" s="172"/>
      <c r="G936" s="172"/>
      <c r="H936" s="172"/>
      <c r="I936" s="172"/>
      <c r="J936" s="172"/>
      <c r="K936" s="172"/>
    </row>
    <row r="937" spans="1:11" ht="15.75" customHeight="1">
      <c r="A937" s="172"/>
      <c r="B937" s="172"/>
      <c r="C937" s="172"/>
      <c r="D937" s="172"/>
      <c r="E937" s="172"/>
      <c r="F937" s="172"/>
      <c r="G937" s="172"/>
      <c r="H937" s="172"/>
      <c r="I937" s="172"/>
      <c r="J937" s="172"/>
      <c r="K937" s="172"/>
    </row>
    <row r="938" spans="1:11" ht="15.75" customHeight="1">
      <c r="A938" s="172"/>
      <c r="B938" s="172"/>
      <c r="C938" s="172"/>
      <c r="D938" s="172"/>
      <c r="E938" s="172"/>
      <c r="F938" s="172"/>
      <c r="G938" s="172"/>
      <c r="H938" s="172"/>
      <c r="I938" s="172"/>
      <c r="J938" s="172"/>
      <c r="K938" s="172"/>
    </row>
    <row r="939" spans="1:11" ht="15.75" customHeight="1">
      <c r="A939" s="172"/>
      <c r="B939" s="172"/>
      <c r="C939" s="172"/>
      <c r="D939" s="172"/>
      <c r="E939" s="172"/>
      <c r="F939" s="172"/>
      <c r="G939" s="172"/>
      <c r="H939" s="172"/>
      <c r="I939" s="172"/>
      <c r="J939" s="172"/>
      <c r="K939" s="172"/>
    </row>
    <row r="940" spans="1:11" ht="15.75" customHeight="1">
      <c r="A940" s="172"/>
      <c r="B940" s="172"/>
      <c r="C940" s="172"/>
      <c r="D940" s="172"/>
      <c r="E940" s="172"/>
      <c r="F940" s="172"/>
      <c r="G940" s="172"/>
      <c r="H940" s="172"/>
      <c r="I940" s="172"/>
      <c r="J940" s="172"/>
      <c r="K940" s="172"/>
    </row>
    <row r="941" spans="1:11" ht="15.75" customHeight="1">
      <c r="A941" s="172"/>
      <c r="B941" s="172"/>
      <c r="C941" s="172"/>
      <c r="D941" s="172"/>
      <c r="E941" s="172"/>
      <c r="F941" s="172"/>
      <c r="G941" s="172"/>
      <c r="H941" s="172"/>
      <c r="I941" s="172"/>
      <c r="J941" s="172"/>
      <c r="K941" s="172"/>
    </row>
    <row r="942" spans="1:11" ht="15.75" customHeight="1">
      <c r="A942" s="172"/>
      <c r="B942" s="172"/>
      <c r="C942" s="172"/>
      <c r="D942" s="172"/>
      <c r="E942" s="172"/>
      <c r="F942" s="172"/>
      <c r="G942" s="172"/>
      <c r="H942" s="172"/>
      <c r="I942" s="172"/>
      <c r="J942" s="172"/>
      <c r="K942" s="172"/>
    </row>
    <row r="943" spans="1:11" ht="15.75" customHeight="1">
      <c r="A943" s="172"/>
      <c r="B943" s="172"/>
      <c r="C943" s="172"/>
      <c r="D943" s="172"/>
      <c r="E943" s="172"/>
      <c r="F943" s="172"/>
      <c r="G943" s="172"/>
      <c r="H943" s="172"/>
      <c r="I943" s="172"/>
      <c r="J943" s="172"/>
      <c r="K943" s="172"/>
    </row>
    <row r="944" spans="1:11" ht="15.75" customHeight="1">
      <c r="A944" s="172"/>
      <c r="B944" s="172"/>
      <c r="C944" s="172"/>
      <c r="D944" s="172"/>
      <c r="E944" s="172"/>
      <c r="F944" s="172"/>
      <c r="G944" s="172"/>
      <c r="H944" s="172"/>
      <c r="I944" s="172"/>
      <c r="J944" s="172"/>
      <c r="K944" s="172"/>
    </row>
    <row r="945" spans="1:11" ht="15.75" customHeight="1">
      <c r="A945" s="172"/>
      <c r="B945" s="172"/>
      <c r="C945" s="172"/>
      <c r="D945" s="172"/>
      <c r="E945" s="172"/>
      <c r="F945" s="172"/>
      <c r="G945" s="172"/>
      <c r="H945" s="172"/>
      <c r="I945" s="172"/>
      <c r="J945" s="172"/>
      <c r="K945" s="172"/>
    </row>
    <row r="946" spans="1:11" ht="15.75" customHeight="1">
      <c r="A946" s="172"/>
      <c r="B946" s="172"/>
      <c r="C946" s="172"/>
      <c r="D946" s="172"/>
      <c r="E946" s="172"/>
      <c r="F946" s="172"/>
      <c r="G946" s="172"/>
      <c r="H946" s="172"/>
      <c r="I946" s="172"/>
      <c r="J946" s="172"/>
      <c r="K946" s="172"/>
    </row>
    <row r="947" spans="1:11" ht="15.75" customHeight="1">
      <c r="A947" s="172"/>
      <c r="B947" s="172"/>
      <c r="C947" s="172"/>
      <c r="D947" s="172"/>
      <c r="E947" s="172"/>
      <c r="F947" s="172"/>
      <c r="G947" s="172"/>
      <c r="H947" s="172"/>
      <c r="I947" s="172"/>
      <c r="J947" s="172"/>
      <c r="K947" s="172"/>
    </row>
    <row r="948" spans="1:11" ht="15.75" customHeight="1">
      <c r="A948" s="172"/>
      <c r="B948" s="172"/>
      <c r="C948" s="172"/>
      <c r="D948" s="172"/>
      <c r="E948" s="172"/>
      <c r="F948" s="172"/>
      <c r="G948" s="172"/>
      <c r="H948" s="172"/>
      <c r="I948" s="172"/>
      <c r="J948" s="172"/>
      <c r="K948" s="172"/>
    </row>
    <row r="949" spans="1:11" ht="15.75" customHeight="1">
      <c r="A949" s="172"/>
      <c r="B949" s="172"/>
      <c r="C949" s="172"/>
      <c r="D949" s="172"/>
      <c r="E949" s="172"/>
      <c r="F949" s="172"/>
      <c r="G949" s="172"/>
      <c r="H949" s="172"/>
      <c r="I949" s="172"/>
      <c r="J949" s="172"/>
      <c r="K949" s="172"/>
    </row>
    <row r="950" spans="1:11" ht="15.75" customHeight="1">
      <c r="A950" s="172"/>
      <c r="B950" s="172"/>
      <c r="C950" s="172"/>
      <c r="D950" s="172"/>
      <c r="E950" s="172"/>
      <c r="F950" s="172"/>
      <c r="G950" s="172"/>
      <c r="H950" s="172"/>
      <c r="I950" s="172"/>
      <c r="J950" s="172"/>
      <c r="K950" s="172"/>
    </row>
    <row r="951" spans="1:11" ht="15.75" customHeight="1">
      <c r="A951" s="172"/>
      <c r="B951" s="172"/>
      <c r="C951" s="172"/>
      <c r="D951" s="172"/>
      <c r="E951" s="172"/>
      <c r="F951" s="172"/>
      <c r="G951" s="172"/>
      <c r="H951" s="172"/>
      <c r="I951" s="172"/>
      <c r="J951" s="172"/>
      <c r="K951" s="172"/>
    </row>
    <row r="952" spans="1:11" ht="15.75" customHeight="1">
      <c r="A952" s="172"/>
      <c r="B952" s="172"/>
      <c r="C952" s="172"/>
      <c r="D952" s="172"/>
      <c r="E952" s="172"/>
      <c r="F952" s="172"/>
      <c r="G952" s="172"/>
      <c r="H952" s="172"/>
      <c r="I952" s="172"/>
      <c r="J952" s="172"/>
      <c r="K952" s="172"/>
    </row>
    <row r="953" spans="1:11" ht="15.75" customHeight="1">
      <c r="A953" s="172"/>
      <c r="B953" s="172"/>
      <c r="C953" s="172"/>
      <c r="D953" s="172"/>
      <c r="E953" s="172"/>
      <c r="F953" s="172"/>
      <c r="G953" s="172"/>
      <c r="H953" s="172"/>
      <c r="I953" s="172"/>
      <c r="J953" s="172"/>
      <c r="K953" s="172"/>
    </row>
    <row r="954" spans="1:11" ht="15.75" customHeight="1">
      <c r="A954" s="172"/>
      <c r="B954" s="172"/>
      <c r="C954" s="172"/>
      <c r="D954" s="172"/>
      <c r="E954" s="172"/>
      <c r="F954" s="172"/>
      <c r="G954" s="172"/>
      <c r="H954" s="172"/>
      <c r="I954" s="172"/>
      <c r="J954" s="172"/>
      <c r="K954" s="172"/>
    </row>
    <row r="955" spans="1:11" ht="15.75" customHeight="1">
      <c r="A955" s="172"/>
      <c r="B955" s="172"/>
      <c r="C955" s="172"/>
      <c r="D955" s="172"/>
      <c r="E955" s="172"/>
      <c r="F955" s="172"/>
      <c r="G955" s="172"/>
      <c r="H955" s="172"/>
      <c r="I955" s="172"/>
      <c r="J955" s="172"/>
      <c r="K955" s="172"/>
    </row>
    <row r="956" spans="1:11" ht="15.75" customHeight="1">
      <c r="A956" s="172"/>
      <c r="B956" s="172"/>
      <c r="C956" s="172"/>
      <c r="D956" s="172"/>
      <c r="E956" s="172"/>
      <c r="F956" s="172"/>
      <c r="G956" s="172"/>
      <c r="H956" s="172"/>
      <c r="I956" s="172"/>
      <c r="J956" s="172"/>
      <c r="K956" s="172"/>
    </row>
    <row r="957" spans="1:11" ht="15.75" customHeight="1">
      <c r="A957" s="172"/>
      <c r="B957" s="172"/>
      <c r="C957" s="172"/>
      <c r="D957" s="172"/>
      <c r="E957" s="172"/>
      <c r="F957" s="172"/>
      <c r="G957" s="172"/>
      <c r="H957" s="172"/>
      <c r="I957" s="172"/>
      <c r="J957" s="172"/>
      <c r="K957" s="172"/>
    </row>
    <row r="958" spans="1:11" ht="15.75" customHeight="1">
      <c r="A958" s="172"/>
      <c r="B958" s="172"/>
      <c r="C958" s="172"/>
      <c r="D958" s="172"/>
      <c r="E958" s="172"/>
      <c r="F958" s="172"/>
      <c r="G958" s="172"/>
      <c r="H958" s="172"/>
      <c r="I958" s="172"/>
      <c r="J958" s="172"/>
      <c r="K958" s="172"/>
    </row>
    <row r="959" spans="1:11" ht="15.75" customHeight="1">
      <c r="A959" s="172"/>
      <c r="B959" s="172"/>
      <c r="C959" s="172"/>
      <c r="D959" s="172"/>
      <c r="E959" s="172"/>
      <c r="F959" s="172"/>
      <c r="G959" s="172"/>
      <c r="H959" s="172"/>
      <c r="I959" s="172"/>
      <c r="J959" s="172"/>
      <c r="K959" s="172"/>
    </row>
    <row r="960" spans="1:11" ht="15.75" customHeight="1">
      <c r="A960" s="172"/>
      <c r="B960" s="172"/>
      <c r="C960" s="172"/>
      <c r="D960" s="172"/>
      <c r="E960" s="172"/>
      <c r="F960" s="172"/>
      <c r="G960" s="172"/>
      <c r="H960" s="172"/>
      <c r="I960" s="172"/>
      <c r="J960" s="172"/>
      <c r="K960" s="172"/>
    </row>
    <row r="961" spans="1:11" ht="15.75" customHeight="1">
      <c r="A961" s="172"/>
      <c r="B961" s="172"/>
      <c r="C961" s="172"/>
      <c r="D961" s="172"/>
      <c r="E961" s="172"/>
      <c r="F961" s="172"/>
      <c r="G961" s="172"/>
      <c r="H961" s="172"/>
      <c r="I961" s="172"/>
      <c r="J961" s="172"/>
      <c r="K961" s="172"/>
    </row>
    <row r="962" spans="1:11" ht="15.75" customHeight="1">
      <c r="A962" s="172"/>
      <c r="B962" s="172"/>
      <c r="C962" s="172"/>
      <c r="D962" s="172"/>
      <c r="E962" s="172"/>
      <c r="F962" s="172"/>
      <c r="G962" s="172"/>
      <c r="H962" s="172"/>
      <c r="I962" s="172"/>
      <c r="J962" s="172"/>
      <c r="K962" s="172"/>
    </row>
    <row r="963" spans="1:11" ht="15.75" customHeight="1">
      <c r="A963" s="172"/>
      <c r="B963" s="172"/>
      <c r="C963" s="172"/>
      <c r="D963" s="172"/>
      <c r="E963" s="172"/>
      <c r="F963" s="172"/>
      <c r="G963" s="172"/>
      <c r="H963" s="172"/>
      <c r="I963" s="172"/>
      <c r="J963" s="172"/>
      <c r="K963" s="172"/>
    </row>
    <row r="964" spans="1:11" ht="15.75" customHeight="1">
      <c r="A964" s="172"/>
      <c r="B964" s="172"/>
      <c r="C964" s="172"/>
      <c r="D964" s="172"/>
      <c r="E964" s="172"/>
      <c r="F964" s="172"/>
      <c r="G964" s="172"/>
      <c r="H964" s="172"/>
      <c r="I964" s="172"/>
      <c r="J964" s="172"/>
      <c r="K964" s="172"/>
    </row>
    <row r="965" spans="1:11" ht="15.75" customHeight="1">
      <c r="A965" s="172"/>
      <c r="B965" s="172"/>
      <c r="C965" s="172"/>
      <c r="D965" s="172"/>
      <c r="E965" s="172"/>
      <c r="F965" s="172"/>
      <c r="G965" s="172"/>
      <c r="H965" s="172"/>
      <c r="I965" s="172"/>
      <c r="J965" s="172"/>
      <c r="K965" s="172"/>
    </row>
    <row r="966" spans="1:11" ht="15.75" customHeight="1">
      <c r="A966" s="172"/>
      <c r="B966" s="172"/>
      <c r="C966" s="172"/>
      <c r="D966" s="172"/>
      <c r="E966" s="172"/>
      <c r="F966" s="172"/>
      <c r="G966" s="172"/>
      <c r="H966" s="172"/>
      <c r="I966" s="172"/>
      <c r="J966" s="172"/>
      <c r="K966" s="172"/>
    </row>
    <row r="967" spans="1:11" ht="15.75" customHeight="1">
      <c r="A967" s="172"/>
      <c r="B967" s="172"/>
      <c r="C967" s="172"/>
      <c r="D967" s="172"/>
      <c r="E967" s="172"/>
      <c r="F967" s="172"/>
      <c r="G967" s="172"/>
      <c r="H967" s="172"/>
      <c r="I967" s="172"/>
      <c r="J967" s="172"/>
      <c r="K967" s="172"/>
    </row>
    <row r="968" spans="1:11" ht="15.75" customHeight="1">
      <c r="A968" s="172"/>
      <c r="B968" s="172"/>
      <c r="C968" s="172"/>
      <c r="D968" s="172"/>
      <c r="E968" s="172"/>
      <c r="F968" s="172"/>
      <c r="G968" s="172"/>
      <c r="H968" s="172"/>
      <c r="I968" s="172"/>
      <c r="J968" s="172"/>
      <c r="K968" s="172"/>
    </row>
    <row r="969" spans="1:11" ht="15.75" customHeight="1">
      <c r="A969" s="172"/>
      <c r="B969" s="172"/>
      <c r="C969" s="172"/>
      <c r="D969" s="172"/>
      <c r="E969" s="172"/>
      <c r="F969" s="172"/>
      <c r="G969" s="172"/>
      <c r="H969" s="172"/>
      <c r="I969" s="172"/>
      <c r="J969" s="172"/>
      <c r="K969" s="172"/>
    </row>
    <row r="970" spans="1:11" ht="15.75" customHeight="1">
      <c r="A970" s="172"/>
      <c r="B970" s="172"/>
      <c r="C970" s="172"/>
      <c r="D970" s="172"/>
      <c r="E970" s="172"/>
      <c r="F970" s="172"/>
      <c r="G970" s="172"/>
      <c r="H970" s="172"/>
      <c r="I970" s="172"/>
      <c r="J970" s="172"/>
      <c r="K970" s="172"/>
    </row>
    <row r="971" spans="1:11" ht="15.75" customHeight="1">
      <c r="A971" s="172"/>
      <c r="B971" s="172"/>
      <c r="C971" s="172"/>
      <c r="D971" s="172"/>
      <c r="E971" s="172"/>
      <c r="F971" s="172"/>
      <c r="G971" s="172"/>
      <c r="H971" s="172"/>
      <c r="I971" s="172"/>
      <c r="J971" s="172"/>
      <c r="K971" s="172"/>
    </row>
    <row r="972" spans="1:11" ht="15.75" customHeight="1">
      <c r="A972" s="172"/>
      <c r="B972" s="172"/>
      <c r="C972" s="172"/>
      <c r="D972" s="172"/>
      <c r="E972" s="172"/>
      <c r="F972" s="172"/>
      <c r="G972" s="172"/>
      <c r="H972" s="172"/>
      <c r="I972" s="172"/>
      <c r="J972" s="172"/>
      <c r="K972" s="172"/>
    </row>
    <row r="973" spans="1:11" ht="15.75" customHeight="1">
      <c r="A973" s="172"/>
      <c r="B973" s="172"/>
      <c r="C973" s="172"/>
      <c r="D973" s="172"/>
      <c r="E973" s="172"/>
      <c r="F973" s="172"/>
      <c r="G973" s="172"/>
      <c r="H973" s="172"/>
      <c r="I973" s="172"/>
      <c r="J973" s="172"/>
      <c r="K973" s="172"/>
    </row>
    <row r="974" spans="1:11" ht="15.75" customHeight="1">
      <c r="A974" s="172"/>
      <c r="B974" s="172"/>
      <c r="C974" s="172"/>
      <c r="D974" s="172"/>
      <c r="E974" s="172"/>
      <c r="F974" s="172"/>
      <c r="G974" s="172"/>
      <c r="H974" s="172"/>
      <c r="I974" s="172"/>
      <c r="J974" s="172"/>
      <c r="K974" s="172"/>
    </row>
    <row r="975" spans="1:11" ht="15.75" customHeight="1">
      <c r="A975" s="172"/>
      <c r="B975" s="172"/>
      <c r="C975" s="172"/>
      <c r="D975" s="172"/>
      <c r="E975" s="172"/>
      <c r="F975" s="172"/>
      <c r="G975" s="172"/>
      <c r="H975" s="172"/>
      <c r="I975" s="172"/>
      <c r="J975" s="172"/>
      <c r="K975" s="172"/>
    </row>
    <row r="976" spans="1:11" ht="15.75" customHeight="1">
      <c r="A976" s="172"/>
      <c r="B976" s="172"/>
      <c r="C976" s="172"/>
      <c r="D976" s="172"/>
      <c r="E976" s="172"/>
      <c r="F976" s="172"/>
      <c r="G976" s="172"/>
      <c r="H976" s="172"/>
      <c r="I976" s="172"/>
      <c r="J976" s="172"/>
      <c r="K976" s="172"/>
    </row>
    <row r="977" spans="1:11" ht="15.75" customHeight="1">
      <c r="A977" s="172"/>
      <c r="B977" s="172"/>
      <c r="C977" s="172"/>
      <c r="D977" s="172"/>
      <c r="E977" s="172"/>
      <c r="F977" s="172"/>
      <c r="G977" s="172"/>
      <c r="H977" s="172"/>
      <c r="I977" s="172"/>
      <c r="J977" s="172"/>
      <c r="K977" s="172"/>
    </row>
    <row r="978" spans="1:11" ht="15.75" customHeight="1">
      <c r="A978" s="172"/>
      <c r="B978" s="172"/>
      <c r="C978" s="172"/>
      <c r="D978" s="172"/>
      <c r="E978" s="172"/>
      <c r="F978" s="172"/>
      <c r="G978" s="172"/>
      <c r="H978" s="172"/>
      <c r="I978" s="172"/>
      <c r="J978" s="172"/>
      <c r="K978" s="172"/>
    </row>
    <row r="979" spans="1:11" ht="15.75" customHeight="1">
      <c r="A979" s="172"/>
      <c r="B979" s="172"/>
      <c r="C979" s="172"/>
      <c r="D979" s="172"/>
      <c r="E979" s="172"/>
      <c r="F979" s="172"/>
      <c r="G979" s="172"/>
      <c r="H979" s="172"/>
      <c r="I979" s="172"/>
      <c r="J979" s="172"/>
      <c r="K979" s="172"/>
    </row>
    <row r="980" spans="1:11" ht="15.75" customHeight="1">
      <c r="A980" s="172"/>
      <c r="B980" s="172"/>
      <c r="C980" s="172"/>
      <c r="D980" s="172"/>
      <c r="E980" s="172"/>
      <c r="F980" s="172"/>
      <c r="G980" s="172"/>
      <c r="H980" s="172"/>
      <c r="I980" s="172"/>
      <c r="J980" s="172"/>
      <c r="K980" s="172"/>
    </row>
    <row r="981" spans="1:11" ht="15.75" customHeight="1">
      <c r="A981" s="172"/>
      <c r="B981" s="172"/>
      <c r="C981" s="172"/>
      <c r="D981" s="172"/>
      <c r="E981" s="172"/>
      <c r="F981" s="172"/>
      <c r="G981" s="172"/>
      <c r="H981" s="172"/>
      <c r="I981" s="172"/>
      <c r="J981" s="172"/>
      <c r="K981" s="172"/>
    </row>
    <row r="982" spans="1:11" ht="15.75" customHeight="1">
      <c r="A982" s="172"/>
      <c r="B982" s="172"/>
      <c r="C982" s="172"/>
      <c r="D982" s="172"/>
      <c r="E982" s="172"/>
      <c r="F982" s="172"/>
      <c r="G982" s="172"/>
      <c r="H982" s="172"/>
      <c r="I982" s="172"/>
      <c r="J982" s="172"/>
      <c r="K982" s="172"/>
    </row>
    <row r="983" spans="1:11" ht="15.75" customHeight="1">
      <c r="A983" s="172"/>
      <c r="B983" s="172"/>
      <c r="C983" s="172"/>
      <c r="D983" s="172"/>
      <c r="E983" s="172"/>
      <c r="F983" s="172"/>
      <c r="G983" s="172"/>
      <c r="H983" s="172"/>
      <c r="I983" s="172"/>
      <c r="J983" s="172"/>
      <c r="K983" s="172"/>
    </row>
    <row r="984" spans="1:11" ht="15.75" customHeight="1">
      <c r="A984" s="172"/>
      <c r="B984" s="172"/>
      <c r="C984" s="172"/>
      <c r="D984" s="172"/>
      <c r="E984" s="172"/>
      <c r="F984" s="172"/>
      <c r="G984" s="172"/>
      <c r="H984" s="172"/>
      <c r="I984" s="172"/>
      <c r="J984" s="172"/>
      <c r="K984" s="172"/>
    </row>
    <row r="985" spans="1:11" ht="15.75" customHeight="1">
      <c r="A985" s="172"/>
      <c r="B985" s="172"/>
      <c r="C985" s="172"/>
      <c r="D985" s="172"/>
      <c r="E985" s="172"/>
      <c r="F985" s="172"/>
      <c r="G985" s="172"/>
      <c r="H985" s="172"/>
      <c r="I985" s="172"/>
      <c r="J985" s="172"/>
      <c r="K985" s="172"/>
    </row>
    <row r="986" spans="1:11" ht="15.75" customHeight="1">
      <c r="A986" s="172"/>
      <c r="B986" s="172"/>
      <c r="C986" s="172"/>
      <c r="D986" s="172"/>
      <c r="E986" s="172"/>
      <c r="F986" s="172"/>
      <c r="G986" s="172"/>
      <c r="H986" s="172"/>
      <c r="I986" s="172"/>
      <c r="J986" s="172"/>
      <c r="K986" s="172"/>
    </row>
    <row r="987" spans="1:11" ht="15.75" customHeight="1">
      <c r="A987" s="172"/>
      <c r="B987" s="172"/>
      <c r="C987" s="172"/>
      <c r="D987" s="172"/>
      <c r="E987" s="172"/>
      <c r="F987" s="172"/>
      <c r="G987" s="172"/>
      <c r="H987" s="172"/>
      <c r="I987" s="172"/>
      <c r="J987" s="172"/>
      <c r="K987" s="172"/>
    </row>
    <row r="988" spans="1:11" ht="15.75" customHeight="1">
      <c r="A988" s="172"/>
      <c r="B988" s="172"/>
      <c r="C988" s="172"/>
      <c r="D988" s="172"/>
      <c r="E988" s="172"/>
      <c r="F988" s="172"/>
      <c r="G988" s="172"/>
      <c r="H988" s="172"/>
      <c r="I988" s="172"/>
      <c r="J988" s="172"/>
      <c r="K988" s="172"/>
    </row>
    <row r="989" spans="1:11" ht="15.75" customHeight="1">
      <c r="A989" s="172"/>
      <c r="B989" s="172"/>
      <c r="C989" s="172"/>
      <c r="D989" s="172"/>
      <c r="E989" s="172"/>
      <c r="F989" s="172"/>
      <c r="G989" s="172"/>
      <c r="H989" s="172"/>
      <c r="I989" s="172"/>
      <c r="J989" s="172"/>
      <c r="K989" s="172"/>
    </row>
    <row r="990" spans="1:11" ht="15.75" customHeight="1">
      <c r="A990" s="172"/>
      <c r="B990" s="172"/>
      <c r="C990" s="172"/>
      <c r="D990" s="172"/>
      <c r="E990" s="172"/>
      <c r="F990" s="172"/>
      <c r="G990" s="172"/>
      <c r="H990" s="172"/>
      <c r="I990" s="172"/>
      <c r="J990" s="172"/>
      <c r="K990" s="172"/>
    </row>
    <row r="991" spans="1:11" ht="15.75" customHeight="1">
      <c r="A991" s="172"/>
      <c r="B991" s="172"/>
      <c r="C991" s="172"/>
      <c r="D991" s="172"/>
      <c r="E991" s="172"/>
      <c r="F991" s="172"/>
      <c r="G991" s="172"/>
      <c r="H991" s="172"/>
      <c r="I991" s="172"/>
      <c r="J991" s="172"/>
      <c r="K991" s="172"/>
    </row>
    <row r="992" spans="1:11" ht="15.75" customHeight="1">
      <c r="A992" s="172"/>
      <c r="B992" s="172"/>
      <c r="C992" s="172"/>
      <c r="D992" s="172"/>
      <c r="E992" s="172"/>
      <c r="F992" s="172"/>
      <c r="G992" s="172"/>
      <c r="H992" s="172"/>
      <c r="I992" s="172"/>
      <c r="J992" s="172"/>
      <c r="K992" s="172"/>
    </row>
    <row r="993" spans="1:11" ht="15.75" customHeight="1">
      <c r="A993" s="172"/>
      <c r="B993" s="172"/>
      <c r="C993" s="172"/>
      <c r="D993" s="172"/>
      <c r="E993" s="172"/>
      <c r="F993" s="172"/>
      <c r="G993" s="172"/>
      <c r="H993" s="172"/>
      <c r="I993" s="172"/>
      <c r="J993" s="172"/>
      <c r="K993" s="172"/>
    </row>
    <row r="994" spans="1:11" ht="15.75" customHeight="1">
      <c r="A994" s="172"/>
      <c r="B994" s="172"/>
      <c r="C994" s="172"/>
      <c r="D994" s="172"/>
      <c r="E994" s="172"/>
      <c r="F994" s="172"/>
      <c r="G994" s="172"/>
      <c r="H994" s="172"/>
      <c r="I994" s="172"/>
      <c r="J994" s="172"/>
      <c r="K994" s="172"/>
    </row>
    <row r="995" spans="1:11" ht="15.75" customHeight="1">
      <c r="A995" s="172"/>
      <c r="B995" s="172"/>
      <c r="C995" s="172"/>
      <c r="D995" s="172"/>
      <c r="E995" s="172"/>
      <c r="F995" s="172"/>
      <c r="G995" s="172"/>
      <c r="H995" s="172"/>
      <c r="I995" s="172"/>
      <c r="J995" s="172"/>
      <c r="K995" s="172"/>
    </row>
    <row r="996" spans="1:11" ht="15.75" customHeight="1">
      <c r="A996" s="172"/>
      <c r="B996" s="172"/>
      <c r="C996" s="172"/>
      <c r="D996" s="172"/>
      <c r="E996" s="172"/>
      <c r="F996" s="172"/>
      <c r="G996" s="172"/>
      <c r="H996" s="172"/>
      <c r="I996" s="172"/>
      <c r="J996" s="172"/>
      <c r="K996" s="172"/>
    </row>
    <row r="997" spans="1:11" ht="15.75" customHeight="1">
      <c r="A997" s="172"/>
      <c r="B997" s="172"/>
      <c r="C997" s="172"/>
      <c r="D997" s="172"/>
      <c r="E997" s="172"/>
      <c r="F997" s="172"/>
      <c r="G997" s="172"/>
      <c r="H997" s="172"/>
      <c r="I997" s="172"/>
      <c r="J997" s="172"/>
      <c r="K997" s="172"/>
    </row>
    <row r="998" spans="1:11" ht="15.75" customHeight="1">
      <c r="A998" s="172"/>
      <c r="B998" s="172"/>
      <c r="C998" s="172"/>
      <c r="D998" s="172"/>
      <c r="E998" s="172"/>
      <c r="F998" s="172"/>
      <c r="G998" s="172"/>
      <c r="H998" s="172"/>
      <c r="I998" s="172"/>
      <c r="J998" s="172"/>
      <c r="K998" s="172"/>
    </row>
    <row r="999" spans="1:11" ht="15.75" customHeight="1">
      <c r="A999" s="172"/>
      <c r="B999" s="172"/>
      <c r="C999" s="172"/>
      <c r="D999" s="172"/>
      <c r="E999" s="172"/>
      <c r="F999" s="172"/>
      <c r="G999" s="172"/>
      <c r="H999" s="172"/>
      <c r="I999" s="172"/>
      <c r="J999" s="172"/>
      <c r="K999" s="172"/>
    </row>
    <row r="1000" spans="1:11" ht="15.75" customHeight="1">
      <c r="A1000" s="172"/>
      <c r="B1000" s="172"/>
      <c r="C1000" s="172"/>
      <c r="D1000" s="172"/>
      <c r="E1000" s="172"/>
      <c r="F1000" s="172"/>
      <c r="G1000" s="172"/>
      <c r="H1000" s="172"/>
      <c r="I1000" s="172"/>
      <c r="J1000" s="172"/>
      <c r="K1000" s="172"/>
    </row>
  </sheetData>
  <mergeCells count="77">
    <mergeCell ref="C52:J52"/>
    <mergeCell ref="C54:J54"/>
    <mergeCell ref="C75:J75"/>
    <mergeCell ref="C102:J102"/>
    <mergeCell ref="C122:J122"/>
    <mergeCell ref="D67:J67"/>
    <mergeCell ref="D68:J68"/>
    <mergeCell ref="D69:J69"/>
    <mergeCell ref="D70:J70"/>
    <mergeCell ref="C55:J55"/>
    <mergeCell ref="C57:J57"/>
    <mergeCell ref="D58:J58"/>
    <mergeCell ref="D59:J59"/>
    <mergeCell ref="D60:J60"/>
    <mergeCell ref="D47:J47"/>
    <mergeCell ref="E48:J48"/>
    <mergeCell ref="E49:J49"/>
    <mergeCell ref="E50:J50"/>
    <mergeCell ref="D51:J51"/>
    <mergeCell ref="G41:J41"/>
    <mergeCell ref="G42:J42"/>
    <mergeCell ref="G43:J43"/>
    <mergeCell ref="G44:J44"/>
    <mergeCell ref="G45:J45"/>
    <mergeCell ref="G36:J36"/>
    <mergeCell ref="G37:J37"/>
    <mergeCell ref="G38:J38"/>
    <mergeCell ref="G39:J39"/>
    <mergeCell ref="G40:J40"/>
    <mergeCell ref="D30:J30"/>
    <mergeCell ref="D31:J31"/>
    <mergeCell ref="D33:J33"/>
    <mergeCell ref="D34:J34"/>
    <mergeCell ref="D35:J35"/>
    <mergeCell ref="F23:J23"/>
    <mergeCell ref="C25:J25"/>
    <mergeCell ref="C26:J26"/>
    <mergeCell ref="D27:J27"/>
    <mergeCell ref="D28:J28"/>
    <mergeCell ref="F18:J18"/>
    <mergeCell ref="F19:J19"/>
    <mergeCell ref="F20:J20"/>
    <mergeCell ref="F21:J21"/>
    <mergeCell ref="F22:J22"/>
    <mergeCell ref="D10:J10"/>
    <mergeCell ref="D11:J11"/>
    <mergeCell ref="D15:J15"/>
    <mergeCell ref="D16:J16"/>
    <mergeCell ref="D17:J17"/>
    <mergeCell ref="C3:J3"/>
    <mergeCell ref="C4:J4"/>
    <mergeCell ref="C6:J6"/>
    <mergeCell ref="C7:J7"/>
    <mergeCell ref="C9:J9"/>
    <mergeCell ref="H218:J218"/>
    <mergeCell ref="H203:J203"/>
    <mergeCell ref="H204:J204"/>
    <mergeCell ref="H205:J205"/>
    <mergeCell ref="H206:J206"/>
    <mergeCell ref="H207:J207"/>
    <mergeCell ref="H209:J209"/>
    <mergeCell ref="H210:J210"/>
    <mergeCell ref="H212:J212"/>
    <mergeCell ref="H213:J213"/>
    <mergeCell ref="H215:J215"/>
    <mergeCell ref="H216:J216"/>
    <mergeCell ref="H217:J217"/>
    <mergeCell ref="H211:J211"/>
    <mergeCell ref="C147:J147"/>
    <mergeCell ref="C165:J165"/>
    <mergeCell ref="C200:J200"/>
    <mergeCell ref="H201:J201"/>
    <mergeCell ref="D61:J61"/>
    <mergeCell ref="D62:J62"/>
    <mergeCell ref="D63:J63"/>
    <mergeCell ref="D65:J65"/>
    <mergeCell ref="D66:J66"/>
  </mergeCells>
  <pageMargins left="0.59027779999999996" right="0.59027779999999996" top="0.59027779999999996" bottom="0.59027779999999996" header="0" footer="0"/>
  <pageSetup paperSize="9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4b9f221-1bf5-4091-92a5-2abfdf156cea">
      <Terms xmlns="http://schemas.microsoft.com/office/infopath/2007/PartnerControls"/>
    </lcf76f155ced4ddcb4097134ff3c332f>
    <TaxCatchAll xmlns="a9b88d70-e421-43ea-9fde-84e5b566e71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B60EBD6C056174680D9AEF4D7B9E235" ma:contentTypeVersion="16" ma:contentTypeDescription="Vytvoří nový dokument" ma:contentTypeScope="" ma:versionID="a81b8fa0adfd2c5fcd5f907553861edb">
  <xsd:schema xmlns:xsd="http://www.w3.org/2001/XMLSchema" xmlns:xs="http://www.w3.org/2001/XMLSchema" xmlns:p="http://schemas.microsoft.com/office/2006/metadata/properties" xmlns:ns2="a4b9f221-1bf5-4091-92a5-2abfdf156cea" xmlns:ns3="a9b88d70-e421-43ea-9fde-84e5b566e711" targetNamespace="http://schemas.microsoft.com/office/2006/metadata/properties" ma:root="true" ma:fieldsID="2fa72e8b8bc803354aaf43cb219d4f8a" ns2:_="" ns3:_="">
    <xsd:import namespace="a4b9f221-1bf5-4091-92a5-2abfdf156cea"/>
    <xsd:import namespace="a9b88d70-e421-43ea-9fde-84e5b566e7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b9f221-1bf5-4091-92a5-2abfdf156c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Značky obrázků" ma:readOnly="false" ma:fieldId="{5cf76f15-5ced-4ddc-b409-7134ff3c332f}" ma:taxonomyMulti="true" ma:sspId="d3a85171-f05b-4e59-8767-aa511fe9294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8d70-e421-43ea-9fde-84e5b566e71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e4fa94e1-ec02-458b-80b9-66a6307f610c}" ma:internalName="TaxCatchAll" ma:showField="CatchAllData" ma:web="a9b88d70-e421-43ea-9fde-84e5b566e7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E47227-6331-443B-97E9-22F735C87494}">
  <ds:schemaRefs>
    <ds:schemaRef ds:uri="http://purl.org/dc/dcmitype/"/>
    <ds:schemaRef ds:uri="a9b88d70-e421-43ea-9fde-84e5b566e711"/>
    <ds:schemaRef ds:uri="a4b9f221-1bf5-4091-92a5-2abfdf156cea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8488D64-6F1B-4D7D-B410-7070BE8E27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A808625-DC4A-4EAC-8C79-9ED88873CE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b9f221-1bf5-4091-92a5-2abfdf156cea"/>
    <ds:schemaRef ds:uri="a9b88d70-e421-43ea-9fde-84e5b566e7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Rekapitulace stavby</vt:lpstr>
      <vt:lpstr>01 - Stavební část</vt:lpstr>
      <vt:lpstr>02 - Elektroinstalace</vt:lpstr>
      <vt:lpstr>03 - Vedlejší a ostatní n...</vt:lpstr>
      <vt:lpstr>Pokyny pro vyplnění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Chobot Zdeněk</dc:creator>
  <cp:lastModifiedBy>Chobot Zdeněk</cp:lastModifiedBy>
  <dcterms:created xsi:type="dcterms:W3CDTF">2025-06-17T08:37:56Z</dcterms:created>
  <dcterms:modified xsi:type="dcterms:W3CDTF">2025-06-17T08:44:59Z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0x010100EB60EBD6C056174680D9AEF4D7B9E235</vt:lpwstr>
  </property>
  <property fmtid="{D5CDD505-2E9C-101B-9397-08002B2CF9AE}" pid="3" name="MSIP_Label_82a99ebc-0f39-4fac-abab-b8d6469272ed_Enabled">
    <vt:lpwstr>true</vt:lpwstr>
  </property>
  <property fmtid="{D5CDD505-2E9C-101B-9397-08002B2CF9AE}" pid="4" name="MSIP_Label_82a99ebc-0f39-4fac-abab-b8d6469272ed_SetDate">
    <vt:lpwstr>2025-06-17T08:04:33Z</vt:lpwstr>
  </property>
  <property fmtid="{D5CDD505-2E9C-101B-9397-08002B2CF9AE}" pid="5" name="MSIP_Label_82a99ebc-0f39-4fac-abab-b8d6469272ed_Method">
    <vt:lpwstr>Standard</vt:lpwstr>
  </property>
  <property fmtid="{D5CDD505-2E9C-101B-9397-08002B2CF9AE}" pid="6" name="MSIP_Label_82a99ebc-0f39-4fac-abab-b8d6469272ed_Name">
    <vt:lpwstr>Interní informace (Internal use)</vt:lpwstr>
  </property>
  <property fmtid="{D5CDD505-2E9C-101B-9397-08002B2CF9AE}" pid="7" name="MSIP_Label_82a99ebc-0f39-4fac-abab-b8d6469272ed_SiteId">
    <vt:lpwstr>0e9caf50-a549-4565-9c6d-4dc78e847c80</vt:lpwstr>
  </property>
  <property fmtid="{D5CDD505-2E9C-101B-9397-08002B2CF9AE}" pid="8" name="MSIP_Label_82a99ebc-0f39-4fac-abab-b8d6469272ed_ActionId">
    <vt:lpwstr>667e8c7c-8b70-4e5d-8f5d-ec5789e8aa09</vt:lpwstr>
  </property>
  <property fmtid="{D5CDD505-2E9C-101B-9397-08002B2CF9AE}" pid="9" name="MSIP_Label_82a99ebc-0f39-4fac-abab-b8d6469272ed_ContentBits">
    <vt:lpwstr>0</vt:lpwstr>
  </property>
  <property fmtid="{D5CDD505-2E9C-101B-9397-08002B2CF9AE}" pid="10" name="MSIP_Label_82a99ebc-0f39-4fac-abab-b8d6469272ed_Tag">
    <vt:lpwstr>10, 3, 0, 1</vt:lpwstr>
  </property>
  <property fmtid="{D5CDD505-2E9C-101B-9397-08002B2CF9AE}" pid="11" name="MediaServiceImageTags">
    <vt:lpwstr/>
  </property>
</Properties>
</file>