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kolka\Desktop\Školka\OBJEDNÁVKA\"/>
    </mc:Choice>
  </mc:AlternateContent>
  <bookViews>
    <workbookView xWindow="-105" yWindow="-105" windowWidth="23258" windowHeight="12578"/>
  </bookViews>
  <sheets>
    <sheet name="Lis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4" i="1" l="1"/>
  <c r="H42" i="1" s="1"/>
  <c r="J42" i="1" s="1"/>
  <c r="J39" i="1"/>
  <c r="H29" i="1"/>
  <c r="H28" i="1" s="1"/>
  <c r="J28" i="1" s="1"/>
  <c r="H24" i="1"/>
  <c r="J24" i="1" s="1"/>
  <c r="H23" i="1"/>
  <c r="J23" i="1" s="1"/>
  <c r="H20" i="1"/>
  <c r="H19" i="1" s="1"/>
  <c r="J19" i="1" s="1"/>
  <c r="H22" i="1"/>
  <c r="H21" i="1" s="1"/>
  <c r="J21" i="1" s="1"/>
  <c r="H18" i="1"/>
  <c r="J13" i="1"/>
  <c r="J33" i="1"/>
  <c r="J31" i="1"/>
  <c r="J26" i="1"/>
  <c r="J35" i="1"/>
  <c r="J17" i="1"/>
  <c r="J15" i="1"/>
  <c r="H40" i="1" l="1"/>
  <c r="J40" i="1" s="1"/>
  <c r="H37" i="1"/>
  <c r="J37" i="1" s="1"/>
  <c r="J12" i="1" s="1"/>
</calcChain>
</file>

<file path=xl/sharedStrings.xml><?xml version="1.0" encoding="utf-8"?>
<sst xmlns="http://schemas.openxmlformats.org/spreadsheetml/2006/main" count="119" uniqueCount="83">
  <si>
    <t>7</t>
  </si>
  <si>
    <t>K</t>
  </si>
  <si>
    <t>113202111</t>
  </si>
  <si>
    <t>m</t>
  </si>
  <si>
    <t>8</t>
  </si>
  <si>
    <t>131213101</t>
  </si>
  <si>
    <t>Hloubení jam v soudržných horninách třídy těžitelnosti I skupiny 3 ručně</t>
  </si>
  <si>
    <t>m3</t>
  </si>
  <si>
    <t>PP</t>
  </si>
  <si>
    <t>VV</t>
  </si>
  <si>
    <t/>
  </si>
  <si>
    <t>9</t>
  </si>
  <si>
    <t>113107421</t>
  </si>
  <si>
    <t>m2</t>
  </si>
  <si>
    <t>12</t>
  </si>
  <si>
    <t>13</t>
  </si>
  <si>
    <t>121151123</t>
  </si>
  <si>
    <t>Sejmutí ornice plochy přes 500 m2 tl vrstvy do 200 mm strojně</t>
  </si>
  <si>
    <t>14</t>
  </si>
  <si>
    <t>162251102</t>
  </si>
  <si>
    <t>Vodorovné přemístění přes 20 do 50 m výkopku/sypaniny z horniny třídy těžitelnosti I skupiny 1 až 3</t>
  </si>
  <si>
    <t>21</t>
  </si>
  <si>
    <t>M</t>
  </si>
  <si>
    <t>59217036</t>
  </si>
  <si>
    <t>obrubník betonový parkový přírodní 500x80x250mm</t>
  </si>
  <si>
    <t>19</t>
  </si>
  <si>
    <t>998223011</t>
  </si>
  <si>
    <t>Přesun hmot pro pozemní komunikace s krytem dlážděným</t>
  </si>
  <si>
    <t>t</t>
  </si>
  <si>
    <t>17</t>
  </si>
  <si>
    <t>916331112</t>
  </si>
  <si>
    <t>Osazení zahradního obrubníku betonového do lože z betonu s boční opěrou</t>
  </si>
  <si>
    <t>564720111</t>
  </si>
  <si>
    <t>Podklad z kameniva hrubého drceného vel. 16-32 mm tl 80 mm</t>
  </si>
  <si>
    <t>Podklad nebo kryt z kameniva hrubého drceného  vel. 16-32 mm s rozprostřením a zhutněním, po zhutnění tl. 80 mm</t>
  </si>
  <si>
    <t>564731111</t>
  </si>
  <si>
    <t>Podklad z kameniva hrubého drceného vel. 32-63 mm tl 100 mm</t>
  </si>
  <si>
    <t>Podklad nebo kryt z kameniva hrubého drceného  vel. 32-63 mm s rozprostřením a zhutněním, po zhutnění tl. 100 mm</t>
  </si>
  <si>
    <t>72</t>
  </si>
  <si>
    <t>997013609</t>
  </si>
  <si>
    <t>Poplatek za uložení na skládce (skládkovné) stavebního odpadu ze směsí nebo oddělených frakcí betonu, cihel a keramických výrobků kód odpadu 17 01 07</t>
  </si>
  <si>
    <t xml:space="preserve">Vytrhání obrub krajníků obrubníků stojatých </t>
  </si>
  <si>
    <t>R</t>
  </si>
  <si>
    <t>řezání betonu</t>
  </si>
  <si>
    <t>4*0,5*4,6</t>
  </si>
  <si>
    <t>Odstranění písku pl do 15 m2</t>
  </si>
  <si>
    <t>4*4,6</t>
  </si>
  <si>
    <t>4,3*5,2</t>
  </si>
  <si>
    <t>4,3+3,8+3,8</t>
  </si>
  <si>
    <t>245</t>
  </si>
  <si>
    <t>762951002</t>
  </si>
  <si>
    <t>Montáž podkladního roštu terasy z plných profilů osové vzdálenosti podpěr přes 300 do 420 mm</t>
  </si>
  <si>
    <t>Montáž terasy  podkladního roštu z profilů plných, osové vzdálenosti podpěr přes 300 do 420 mm</t>
  </si>
  <si>
    <t>246</t>
  </si>
  <si>
    <t>61198142</t>
  </si>
  <si>
    <t>247</t>
  </si>
  <si>
    <t>762952012</t>
  </si>
  <si>
    <t>Montáž terasy  nášlapné vrstvy z prken z dřevin tvrdých nebo neobyčejně tvrdých, s broušením, omytím a kartáčováním, bez povrchové úpravy, spojovaných šroubováním, šířky přes 90 do 120 mm</t>
  </si>
  <si>
    <t>248</t>
  </si>
  <si>
    <t>61198126</t>
  </si>
  <si>
    <t>4,3*8m</t>
  </si>
  <si>
    <t>34,4*1,15 'Přepočtené koeficientem množství</t>
  </si>
  <si>
    <t>terasový hranol 45x70mm WPC</t>
  </si>
  <si>
    <t>Revitalizace terasy</t>
  </si>
  <si>
    <t>PČ</t>
  </si>
  <si>
    <t>Typ</t>
  </si>
  <si>
    <t>Kód</t>
  </si>
  <si>
    <t>Popis</t>
  </si>
  <si>
    <t>MJ</t>
  </si>
  <si>
    <t>Množství</t>
  </si>
  <si>
    <t>J.cena [CZK]</t>
  </si>
  <si>
    <t>Cena celkem [CZK]</t>
  </si>
  <si>
    <t>Montáž teras z prken š přes 90 do 120 mm z WPC</t>
  </si>
  <si>
    <t>terasový profil tl 28mm WPC rýhovaný, drážkovaný /28*120</t>
  </si>
  <si>
    <r>
      <t xml:space="preserve">Ing. Jan Fleischman  </t>
    </r>
    <r>
      <rPr>
        <sz val="8"/>
        <color rgb="FF87888A"/>
        <rFont val="Arial"/>
        <family val="2"/>
        <charset val="238"/>
      </rPr>
      <t>|  Manažer projektu</t>
    </r>
  </si>
  <si>
    <t>M: +420 775 021 543</t>
  </si>
  <si>
    <t>VISTORIA CZ a.s.</t>
  </si>
  <si>
    <r>
      <t>Sídlo:</t>
    </r>
    <r>
      <rPr>
        <sz val="8"/>
        <color rgb="FF7F7F7F"/>
        <rFont val="Arial"/>
        <family val="2"/>
        <charset val="238"/>
      </rPr>
      <t xml:space="preserve"> Revoluční 767/25  |  110 00  Praha 1</t>
    </r>
  </si>
  <si>
    <r>
      <t>Pracoviště</t>
    </r>
    <r>
      <rPr>
        <sz val="8"/>
        <color rgb="FF7F7F7F"/>
        <rFont val="Arial"/>
        <family val="2"/>
        <charset val="238"/>
      </rPr>
      <t>: Radlická 505/58 | 150 00 Praha 5</t>
    </r>
  </si>
  <si>
    <r>
      <t>fleischman@vistoria.cz</t>
    </r>
    <r>
      <rPr>
        <u/>
        <sz val="8"/>
        <color rgb="FF004E8F"/>
        <rFont val="Arial"/>
        <family val="2"/>
        <charset val="238"/>
      </rPr>
      <t xml:space="preserve"> </t>
    </r>
    <r>
      <rPr>
        <sz val="8"/>
        <color rgb="FF004E8F"/>
        <rFont val="Arial"/>
        <family val="2"/>
        <charset val="238"/>
      </rPr>
      <t> |  www.vistoria.cz</t>
    </r>
  </si>
  <si>
    <t>Zpracoval:</t>
  </si>
  <si>
    <t>Název:</t>
  </si>
  <si>
    <t>Položkový rozpočet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</si>
</sst>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38"/>
      <scheme val="minor"/>
    </font>
    <font>
      <sz val="9"/>
      <name val="Arial CE"/>
      <family val="2"/>
      <charset val="238"/>
    </font>
    <font>
      <sz val="7"/>
      <color rgb="FF969696"/>
      <name val="Arial CE"/>
      <family val="2"/>
      <charset val="238"/>
    </font>
    <font>
      <sz val="7"/>
      <name val="Arial CE"/>
      <family val="2"/>
      <charset val="238"/>
    </font>
    <font>
      <sz val="8"/>
      <color rgb="FF505050"/>
      <name val="Arial CE"/>
      <family val="2"/>
      <charset val="238"/>
    </font>
    <font>
      <i/>
      <sz val="9"/>
      <color rgb="FF0000FF"/>
      <name val="Arial CE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0"/>
      <name val="Arial Narrow"/>
      <family val="2"/>
      <charset val="238"/>
    </font>
    <font>
      <i/>
      <sz val="10"/>
      <color rgb="FF0000FF"/>
      <name val="Arial Narrow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sz val="8"/>
      <color rgb="FF87888A"/>
      <name val="Arial"/>
      <family val="2"/>
      <charset val="238"/>
    </font>
    <font>
      <sz val="8"/>
      <color rgb="FF87888A"/>
      <name val="Arial"/>
      <family val="2"/>
      <charset val="238"/>
    </font>
    <font>
      <sz val="8"/>
      <color rgb="FF7F7F7F"/>
      <name val="Arial"/>
      <family val="2"/>
      <charset val="238"/>
    </font>
    <font>
      <b/>
      <sz val="8"/>
      <color rgb="FF004E8F"/>
      <name val="Arial"/>
      <family val="2"/>
      <charset val="238"/>
    </font>
    <font>
      <b/>
      <sz val="8"/>
      <color rgb="FF7F7F7F"/>
      <name val="Arial"/>
      <family val="2"/>
      <charset val="238"/>
    </font>
    <font>
      <u/>
      <sz val="8"/>
      <color rgb="FF004E8F"/>
      <name val="Arial"/>
      <family val="2"/>
      <charset val="238"/>
    </font>
    <font>
      <u/>
      <sz val="8"/>
      <color rgb="FF0000FF"/>
      <name val="Arial"/>
      <family val="2"/>
      <charset val="238"/>
    </font>
    <font>
      <sz val="8"/>
      <color rgb="FF004E8F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2D2D2"/>
      </patternFill>
    </fill>
  </fills>
  <borders count="4">
    <border>
      <left/>
      <right/>
      <top/>
      <bottom/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 applyProtection="1">
      <alignment vertical="center"/>
      <protection locked="0"/>
    </xf>
    <xf numFmtId="4" fontId="1" fillId="2" borderId="1" xfId="0" applyNumberFormat="1" applyFont="1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 applyProtection="1">
      <alignment vertical="center"/>
      <protection locked="0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4" fontId="4" fillId="0" borderId="0" xfId="0" applyNumberFormat="1" applyFont="1" applyAlignment="1">
      <alignment vertical="center"/>
    </xf>
    <xf numFmtId="0" fontId="4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/>
    </xf>
    <xf numFmtId="4" fontId="5" fillId="2" borderId="1" xfId="0" applyNumberFormat="1" applyFont="1" applyFill="1" applyBorder="1" applyAlignment="1" applyProtection="1">
      <alignment vertical="center"/>
      <protection locked="0"/>
    </xf>
    <xf numFmtId="4" fontId="0" fillId="0" borderId="0" xfId="0" applyNumberFormat="1"/>
    <xf numFmtId="4" fontId="6" fillId="0" borderId="0" xfId="0" applyNumberFormat="1" applyFont="1"/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vertical="center"/>
    </xf>
    <xf numFmtId="4" fontId="7" fillId="2" borderId="1" xfId="0" applyNumberFormat="1" applyFont="1" applyFill="1" applyBorder="1" applyAlignment="1" applyProtection="1">
      <alignment vertical="center"/>
      <protection locked="0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/>
    </xf>
    <xf numFmtId="4" fontId="8" fillId="2" borderId="1" xfId="0" applyNumberFormat="1" applyFont="1" applyFill="1" applyBorder="1" applyAlignment="1" applyProtection="1">
      <alignment vertical="center"/>
      <protection locked="0"/>
    </xf>
    <xf numFmtId="0" fontId="9" fillId="0" borderId="0" xfId="0" applyFont="1"/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 indent="4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6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M44"/>
  <sheetViews>
    <sheetView tabSelected="1" workbookViewId="0">
      <selection activeCell="L7" sqref="L7"/>
    </sheetView>
  </sheetViews>
  <sheetFormatPr defaultRowHeight="14.25" x14ac:dyDescent="0.45"/>
  <cols>
    <col min="6" max="6" width="42.53125" customWidth="1"/>
    <col min="10" max="10" width="11" bestFit="1" customWidth="1"/>
    <col min="13" max="13" width="9.86328125" bestFit="1" customWidth="1"/>
  </cols>
  <sheetData>
    <row r="2" spans="3:10" ht="15.75" x14ac:dyDescent="0.5">
      <c r="G2" s="46" t="s">
        <v>80</v>
      </c>
    </row>
    <row r="3" spans="3:10" x14ac:dyDescent="0.45">
      <c r="G3" s="40" t="s">
        <v>74</v>
      </c>
    </row>
    <row r="4" spans="3:10" x14ac:dyDescent="0.45">
      <c r="G4" s="41" t="s">
        <v>75</v>
      </c>
    </row>
    <row r="5" spans="3:10" x14ac:dyDescent="0.45">
      <c r="G5" s="42"/>
    </row>
    <row r="6" spans="3:10" x14ac:dyDescent="0.45">
      <c r="G6" s="43" t="s">
        <v>76</v>
      </c>
    </row>
    <row r="7" spans="3:10" x14ac:dyDescent="0.45">
      <c r="G7" s="44" t="s">
        <v>77</v>
      </c>
    </row>
    <row r="8" spans="3:10" ht="21" x14ac:dyDescent="0.65">
      <c r="C8" s="37" t="s">
        <v>82</v>
      </c>
      <c r="G8" s="44" t="s">
        <v>78</v>
      </c>
    </row>
    <row r="9" spans="3:10" x14ac:dyDescent="0.45">
      <c r="G9" s="45" t="s">
        <v>79</v>
      </c>
    </row>
    <row r="10" spans="3:10" ht="21" x14ac:dyDescent="0.65">
      <c r="C10" s="37" t="s">
        <v>81</v>
      </c>
      <c r="F10" s="37" t="s">
        <v>63</v>
      </c>
    </row>
    <row r="11" spans="3:10" ht="25.5" x14ac:dyDescent="0.45">
      <c r="C11" s="38" t="s">
        <v>64</v>
      </c>
      <c r="D11" s="39" t="s">
        <v>65</v>
      </c>
      <c r="E11" s="39" t="s">
        <v>66</v>
      </c>
      <c r="F11" s="39" t="s">
        <v>67</v>
      </c>
      <c r="G11" s="39" t="s">
        <v>68</v>
      </c>
      <c r="H11" s="39" t="s">
        <v>69</v>
      </c>
      <c r="I11" s="39" t="s">
        <v>70</v>
      </c>
      <c r="J11" s="39" t="s">
        <v>71</v>
      </c>
    </row>
    <row r="12" spans="3:10" ht="15.75" x14ac:dyDescent="0.5">
      <c r="J12" s="24">
        <f>SUM(J13:J42)</f>
        <v>247632.09999999998</v>
      </c>
    </row>
    <row r="13" spans="3:10" x14ac:dyDescent="0.45">
      <c r="C13" s="1">
        <v>1</v>
      </c>
      <c r="D13" t="s">
        <v>42</v>
      </c>
      <c r="F13" t="s">
        <v>43</v>
      </c>
      <c r="G13" t="s">
        <v>3</v>
      </c>
      <c r="H13">
        <v>0.5</v>
      </c>
      <c r="I13">
        <v>500</v>
      </c>
      <c r="J13" s="5">
        <f>ROUND(I13*H13,1)</f>
        <v>250</v>
      </c>
    </row>
    <row r="15" spans="3:10" x14ac:dyDescent="0.45">
      <c r="C15" s="1" t="s">
        <v>0</v>
      </c>
      <c r="D15" s="1" t="s">
        <v>1</v>
      </c>
      <c r="E15" s="2" t="s">
        <v>2</v>
      </c>
      <c r="F15" s="3" t="s">
        <v>41</v>
      </c>
      <c r="G15" s="4" t="s">
        <v>3</v>
      </c>
      <c r="H15" s="5">
        <v>4.3</v>
      </c>
      <c r="I15" s="6">
        <v>68</v>
      </c>
      <c r="J15" s="5">
        <f>ROUND(I15*H15,1)</f>
        <v>292.39999999999998</v>
      </c>
    </row>
    <row r="16" spans="3:10" x14ac:dyDescent="0.45">
      <c r="C16" s="1"/>
      <c r="D16" s="1"/>
      <c r="E16" s="2"/>
      <c r="F16" s="3"/>
      <c r="G16" s="4"/>
      <c r="H16" s="5"/>
      <c r="I16" s="6"/>
      <c r="J16" s="5"/>
    </row>
    <row r="17" spans="3:10" ht="23.25" x14ac:dyDescent="0.45">
      <c r="C17" s="1" t="s">
        <v>4</v>
      </c>
      <c r="D17" s="1" t="s">
        <v>1</v>
      </c>
      <c r="E17" s="2" t="s">
        <v>5</v>
      </c>
      <c r="F17" s="3" t="s">
        <v>6</v>
      </c>
      <c r="G17" s="4" t="s">
        <v>7</v>
      </c>
      <c r="H17" s="5">
        <v>9.1999999999999993</v>
      </c>
      <c r="I17" s="7">
        <v>1183</v>
      </c>
      <c r="J17" s="5">
        <f>ROUND(I17*H17,1)</f>
        <v>10883.6</v>
      </c>
    </row>
    <row r="18" spans="3:10" x14ac:dyDescent="0.45">
      <c r="C18" s="12"/>
      <c r="D18" s="9" t="s">
        <v>9</v>
      </c>
      <c r="E18" s="13" t="s">
        <v>10</v>
      </c>
      <c r="F18" s="14" t="s">
        <v>44</v>
      </c>
      <c r="G18" s="12"/>
      <c r="H18" s="15">
        <f>4*0.5*4.6</f>
        <v>9.1999999999999993</v>
      </c>
      <c r="I18" s="16"/>
      <c r="J18" s="12"/>
    </row>
    <row r="19" spans="3:10" x14ac:dyDescent="0.45">
      <c r="C19" s="1" t="s">
        <v>11</v>
      </c>
      <c r="D19" s="1" t="s">
        <v>1</v>
      </c>
      <c r="E19" s="2" t="s">
        <v>12</v>
      </c>
      <c r="F19" s="3" t="s">
        <v>45</v>
      </c>
      <c r="G19" s="4" t="s">
        <v>13</v>
      </c>
      <c r="H19" s="5">
        <f>H20</f>
        <v>22.36</v>
      </c>
      <c r="I19" s="7">
        <v>73</v>
      </c>
      <c r="J19" s="5">
        <f>ROUND(I19*H19,1)</f>
        <v>1632.3</v>
      </c>
    </row>
    <row r="20" spans="3:10" x14ac:dyDescent="0.45">
      <c r="C20" s="8"/>
      <c r="D20" s="9" t="s">
        <v>8</v>
      </c>
      <c r="E20" s="8"/>
      <c r="F20" s="10" t="s">
        <v>47</v>
      </c>
      <c r="G20" s="8"/>
      <c r="H20" s="8">
        <f>4.3*5.2</f>
        <v>22.36</v>
      </c>
      <c r="I20" s="11"/>
      <c r="J20" s="8"/>
    </row>
    <row r="21" spans="3:10" ht="23.25" x14ac:dyDescent="0.45">
      <c r="C21" s="1" t="s">
        <v>15</v>
      </c>
      <c r="D21" s="1" t="s">
        <v>1</v>
      </c>
      <c r="E21" s="2" t="s">
        <v>16</v>
      </c>
      <c r="F21" s="3" t="s">
        <v>17</v>
      </c>
      <c r="G21" s="4" t="s">
        <v>13</v>
      </c>
      <c r="H21" s="5">
        <f>H22</f>
        <v>18.399999999999999</v>
      </c>
      <c r="I21" s="7">
        <v>300</v>
      </c>
      <c r="J21" s="5">
        <f>ROUND(I21*H21,1)</f>
        <v>5520</v>
      </c>
    </row>
    <row r="22" spans="3:10" x14ac:dyDescent="0.45">
      <c r="C22" s="8"/>
      <c r="D22" s="9" t="s">
        <v>8</v>
      </c>
      <c r="E22" s="8"/>
      <c r="F22" s="10" t="s">
        <v>46</v>
      </c>
      <c r="G22" s="8"/>
      <c r="H22" s="8">
        <f>4*4.6</f>
        <v>18.399999999999999</v>
      </c>
      <c r="I22" s="11"/>
      <c r="J22" s="8"/>
    </row>
    <row r="23" spans="3:10" ht="23.25" x14ac:dyDescent="0.45">
      <c r="C23" s="1" t="s">
        <v>18</v>
      </c>
      <c r="D23" s="1" t="s">
        <v>1</v>
      </c>
      <c r="E23" s="2" t="s">
        <v>19</v>
      </c>
      <c r="F23" s="3" t="s">
        <v>20</v>
      </c>
      <c r="G23" s="4" t="s">
        <v>7</v>
      </c>
      <c r="H23" s="5">
        <f>1.84+11.18+9.2</f>
        <v>22.22</v>
      </c>
      <c r="I23" s="7">
        <v>46</v>
      </c>
      <c r="J23" s="5">
        <f>ROUND(I23*H23,1)</f>
        <v>1022.1</v>
      </c>
    </row>
    <row r="24" spans="3:10" ht="34.9" x14ac:dyDescent="0.45">
      <c r="C24" s="1" t="s">
        <v>38</v>
      </c>
      <c r="D24" s="1" t="s">
        <v>1</v>
      </c>
      <c r="E24" s="2" t="s">
        <v>39</v>
      </c>
      <c r="F24" s="3" t="s">
        <v>40</v>
      </c>
      <c r="G24" s="4" t="s">
        <v>28</v>
      </c>
      <c r="H24" s="5">
        <f>H25</f>
        <v>2.5</v>
      </c>
      <c r="I24" s="7">
        <v>1525</v>
      </c>
      <c r="J24" s="5">
        <f>ROUND(I24*H24,1)</f>
        <v>3812.5</v>
      </c>
    </row>
    <row r="25" spans="3:10" x14ac:dyDescent="0.45">
      <c r="C25" s="8"/>
      <c r="D25" s="9" t="s">
        <v>8</v>
      </c>
      <c r="E25" s="8"/>
      <c r="F25" s="10"/>
      <c r="G25" s="8"/>
      <c r="H25" s="8">
        <v>2.5</v>
      </c>
      <c r="I25" s="11"/>
      <c r="J25" s="8"/>
    </row>
    <row r="26" spans="3:10" ht="23.25" x14ac:dyDescent="0.45">
      <c r="C26" s="1" t="s">
        <v>29</v>
      </c>
      <c r="D26" s="1" t="s">
        <v>1</v>
      </c>
      <c r="E26" s="2" t="s">
        <v>30</v>
      </c>
      <c r="F26" s="3" t="s">
        <v>31</v>
      </c>
      <c r="G26" s="4" t="s">
        <v>3</v>
      </c>
      <c r="H26" s="5">
        <v>11.9</v>
      </c>
      <c r="I26" s="7">
        <v>277</v>
      </c>
      <c r="J26" s="5">
        <f>ROUND(I26*H26,1)</f>
        <v>3296.3</v>
      </c>
    </row>
    <row r="27" spans="3:10" x14ac:dyDescent="0.45">
      <c r="C27" s="8"/>
      <c r="D27" s="9" t="s">
        <v>8</v>
      </c>
      <c r="E27" s="8"/>
      <c r="F27" s="10"/>
      <c r="G27" s="8"/>
      <c r="H27" s="8"/>
      <c r="I27" s="11"/>
      <c r="J27" s="8"/>
    </row>
    <row r="28" spans="3:10" x14ac:dyDescent="0.45">
      <c r="C28" s="17" t="s">
        <v>21</v>
      </c>
      <c r="D28" s="17" t="s">
        <v>22</v>
      </c>
      <c r="E28" s="18" t="s">
        <v>23</v>
      </c>
      <c r="F28" s="19" t="s">
        <v>24</v>
      </c>
      <c r="G28" s="20" t="s">
        <v>3</v>
      </c>
      <c r="H28" s="21">
        <f>H29</f>
        <v>11.899999999999999</v>
      </c>
      <c r="I28" s="22">
        <v>84</v>
      </c>
      <c r="J28" s="21">
        <f>ROUND(I28*H28,1)</f>
        <v>999.6</v>
      </c>
    </row>
    <row r="29" spans="3:10" x14ac:dyDescent="0.45">
      <c r="C29" s="8"/>
      <c r="D29" s="9" t="s">
        <v>8</v>
      </c>
      <c r="E29" s="8"/>
      <c r="F29" s="10" t="s">
        <v>48</v>
      </c>
      <c r="G29" s="8"/>
      <c r="H29" s="8">
        <f>4.3+3.8+3.8</f>
        <v>11.899999999999999</v>
      </c>
      <c r="I29" s="11"/>
      <c r="J29" s="8"/>
    </row>
    <row r="31" spans="3:10" ht="23.25" x14ac:dyDescent="0.45">
      <c r="C31" s="1" t="s">
        <v>14</v>
      </c>
      <c r="D31" s="1" t="s">
        <v>1</v>
      </c>
      <c r="E31" s="2" t="s">
        <v>32</v>
      </c>
      <c r="F31" s="3" t="s">
        <v>33</v>
      </c>
      <c r="G31" s="4" t="s">
        <v>13</v>
      </c>
      <c r="H31" s="5">
        <v>34.4</v>
      </c>
      <c r="I31" s="7">
        <v>109</v>
      </c>
      <c r="J31" s="5">
        <f>ROUND(I31*H31,1)</f>
        <v>3749.6</v>
      </c>
    </row>
    <row r="32" spans="3:10" ht="18" x14ac:dyDescent="0.45">
      <c r="C32" s="8"/>
      <c r="D32" s="9" t="s">
        <v>8</v>
      </c>
      <c r="E32" s="8"/>
      <c r="F32" s="10" t="s">
        <v>34</v>
      </c>
      <c r="G32" s="8"/>
      <c r="H32" s="8"/>
      <c r="I32" s="11"/>
      <c r="J32" s="8"/>
    </row>
    <row r="33" spans="3:13" ht="23.25" x14ac:dyDescent="0.45">
      <c r="C33" s="1" t="s">
        <v>15</v>
      </c>
      <c r="D33" s="1" t="s">
        <v>1</v>
      </c>
      <c r="E33" s="2" t="s">
        <v>35</v>
      </c>
      <c r="F33" s="3" t="s">
        <v>36</v>
      </c>
      <c r="G33" s="4" t="s">
        <v>13</v>
      </c>
      <c r="H33" s="5">
        <v>34.4</v>
      </c>
      <c r="I33" s="7">
        <v>133</v>
      </c>
      <c r="J33" s="5">
        <f>ROUND(I33*H33,1)</f>
        <v>4575.2</v>
      </c>
    </row>
    <row r="34" spans="3:13" ht="18" x14ac:dyDescent="0.45">
      <c r="C34" s="8"/>
      <c r="D34" s="9" t="s">
        <v>8</v>
      </c>
      <c r="E34" s="8"/>
      <c r="F34" s="10" t="s">
        <v>37</v>
      </c>
      <c r="G34" s="8"/>
      <c r="H34" s="8"/>
      <c r="I34" s="11"/>
      <c r="J34" s="8"/>
    </row>
    <row r="35" spans="3:13" ht="23.25" x14ac:dyDescent="0.45">
      <c r="C35" s="1" t="s">
        <v>25</v>
      </c>
      <c r="D35" s="1" t="s">
        <v>1</v>
      </c>
      <c r="E35" s="2" t="s">
        <v>26</v>
      </c>
      <c r="F35" s="3" t="s">
        <v>27</v>
      </c>
      <c r="G35" s="4" t="s">
        <v>28</v>
      </c>
      <c r="H35" s="5">
        <v>55.728000000000002</v>
      </c>
      <c r="I35" s="7">
        <v>226</v>
      </c>
      <c r="J35" s="5">
        <f>ROUND(I35*H35,1)</f>
        <v>12594.5</v>
      </c>
      <c r="M35" s="23"/>
    </row>
    <row r="37" spans="3:13" ht="25.5" x14ac:dyDescent="0.45">
      <c r="C37" s="25" t="s">
        <v>49</v>
      </c>
      <c r="D37" s="25" t="s">
        <v>1</v>
      </c>
      <c r="E37" s="26" t="s">
        <v>50</v>
      </c>
      <c r="F37" s="27" t="s">
        <v>51</v>
      </c>
      <c r="G37" s="28" t="s">
        <v>13</v>
      </c>
      <c r="H37" s="29">
        <f>H44</f>
        <v>39.559999999999995</v>
      </c>
      <c r="I37" s="30">
        <v>710</v>
      </c>
      <c r="J37" s="29">
        <f>ROUND(I37*H37,1)</f>
        <v>28087.599999999999</v>
      </c>
    </row>
    <row r="38" spans="3:13" ht="18" x14ac:dyDescent="0.45">
      <c r="C38" s="8"/>
      <c r="D38" s="9" t="s">
        <v>8</v>
      </c>
      <c r="E38" s="8"/>
      <c r="F38" s="10" t="s">
        <v>52</v>
      </c>
      <c r="G38" s="8"/>
      <c r="H38" s="8"/>
      <c r="I38" s="11"/>
      <c r="J38" s="8"/>
    </row>
    <row r="39" spans="3:13" x14ac:dyDescent="0.45">
      <c r="C39" s="31" t="s">
        <v>53</v>
      </c>
      <c r="D39" s="31" t="s">
        <v>22</v>
      </c>
      <c r="E39" s="32" t="s">
        <v>54</v>
      </c>
      <c r="F39" s="33" t="s">
        <v>62</v>
      </c>
      <c r="G39" s="34" t="s">
        <v>3</v>
      </c>
      <c r="H39" s="35">
        <v>103.2</v>
      </c>
      <c r="I39" s="36">
        <v>257</v>
      </c>
      <c r="J39" s="35">
        <f>ROUND(I39*H39,1)</f>
        <v>26522.400000000001</v>
      </c>
    </row>
    <row r="40" spans="3:13" x14ac:dyDescent="0.45">
      <c r="C40" s="25" t="s">
        <v>55</v>
      </c>
      <c r="D40" s="25" t="s">
        <v>1</v>
      </c>
      <c r="E40" s="26" t="s">
        <v>56</v>
      </c>
      <c r="F40" s="27" t="s">
        <v>72</v>
      </c>
      <c r="G40" s="28" t="s">
        <v>13</v>
      </c>
      <c r="H40" s="29">
        <f>H44</f>
        <v>39.559999999999995</v>
      </c>
      <c r="I40" s="30">
        <v>950</v>
      </c>
      <c r="J40" s="29">
        <f>ROUND(I40*H40,1)</f>
        <v>37582</v>
      </c>
    </row>
    <row r="41" spans="3:13" ht="27" x14ac:dyDescent="0.45">
      <c r="C41" s="8"/>
      <c r="D41" s="9" t="s">
        <v>8</v>
      </c>
      <c r="E41" s="8"/>
      <c r="F41" s="10" t="s">
        <v>57</v>
      </c>
      <c r="G41" s="8"/>
      <c r="H41" s="8"/>
      <c r="I41" s="11"/>
      <c r="J41" s="8"/>
    </row>
    <row r="42" spans="3:13" x14ac:dyDescent="0.45">
      <c r="C42" s="31" t="s">
        <v>58</v>
      </c>
      <c r="D42" s="31" t="s">
        <v>22</v>
      </c>
      <c r="E42" s="32" t="s">
        <v>59</v>
      </c>
      <c r="F42" s="33" t="s">
        <v>73</v>
      </c>
      <c r="G42" s="34" t="s">
        <v>13</v>
      </c>
      <c r="H42" s="35">
        <f>H44</f>
        <v>39.559999999999995</v>
      </c>
      <c r="I42" s="36">
        <v>2700</v>
      </c>
      <c r="J42" s="35">
        <f>ROUND(I42*H42,1)</f>
        <v>106812</v>
      </c>
    </row>
    <row r="43" spans="3:13" x14ac:dyDescent="0.45">
      <c r="C43" s="8"/>
      <c r="D43" s="9" t="s">
        <v>8</v>
      </c>
      <c r="E43" s="8"/>
      <c r="F43" s="10" t="s">
        <v>60</v>
      </c>
      <c r="G43" s="8"/>
      <c r="H43" s="8"/>
      <c r="I43" s="11"/>
      <c r="J43" s="8"/>
    </row>
    <row r="44" spans="3:13" x14ac:dyDescent="0.45">
      <c r="C44" s="12"/>
      <c r="D44" s="9" t="s">
        <v>9</v>
      </c>
      <c r="E44" s="12"/>
      <c r="F44" s="14" t="s">
        <v>61</v>
      </c>
      <c r="G44" s="12"/>
      <c r="H44" s="15">
        <f>34.4*1.15</f>
        <v>39.559999999999995</v>
      </c>
      <c r="I44" s="16"/>
    </row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Fleischman Jan</dc:creator>
  <cp:lastModifiedBy>skolka</cp:lastModifiedBy>
  <cp:lastPrinted>2024-02-16T10:24:48Z</cp:lastPrinted>
  <dcterms:created xsi:type="dcterms:W3CDTF">2022-11-15T20:30:30Z</dcterms:created>
  <dcterms:modified xsi:type="dcterms:W3CDTF">2024-02-16T10:25:21Z</dcterms:modified>
</cp:coreProperties>
</file>