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E:\Aplikace VK výzva VIII\21. VK 2.6.2021\výpočty rozpočtů\"/>
    </mc:Choice>
  </mc:AlternateContent>
  <xr:revisionPtr revIDLastSave="0" documentId="13_ncr:1_{CA6CD85E-EA19-4D21-86B2-CCC035A7E19B}" xr6:coauthVersionLast="36" xr6:coauthVersionMax="36" xr10:uidLastSave="{00000000-0000-0000-0000-000000000000}"/>
  <bookViews>
    <workbookView xWindow="-105" yWindow="-105" windowWidth="19425" windowHeight="10425" activeTab="1" xr2:uid="{00000000-000D-0000-FFFF-FFFF00000000}"/>
  </bookViews>
  <sheets>
    <sheet name="Návodka na vyplnění rozpočtu" sheetId="9" r:id="rId1"/>
    <sheet name="Rozpočet žádosti o podporu" sheetId="8" r:id="rId2"/>
    <sheet name="úprava rozpočtu" sheetId="10" r:id="rId3"/>
  </sheets>
  <definedNames>
    <definedName name="_xlnm.Print_Area" localSheetId="1">'Rozpočet žádosti o podporu'!$B$2:$S$113</definedName>
    <definedName name="Podpora">'Rozpočet žádosti o podporu'!$S$10:$X$10,'Rozpočet žádosti o podporu'!#REF!</definedName>
    <definedName name="Podpory">'Rozpočet žádosti o podporu'!$S$10:$AF$10</definedName>
    <definedName name="procenta">'Rozpočet žádosti o podporu'!$S$10:$AF$10</definedName>
    <definedName name="vyvoj">'Rozpočet žádosti o podporu'!$K$10:$M$10</definedName>
    <definedName name="vyzkum">'Rozpočet žádosti o podporu'!$S$10:$Z$10</definedName>
  </definedNames>
  <calcPr calcId="191029"/>
</workbook>
</file>

<file path=xl/calcChain.xml><?xml version="1.0" encoding="utf-8"?>
<calcChain xmlns="http://schemas.openxmlformats.org/spreadsheetml/2006/main">
  <c r="J124" i="8" l="1"/>
  <c r="J123" i="8"/>
  <c r="J122" i="8"/>
  <c r="J121" i="8"/>
  <c r="J120" i="8"/>
  <c r="J119" i="8"/>
  <c r="J118" i="8"/>
  <c r="J117" i="8"/>
  <c r="J116" i="8"/>
  <c r="J115" i="8"/>
  <c r="K117" i="8" l="1"/>
  <c r="K116" i="8"/>
  <c r="K118" i="8"/>
  <c r="K120" i="8"/>
  <c r="K121" i="8"/>
  <c r="K122" i="8"/>
  <c r="K123" i="8"/>
  <c r="K124" i="8"/>
  <c r="J125" i="8" l="1"/>
  <c r="K119" i="8"/>
  <c r="J127" i="8"/>
  <c r="K127" i="8" s="1"/>
  <c r="J126" i="8"/>
  <c r="K126" i="8" s="1"/>
  <c r="K115" i="8"/>
  <c r="L106" i="8"/>
  <c r="M106" i="8" s="1"/>
  <c r="L105" i="8"/>
  <c r="M105" i="8" s="1"/>
  <c r="L91" i="8"/>
  <c r="M91" i="8" s="1"/>
  <c r="L90" i="8"/>
  <c r="M90" i="8" s="1"/>
  <c r="L76" i="8"/>
  <c r="M76" i="8" s="1"/>
  <c r="L75" i="8"/>
  <c r="M75" i="8" s="1"/>
  <c r="L61" i="8"/>
  <c r="M61" i="8" s="1"/>
  <c r="L60" i="8"/>
  <c r="M60" i="8" s="1"/>
  <c r="L46" i="8"/>
  <c r="M46" i="8" s="1"/>
  <c r="L45" i="8"/>
  <c r="M45" i="8" s="1"/>
  <c r="K125" i="8" l="1"/>
  <c r="K100" i="8"/>
  <c r="K101" i="8"/>
  <c r="K102" i="8"/>
  <c r="K103" i="8"/>
  <c r="K104" i="8"/>
  <c r="K105" i="8"/>
  <c r="K106" i="8"/>
  <c r="K107" i="8"/>
  <c r="K108" i="8"/>
  <c r="K99" i="8"/>
  <c r="K85" i="8"/>
  <c r="K86" i="8"/>
  <c r="K87" i="8"/>
  <c r="K88" i="8"/>
  <c r="K89" i="8"/>
  <c r="K90" i="8"/>
  <c r="K91" i="8"/>
  <c r="K92" i="8"/>
  <c r="K93" i="8"/>
  <c r="K84" i="8"/>
  <c r="K70" i="8"/>
  <c r="K71" i="8"/>
  <c r="K72" i="8"/>
  <c r="K73" i="8"/>
  <c r="K74" i="8"/>
  <c r="K75" i="8"/>
  <c r="K76" i="8"/>
  <c r="K77" i="8"/>
  <c r="K78" i="8"/>
  <c r="K69" i="8"/>
  <c r="K55" i="8"/>
  <c r="K56" i="8"/>
  <c r="K57" i="8"/>
  <c r="K58" i="8"/>
  <c r="K59" i="8"/>
  <c r="K60" i="8"/>
  <c r="K61" i="8"/>
  <c r="K62" i="8"/>
  <c r="K63" i="8"/>
  <c r="K54" i="8"/>
  <c r="K40" i="8"/>
  <c r="K41" i="8"/>
  <c r="K42" i="8"/>
  <c r="K43" i="8"/>
  <c r="K44" i="8"/>
  <c r="K46" i="8"/>
  <c r="K47" i="8"/>
  <c r="K48" i="8"/>
  <c r="K39" i="8"/>
  <c r="J111" i="8" l="1"/>
  <c r="K111" i="8" s="1"/>
  <c r="J110" i="8"/>
  <c r="K110" i="8" s="1"/>
  <c r="J96" i="8"/>
  <c r="K96" i="8" s="1"/>
  <c r="J95" i="8"/>
  <c r="K95" i="8" s="1"/>
  <c r="J81" i="8"/>
  <c r="K81" i="8" s="1"/>
  <c r="J80" i="8"/>
  <c r="K80" i="8" s="1"/>
  <c r="J66" i="8"/>
  <c r="K66" i="8" s="1"/>
  <c r="J65" i="8"/>
  <c r="K65" i="8" s="1"/>
  <c r="J51" i="8"/>
  <c r="K51" i="8" s="1"/>
  <c r="B98" i="8"/>
  <c r="B83" i="8"/>
  <c r="B68" i="8"/>
  <c r="B53" i="8"/>
  <c r="B38" i="8"/>
  <c r="J109" i="8"/>
  <c r="K109" i="8" s="1"/>
  <c r="J94" i="8"/>
  <c r="K94" i="8" s="1"/>
  <c r="J79" i="8"/>
  <c r="K79" i="8" s="1"/>
  <c r="J64" i="8"/>
  <c r="K64" i="8" s="1"/>
  <c r="D15" i="8" l="1"/>
  <c r="F15" i="8" l="1"/>
  <c r="G14" i="8" l="1"/>
  <c r="I14" i="8" l="1"/>
  <c r="G15" i="8"/>
  <c r="I15" i="8" l="1"/>
  <c r="I16" i="8" s="1"/>
  <c r="G16" i="8"/>
  <c r="D21" i="8"/>
  <c r="F21" i="8" s="1"/>
  <c r="D22" i="8"/>
  <c r="F22" i="8" s="1"/>
  <c r="G17" i="8" l="1"/>
  <c r="D23" i="8"/>
  <c r="F23" i="8"/>
  <c r="G21" i="8"/>
  <c r="I21" i="8" s="1"/>
  <c r="G22" i="8"/>
  <c r="I22" i="8" s="1"/>
  <c r="K15" i="8" s="1"/>
  <c r="D28" i="8"/>
  <c r="F28" i="8" s="1"/>
  <c r="D29" i="8"/>
  <c r="F29" i="8" s="1"/>
  <c r="J15" i="8" l="1"/>
  <c r="G23" i="8"/>
  <c r="I23" i="8"/>
  <c r="D30" i="8"/>
  <c r="D24" i="8"/>
  <c r="F30" i="8"/>
  <c r="G24" i="8" l="1"/>
  <c r="D31" i="8"/>
  <c r="J49" i="8" l="1"/>
  <c r="K45" i="8"/>
  <c r="K49" i="8" s="1"/>
  <c r="J50" i="8"/>
  <c r="K50" i="8" s="1"/>
  <c r="D14" i="8" s="1"/>
  <c r="J14" i="8" s="1"/>
  <c r="D16" i="8" l="1"/>
  <c r="F14" i="8"/>
  <c r="K14" i="8" s="1"/>
  <c r="J16" i="8"/>
  <c r="G25" i="8" l="1"/>
  <c r="G18" i="8"/>
  <c r="D32" i="8"/>
  <c r="D18" i="8"/>
  <c r="K18" i="8"/>
  <c r="D25" i="8"/>
  <c r="K16" i="8"/>
  <c r="F16" i="8"/>
  <c r="D17" i="8" s="1"/>
  <c r="L16" i="8" l="1"/>
  <c r="M16" i="8" s="1"/>
</calcChain>
</file>

<file path=xl/sharedStrings.xml><?xml version="1.0" encoding="utf-8"?>
<sst xmlns="http://schemas.openxmlformats.org/spreadsheetml/2006/main" count="337" uniqueCount="126">
  <si>
    <t>1.</t>
  </si>
  <si>
    <t>2.</t>
  </si>
  <si>
    <t>3.</t>
  </si>
  <si>
    <t>4.</t>
  </si>
  <si>
    <t>5.</t>
  </si>
  <si>
    <t>PV</t>
  </si>
  <si>
    <t>EV</t>
  </si>
  <si>
    <t xml:space="preserve">experimentální vývoj </t>
  </si>
  <si>
    <t>%</t>
  </si>
  <si>
    <t>V&amp;V celkem</t>
  </si>
  <si>
    <t>A1</t>
  </si>
  <si>
    <t>A2</t>
  </si>
  <si>
    <t>A3</t>
  </si>
  <si>
    <t>A4</t>
  </si>
  <si>
    <t>A5</t>
  </si>
  <si>
    <t>A6</t>
  </si>
  <si>
    <t>A7</t>
  </si>
  <si>
    <t>A8</t>
  </si>
  <si>
    <t>A9</t>
  </si>
  <si>
    <t>A10</t>
  </si>
  <si>
    <t>B1</t>
  </si>
  <si>
    <t>B2</t>
  </si>
  <si>
    <t>B3</t>
  </si>
  <si>
    <t>B4</t>
  </si>
  <si>
    <t>B5</t>
  </si>
  <si>
    <t>B6</t>
  </si>
  <si>
    <t>B7</t>
  </si>
  <si>
    <t>B8</t>
  </si>
  <si>
    <t>B9</t>
  </si>
  <si>
    <t>B10</t>
  </si>
  <si>
    <t>C1</t>
  </si>
  <si>
    <t>C2</t>
  </si>
  <si>
    <t>C3</t>
  </si>
  <si>
    <t>C4</t>
  </si>
  <si>
    <t>C5</t>
  </si>
  <si>
    <t>C6</t>
  </si>
  <si>
    <t>C7</t>
  </si>
  <si>
    <t>C8</t>
  </si>
  <si>
    <t>C9</t>
  </si>
  <si>
    <t>C10</t>
  </si>
  <si>
    <t xml:space="preserve">MZDY A POJISTNÉ - experimentální vývoj    </t>
  </si>
  <si>
    <t xml:space="preserve">ODPISY - experimentální vývoj    </t>
  </si>
  <si>
    <t xml:space="preserve">OSTATNÍ REŽIE - experimentální vývoj    </t>
  </si>
  <si>
    <t xml:space="preserve">MATERIÁL - experimentální vývoj    </t>
  </si>
  <si>
    <t xml:space="preserve">NÁKLADY NA SMLUVNÍ VÝZKUM A KONZULTAČNÍ SLUŽBY - experimentální vývoj    </t>
  </si>
  <si>
    <t>ODPISY - průmyslový výzkum</t>
  </si>
  <si>
    <t>OSTATNÍ REŽIE - průmyslový výzkum</t>
  </si>
  <si>
    <t>MATERIÁL - průmyslový výzkum</t>
  </si>
  <si>
    <t xml:space="preserve">MZDY A POJISTNÉ - průmyslový výzkum  </t>
  </si>
  <si>
    <t>NÁKLADY NA SMLUVNÍ VÝZKUM A KONZULTAČNÍ SLUŽBY - průmyslový výzkum</t>
  </si>
  <si>
    <t>ZV</t>
  </si>
  <si>
    <t>dotace</t>
  </si>
  <si>
    <t>ZV celkem</t>
  </si>
  <si>
    <t>OPPIK - program Aplikace</t>
  </si>
  <si>
    <t>označení RP</t>
  </si>
  <si>
    <t>kategorie V&amp;V</t>
  </si>
  <si>
    <t>s účinnou spoluprací</t>
  </si>
  <si>
    <t>Průmyslový výzkum</t>
  </si>
  <si>
    <t>Experimentální vývoj</t>
  </si>
  <si>
    <t>průmyslový výzkum</t>
  </si>
  <si>
    <t>D1</t>
  </si>
  <si>
    <t>D2</t>
  </si>
  <si>
    <t>D3</t>
  </si>
  <si>
    <t>D4</t>
  </si>
  <si>
    <t>D5</t>
  </si>
  <si>
    <t>D6</t>
  </si>
  <si>
    <t>D7</t>
  </si>
  <si>
    <t>D8</t>
  </si>
  <si>
    <t>D9</t>
  </si>
  <si>
    <t>D10</t>
  </si>
  <si>
    <t>E1</t>
  </si>
  <si>
    <t>E2</t>
  </si>
  <si>
    <t>E3</t>
  </si>
  <si>
    <t>E4</t>
  </si>
  <si>
    <t>E5</t>
  </si>
  <si>
    <t>E6</t>
  </si>
  <si>
    <t>E7</t>
  </si>
  <si>
    <t>E8</t>
  </si>
  <si>
    <t>E9</t>
  </si>
  <si>
    <t>E10</t>
  </si>
  <si>
    <t>Celkové způsobilé výdaje za PRŮMYSLOVÝ VÝZKUM jsou max 50% z celkových způsobilých výdajů projektu.</t>
  </si>
  <si>
    <t>Míra podpory partnerů</t>
  </si>
  <si>
    <t>Míra podpory žadatele/partnerů</t>
  </si>
  <si>
    <t>Podíl ZV žadatelů na celkových ZV</t>
  </si>
  <si>
    <t>Výzkumná organizace</t>
  </si>
  <si>
    <t>Malý podnik</t>
  </si>
  <si>
    <t>Střední podnik</t>
  </si>
  <si>
    <t>Velký podnik</t>
  </si>
  <si>
    <t>Způsobilé výdaje za projekt celkem</t>
  </si>
  <si>
    <t>Finální maximální dotace</t>
  </si>
  <si>
    <t>Dotace před zaokrouhlením celkem</t>
  </si>
  <si>
    <t>Malý podnk</t>
  </si>
  <si>
    <t>Podnikatelské subjekty</t>
  </si>
  <si>
    <t>Míry podpory dle typu podporované aktivity, subjetku a jeho velikosti</t>
  </si>
  <si>
    <t>Bez účinné spolupráce</t>
  </si>
  <si>
    <t>S účinnou spoluprací</t>
  </si>
  <si>
    <r>
      <t xml:space="preserve">Rozpočet žádosti o podporu </t>
    </r>
    <r>
      <rPr>
        <b/>
        <sz val="16"/>
        <color indexed="8"/>
        <rFont val="Arial"/>
        <family val="2"/>
        <charset val="238"/>
      </rPr>
      <t>(v celých Kč)</t>
    </r>
  </si>
  <si>
    <t>Míra podpory za celý projekt
(max. 70%)</t>
  </si>
  <si>
    <t>Způsobilé výdaje za RP</t>
  </si>
  <si>
    <r>
      <t xml:space="preserve">Žadatel vyplňuje pouze </t>
    </r>
    <r>
      <rPr>
        <b/>
        <sz val="11"/>
        <color theme="1"/>
        <rFont val="Calibri"/>
        <family val="2"/>
        <charset val="238"/>
        <scheme val="minor"/>
      </rPr>
      <t>žlutě označené buňky</t>
    </r>
    <r>
      <rPr>
        <sz val="11"/>
        <color theme="1"/>
        <rFont val="Calibri"/>
        <family val="2"/>
        <charset val="238"/>
        <scheme val="minor"/>
      </rPr>
      <t xml:space="preserve">. Ostatní buňky jsou zamknuté proti úpravám a 
jakákoliv prokázaná manipulace může vést až k vyřazení Žádosti o podporu.
Tabulka počítá max. se 7 partnery , pokud by žadatelé požadovali více partnerů, pak je nutné se obrátit na řídící orgán nebo zprostředkující subjekt.
Postup vyplňování:
1) Žadatel změní "Žadatel", resp. "1. Partner" atd. na obchodní název svůj a partnerů/spolupříjemců. Ostatní nevyplněné spolupříjemce v hlavičce vymaže.
2) Vyplnit </t>
    </r>
    <r>
      <rPr>
        <b/>
        <sz val="11"/>
        <color theme="1"/>
        <rFont val="Calibri"/>
        <family val="2"/>
        <charset val="238"/>
        <scheme val="minor"/>
      </rPr>
      <t>míru podpory</t>
    </r>
    <r>
      <rPr>
        <sz val="11"/>
        <color theme="1"/>
        <rFont val="Calibri"/>
        <family val="2"/>
        <charset val="238"/>
        <scheme val="minor"/>
      </rPr>
      <t xml:space="preserve"> pro hlavního žadatele i každého jednotlivého spolupříjemce. 
Tato podpora se vyplňuje </t>
    </r>
    <r>
      <rPr>
        <b/>
        <sz val="11"/>
        <color theme="1"/>
        <rFont val="Calibri"/>
        <family val="2"/>
        <charset val="238"/>
        <scheme val="minor"/>
      </rPr>
      <t>pro obě aktivity průmyslový výzkum a experimentální vývoj</t>
    </r>
    <r>
      <rPr>
        <sz val="11"/>
        <color theme="1"/>
        <rFont val="Calibri"/>
        <family val="2"/>
        <charset val="238"/>
        <scheme val="minor"/>
      </rPr>
      <t xml:space="preserve"> a její výše je závislá</t>
    </r>
    <r>
      <rPr>
        <b/>
        <sz val="11"/>
        <color theme="1"/>
        <rFont val="Calibri"/>
        <family val="2"/>
        <charset val="238"/>
        <scheme val="minor"/>
      </rPr>
      <t xml:space="preserve"> na velikosti podniku a splnění/nesplnění podmínky účinné spolupráce</t>
    </r>
    <r>
      <rPr>
        <sz val="11"/>
        <color theme="1"/>
        <rFont val="Calibri"/>
        <family val="2"/>
        <charset val="238"/>
        <scheme val="minor"/>
      </rPr>
      <t xml:space="preserve"> nebo  (více informací viz Výzva programu Aplikace).
3) Pro každého žadatele, resp. člena konsorcia je nutné vyplnit rozpočet na jednotlivé rozpočtové položce pro konkrétní podporovanou aktivitu (PV a EV). Příklad: Žadatel v rozpočtu může mít jinou částku mezd a pojistného v jedné etapě jak na PV (např. 1 mil. Kč) tak na EV (např. 1,3 mil. Kč).
4) Pokud bude buňka M16 hlásit "SNIŽTE ZPŮSOBILÉ VÝDAJE", pak je nutné snížit způsobilé výdaje tak, aby žadatel nepřekročil výší podpory 100 mil. Kč. Anologicky k tomu se postupuje v případě, kdy bude buňka hlásit "ZVYŠTE ZPŮSOBILÉ VÝDAJE".
5) V případě, že je chybně vyplněná rozpočtová položka Ostatní režie, pak buňka celkových způsobilých výdajů u této položky zčervená.        
6) Hodnoty do rozpočtových položek vyplňujte bez desetinných míst. V opačném případě bude tabulka hlásit chybu.</t>
    </r>
  </si>
  <si>
    <t>CELKEM za projekt</t>
  </si>
  <si>
    <t>H1</t>
  </si>
  <si>
    <t>H2</t>
  </si>
  <si>
    <t>H3</t>
  </si>
  <si>
    <t>H4</t>
  </si>
  <si>
    <t>H5</t>
  </si>
  <si>
    <t>H6</t>
  </si>
  <si>
    <t>H7</t>
  </si>
  <si>
    <t>H8</t>
  </si>
  <si>
    <t>H9</t>
  </si>
  <si>
    <t>H10</t>
  </si>
  <si>
    <r>
      <rPr>
        <b/>
        <sz val="12"/>
        <color indexed="10"/>
        <rFont val="Arial"/>
        <family val="2"/>
        <charset val="238"/>
      </rPr>
      <t xml:space="preserve">MAXIMÁLNÍ MÍRA DOTACE na projekt je 70% z celkových způsobilých výdajů.              </t>
    </r>
    <r>
      <rPr>
        <sz val="12"/>
        <color indexed="8"/>
        <rFont val="Arial"/>
        <family val="2"/>
        <charset val="238"/>
      </rPr>
      <t xml:space="preserve">
</t>
    </r>
  </si>
  <si>
    <t>Podíl aktivit podnikatelských subjektů na celkových aktivitách projektu (způsobilých výdajů) musí být minimálně 50 %.</t>
  </si>
  <si>
    <t>ROZPOČET PROJEKTU V PROGRAMU APLIKACE - Žádost o podporu - Výzva VIII.</t>
  </si>
  <si>
    <t>MINIMÁLNÍ VÝŠE DOTACE je 2 mil. Kč, MAXIMÁLNÍ VÝŠE DOTACE:</t>
  </si>
  <si>
    <t>a) 50 mil. Kč pro projekty realizované bez tzv. účinné spolupráce</t>
  </si>
  <si>
    <t>b) 100 mil. Kč pro projekty realizované v rámci účinné spolupráce, CZ-NACE 30.3, kódu intervence 063/065.</t>
  </si>
  <si>
    <t>PANCONNECT s.r.o.</t>
  </si>
  <si>
    <t>VŠB (Fakulta FEI)</t>
  </si>
  <si>
    <t>Inflex, s.r.o.</t>
  </si>
  <si>
    <t>EH 482 avrhuje v položce materiál zkrátit na 0 Kč položky</t>
  </si>
  <si>
    <t>4x notebook</t>
  </si>
  <si>
    <t>4x tablet</t>
  </si>
  <si>
    <t>4x mobilní tel.</t>
  </si>
  <si>
    <t xml:space="preserve">celkem </t>
  </si>
  <si>
    <t>materiál celkem po úpravě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</si>
</sst>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44" formatCode="_-* #,##0.00\ &quot;Kč&quot;_-;\-* #,##0.00\ &quot;Kč&quot;_-;_-* &quot;-&quot;??\ &quot;Kč&quot;_-;_-@_-"/>
    <numFmt numFmtId="164" formatCode="#,##0\ _K_č"/>
    <numFmt numFmtId="165" formatCode="_-* #,##0\ &quot;Kč&quot;_-;\-* #,##0\ &quot;Kč&quot;_-;_-* &quot;-&quot;??\ &quot;Kč&quot;_-;_-@_-"/>
    <numFmt numFmtId="166" formatCode="_-* #,##0\ [$Kč-405]_-;\-* #,##0\ [$Kč-405]_-;_-* &quot;-&quot;??\ [$Kč-405]_-;_-@_-"/>
  </numFmts>
  <fonts count="32" x14ac:knownFonts="1">
    <font>
      <sz val="11"/>
      <color theme="1"/>
      <name val="Calibri"/>
      <family val="2"/>
      <charset val="238"/>
      <scheme val="minor"/>
    </font>
    <font>
      <sz val="10"/>
      <name val="Arial"/>
      <family val="2"/>
      <charset val="238"/>
    </font>
    <font>
      <b/>
      <sz val="9"/>
      <name val="Arial"/>
      <family val="2"/>
      <charset val="238"/>
    </font>
    <font>
      <b/>
      <sz val="16"/>
      <color indexed="8"/>
      <name val="Arial"/>
      <family val="2"/>
      <charset val="238"/>
    </font>
    <font>
      <b/>
      <sz val="12"/>
      <color indexed="10"/>
      <name val="Arial"/>
      <family val="2"/>
      <charset val="238"/>
    </font>
    <font>
      <sz val="12"/>
      <color indexed="8"/>
      <name val="Arial"/>
      <family val="2"/>
      <charset val="238"/>
    </font>
    <font>
      <sz val="9"/>
      <name val="Arial"/>
      <family val="2"/>
      <charset val="238"/>
    </font>
    <font>
      <sz val="11"/>
      <color theme="1"/>
      <name val="Calibri"/>
      <family val="2"/>
      <charset val="238"/>
      <scheme val="minor"/>
    </font>
    <font>
      <b/>
      <sz val="10"/>
      <color theme="1"/>
      <name val="Arial"/>
      <family val="2"/>
      <charset val="238"/>
    </font>
    <font>
      <sz val="10"/>
      <color theme="1"/>
      <name val="Arial"/>
      <family val="2"/>
      <charset val="238"/>
    </font>
    <font>
      <b/>
      <sz val="9"/>
      <color rgb="FF000000"/>
      <name val="Arial"/>
      <family val="2"/>
      <charset val="238"/>
    </font>
    <font>
      <sz val="8"/>
      <color theme="1"/>
      <name val="Arial"/>
      <family val="2"/>
      <charset val="238"/>
    </font>
    <font>
      <b/>
      <sz val="16"/>
      <color theme="1"/>
      <name val="Arial"/>
      <family val="2"/>
      <charset val="238"/>
    </font>
    <font>
      <sz val="16"/>
      <color theme="1"/>
      <name val="Arial"/>
      <family val="2"/>
      <charset val="238"/>
    </font>
    <font>
      <sz val="10"/>
      <color rgb="FF000000"/>
      <name val="Arial"/>
      <family val="2"/>
      <charset val="238"/>
    </font>
    <font>
      <b/>
      <sz val="12"/>
      <color theme="1"/>
      <name val="Arial"/>
      <family val="2"/>
      <charset val="238"/>
    </font>
    <font>
      <b/>
      <sz val="9"/>
      <color theme="1"/>
      <name val="Arial"/>
      <family val="2"/>
      <charset val="238"/>
    </font>
    <font>
      <b/>
      <sz val="10"/>
      <color theme="0"/>
      <name val="Arial"/>
      <family val="2"/>
      <charset val="238"/>
    </font>
    <font>
      <b/>
      <sz val="9"/>
      <color theme="0"/>
      <name val="Arial"/>
      <family val="2"/>
      <charset val="238"/>
    </font>
    <font>
      <sz val="12"/>
      <color theme="1"/>
      <name val="Arial"/>
      <family val="2"/>
      <charset val="238"/>
    </font>
    <font>
      <sz val="14"/>
      <color theme="1"/>
      <name val="Arial"/>
      <family val="2"/>
      <charset val="238"/>
    </font>
    <font>
      <b/>
      <sz val="10"/>
      <color rgb="FF000000"/>
      <name val="Arial"/>
      <family val="2"/>
      <charset val="238"/>
    </font>
    <font>
      <b/>
      <sz val="8"/>
      <color rgb="FF000000"/>
      <name val="Arial"/>
      <family val="2"/>
      <charset val="238"/>
    </font>
    <font>
      <b/>
      <sz val="8"/>
      <color theme="1"/>
      <name val="Arial"/>
      <family val="2"/>
      <charset val="238"/>
    </font>
    <font>
      <b/>
      <i/>
      <sz val="9"/>
      <color rgb="FF000000"/>
      <name val="Arial"/>
      <family val="2"/>
      <charset val="238"/>
    </font>
    <font>
      <i/>
      <sz val="8"/>
      <color theme="1"/>
      <name val="Arial"/>
      <family val="2"/>
      <charset val="238"/>
    </font>
    <font>
      <sz val="10"/>
      <color theme="1"/>
      <name val="Calibri"/>
      <family val="2"/>
      <charset val="238"/>
      <scheme val="minor"/>
    </font>
    <font>
      <b/>
      <sz val="10"/>
      <color rgb="FFC00000"/>
      <name val="Arial"/>
      <family val="2"/>
      <charset val="238"/>
    </font>
    <font>
      <sz val="11"/>
      <name val="Calibri"/>
      <family val="2"/>
      <charset val="238"/>
      <scheme val="minor"/>
    </font>
    <font>
      <b/>
      <sz val="11"/>
      <color theme="1"/>
      <name val="Calibri"/>
      <family val="2"/>
      <charset val="238"/>
      <scheme val="minor"/>
    </font>
    <font>
      <b/>
      <i/>
      <sz val="9"/>
      <color theme="1"/>
      <name val="Arial"/>
      <family val="2"/>
      <charset val="238"/>
    </font>
    <font>
      <b/>
      <sz val="12"/>
      <color rgb="FFFF0000"/>
      <name val="Arial"/>
      <family val="2"/>
      <charset val="238"/>
    </font>
  </fonts>
  <fills count="1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CFF"/>
        <bgColor indexed="64"/>
      </patternFill>
    </fill>
    <fill>
      <patternFill patternType="solid">
        <fgColor rgb="FF00B0F0"/>
        <bgColor indexed="64"/>
      </patternFill>
    </fill>
    <fill>
      <patternFill patternType="solid">
        <fgColor rgb="FFCCECFF"/>
        <bgColor indexed="64"/>
      </patternFill>
    </fill>
    <fill>
      <patternFill patternType="solid">
        <fgColor theme="9" tint="0.39997558519241921"/>
        <bgColor indexed="64"/>
      </patternFill>
    </fill>
    <fill>
      <patternFill patternType="solid">
        <fgColor theme="0"/>
        <bgColor indexed="64"/>
      </patternFill>
    </fill>
    <fill>
      <patternFill patternType="solid">
        <fgColor rgb="FFFF00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50">
    <border>
      <left/>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190">
    <xf numFmtId="0" fontId="0" fillId="0" borderId="0" xfId="0"/>
    <xf numFmtId="0" fontId="0" fillId="0" borderId="1" xfId="0" applyBorder="1" applyAlignment="1">
      <alignment vertical="top"/>
    </xf>
    <xf numFmtId="0" fontId="0" fillId="0" borderId="2" xfId="0" applyBorder="1" applyAlignment="1">
      <alignment vertical="top"/>
    </xf>
    <xf numFmtId="0" fontId="0" fillId="0" borderId="0" xfId="0" applyBorder="1" applyAlignment="1">
      <alignment vertical="top"/>
    </xf>
    <xf numFmtId="9" fontId="9" fillId="3" borderId="9" xfId="2" applyFont="1" applyFill="1" applyBorder="1" applyAlignment="1" applyProtection="1">
      <alignment horizontal="center"/>
      <protection locked="0"/>
    </xf>
    <xf numFmtId="9" fontId="9" fillId="3" borderId="10" xfId="2" applyFont="1" applyFill="1" applyBorder="1" applyAlignment="1" applyProtection="1">
      <alignment horizontal="center"/>
      <protection locked="0"/>
    </xf>
    <xf numFmtId="165" fontId="10" fillId="3" borderId="9" xfId="1" applyNumberFormat="1" applyFont="1" applyFill="1" applyBorder="1" applyAlignment="1" applyProtection="1">
      <alignment horizontal="center" vertical="center"/>
      <protection locked="0"/>
    </xf>
    <xf numFmtId="0" fontId="9" fillId="0" borderId="0" xfId="0" applyFont="1" applyProtection="1"/>
    <xf numFmtId="0" fontId="9" fillId="0" borderId="0" xfId="0" applyFont="1" applyAlignment="1" applyProtection="1">
      <alignment horizontal="left"/>
    </xf>
    <xf numFmtId="0" fontId="11" fillId="0" borderId="0" xfId="0" applyFont="1" applyProtection="1"/>
    <xf numFmtId="0" fontId="9" fillId="0" borderId="0" xfId="0" applyFont="1" applyBorder="1" applyProtection="1"/>
    <xf numFmtId="0" fontId="0" fillId="0" borderId="0" xfId="0" applyProtection="1"/>
    <xf numFmtId="0" fontId="12" fillId="0" borderId="0" xfId="0" applyFont="1" applyProtection="1"/>
    <xf numFmtId="0" fontId="13" fillId="0" borderId="0" xfId="0" applyFont="1" applyProtection="1"/>
    <xf numFmtId="0" fontId="15" fillId="0" borderId="0" xfId="0" applyFont="1" applyAlignment="1" applyProtection="1">
      <alignment vertical="center"/>
    </xf>
    <xf numFmtId="0" fontId="9" fillId="4" borderId="13" xfId="0" applyFont="1" applyFill="1" applyBorder="1" applyAlignment="1" applyProtection="1">
      <alignment horizontal="center"/>
    </xf>
    <xf numFmtId="0" fontId="9" fillId="4" borderId="14" xfId="0" applyFont="1" applyFill="1" applyBorder="1" applyAlignment="1" applyProtection="1">
      <alignment horizontal="center"/>
    </xf>
    <xf numFmtId="0" fontId="9" fillId="4" borderId="15" xfId="0" applyFont="1" applyFill="1" applyBorder="1" applyAlignment="1" applyProtection="1">
      <alignment horizontal="center"/>
    </xf>
    <xf numFmtId="165" fontId="9" fillId="4" borderId="19" xfId="1" applyNumberFormat="1" applyFont="1" applyFill="1" applyBorder="1" applyAlignment="1" applyProtection="1">
      <alignment horizontal="right"/>
    </xf>
    <xf numFmtId="165" fontId="9" fillId="4" borderId="15" xfId="1" applyNumberFormat="1" applyFont="1" applyFill="1" applyBorder="1" applyAlignment="1" applyProtection="1">
      <alignment horizontal="right"/>
    </xf>
    <xf numFmtId="165" fontId="9" fillId="4" borderId="20" xfId="1" applyNumberFormat="1" applyFont="1" applyFill="1" applyBorder="1" applyAlignment="1" applyProtection="1">
      <alignment horizontal="right"/>
    </xf>
    <xf numFmtId="165" fontId="9" fillId="4" borderId="23" xfId="1" applyNumberFormat="1" applyFont="1" applyFill="1" applyBorder="1" applyAlignment="1" applyProtection="1">
      <alignment horizontal="right" vertical="center"/>
    </xf>
    <xf numFmtId="0" fontId="9" fillId="4" borderId="25" xfId="0" applyFont="1" applyFill="1" applyBorder="1" applyAlignment="1" applyProtection="1">
      <alignment horizontal="right" vertical="center"/>
    </xf>
    <xf numFmtId="165" fontId="9" fillId="4" borderId="26" xfId="1" applyNumberFormat="1" applyFont="1" applyFill="1" applyBorder="1" applyAlignment="1" applyProtection="1">
      <alignment horizontal="right" vertical="center"/>
    </xf>
    <xf numFmtId="10" fontId="1" fillId="7" borderId="3" xfId="2" applyNumberFormat="1" applyFont="1" applyFill="1" applyBorder="1" applyAlignment="1" applyProtection="1">
      <alignment horizontal="center" vertical="center"/>
    </xf>
    <xf numFmtId="0" fontId="0" fillId="0" borderId="0" xfId="0" applyAlignment="1" applyProtection="1">
      <alignment vertical="center"/>
    </xf>
    <xf numFmtId="0" fontId="9" fillId="0" borderId="0" xfId="0" applyFont="1" applyAlignment="1" applyProtection="1">
      <alignment vertical="center"/>
    </xf>
    <xf numFmtId="0" fontId="11" fillId="0" borderId="0" xfId="0" applyFont="1" applyAlignment="1" applyProtection="1">
      <alignment vertical="center"/>
    </xf>
    <xf numFmtId="0" fontId="9" fillId="10" borderId="0" xfId="0" applyFont="1" applyFill="1" applyProtection="1"/>
    <xf numFmtId="10" fontId="17" fillId="11" borderId="3" xfId="2" applyNumberFormat="1" applyFont="1" applyFill="1" applyBorder="1" applyAlignment="1" applyProtection="1">
      <alignment horizontal="center" vertical="center" wrapText="1"/>
    </xf>
    <xf numFmtId="0" fontId="11" fillId="0" borderId="0" xfId="0" applyFont="1" applyBorder="1" applyAlignment="1" applyProtection="1">
      <alignment vertical="top" wrapText="1"/>
    </xf>
    <xf numFmtId="0" fontId="9" fillId="0" borderId="2" xfId="0" applyFont="1" applyBorder="1" applyProtection="1"/>
    <xf numFmtId="0" fontId="19" fillId="0" borderId="0" xfId="0" applyFont="1" applyBorder="1" applyAlignment="1" applyProtection="1">
      <alignment vertical="top" wrapText="1"/>
    </xf>
    <xf numFmtId="0" fontId="20" fillId="0" borderId="0" xfId="0" applyFont="1" applyBorder="1" applyAlignment="1" applyProtection="1">
      <alignment vertical="top"/>
    </xf>
    <xf numFmtId="165" fontId="9" fillId="4" borderId="23" xfId="1" applyNumberFormat="1" applyFont="1" applyFill="1" applyBorder="1" applyAlignment="1" applyProtection="1">
      <alignment horizontal="right"/>
    </xf>
    <xf numFmtId="0" fontId="9" fillId="4" borderId="25" xfId="0" applyFont="1" applyFill="1" applyBorder="1" applyAlignment="1" applyProtection="1">
      <alignment horizontal="right"/>
    </xf>
    <xf numFmtId="165" fontId="9" fillId="4" borderId="26" xfId="1" applyNumberFormat="1" applyFont="1" applyFill="1" applyBorder="1" applyAlignment="1" applyProtection="1">
      <alignment horizontal="right"/>
    </xf>
    <xf numFmtId="0" fontId="9" fillId="0" borderId="28" xfId="0" applyFont="1" applyBorder="1" applyProtection="1"/>
    <xf numFmtId="164" fontId="9" fillId="4" borderId="15" xfId="0" applyNumberFormat="1" applyFont="1" applyFill="1" applyBorder="1" applyAlignment="1" applyProtection="1">
      <alignment horizontal="right"/>
    </xf>
    <xf numFmtId="164" fontId="9" fillId="4" borderId="26" xfId="0" applyNumberFormat="1" applyFont="1" applyFill="1" applyBorder="1" applyAlignment="1" applyProtection="1">
      <alignment horizontal="right"/>
    </xf>
    <xf numFmtId="0" fontId="8" fillId="5" borderId="27" xfId="0" applyFont="1" applyFill="1" applyBorder="1" applyAlignment="1" applyProtection="1">
      <alignment vertical="center"/>
    </xf>
    <xf numFmtId="0" fontId="8" fillId="5" borderId="33" xfId="0" applyFont="1" applyFill="1" applyBorder="1" applyAlignment="1" applyProtection="1">
      <alignment vertical="center"/>
    </xf>
    <xf numFmtId="0" fontId="16" fillId="0" borderId="9" xfId="0" applyFont="1" applyBorder="1" applyAlignment="1" applyProtection="1">
      <alignment horizontal="center" vertical="center" wrapText="1"/>
    </xf>
    <xf numFmtId="0" fontId="22" fillId="5" borderId="9"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165" fontId="11" fillId="5" borderId="9" xfId="1" applyNumberFormat="1" applyFont="1" applyFill="1" applyBorder="1" applyAlignment="1" applyProtection="1">
      <alignment horizontal="right" vertical="center"/>
    </xf>
    <xf numFmtId="0" fontId="21" fillId="10" borderId="0" xfId="0" applyFont="1" applyFill="1" applyBorder="1" applyAlignment="1" applyProtection="1">
      <alignment horizontal="center" vertical="center" wrapText="1"/>
    </xf>
    <xf numFmtId="0" fontId="14" fillId="10" borderId="0" xfId="0" applyFont="1" applyFill="1" applyBorder="1" applyAlignment="1" applyProtection="1">
      <alignment horizontal="center" vertical="center" wrapText="1"/>
    </xf>
    <xf numFmtId="0" fontId="10" fillId="10" borderId="0" xfId="0" applyFont="1" applyFill="1" applyBorder="1" applyAlignment="1" applyProtection="1">
      <alignment horizontal="left" vertical="center"/>
    </xf>
    <xf numFmtId="0" fontId="22" fillId="10" borderId="0" xfId="0" applyFont="1" applyFill="1" applyBorder="1" applyAlignment="1" applyProtection="1">
      <alignment horizontal="center" vertical="center"/>
    </xf>
    <xf numFmtId="0" fontId="10" fillId="10" borderId="0" xfId="0" applyFont="1" applyFill="1" applyBorder="1" applyAlignment="1" applyProtection="1">
      <alignment horizontal="center" vertical="center"/>
    </xf>
    <xf numFmtId="165" fontId="23" fillId="8" borderId="23" xfId="1" applyNumberFormat="1" applyFont="1" applyFill="1" applyBorder="1" applyAlignment="1" applyProtection="1">
      <alignment horizontal="center" vertical="center"/>
    </xf>
    <xf numFmtId="165" fontId="23" fillId="8" borderId="35" xfId="1" applyNumberFormat="1" applyFont="1" applyFill="1" applyBorder="1" applyAlignment="1" applyProtection="1">
      <alignment horizontal="right" vertical="center"/>
    </xf>
    <xf numFmtId="0" fontId="24" fillId="12" borderId="6" xfId="0" applyFont="1" applyFill="1" applyBorder="1" applyAlignment="1" applyProtection="1">
      <alignment horizontal="center" vertical="center"/>
    </xf>
    <xf numFmtId="165" fontId="25" fillId="12" borderId="14" xfId="1" applyNumberFormat="1" applyFont="1" applyFill="1" applyBorder="1" applyAlignment="1" applyProtection="1">
      <alignment horizontal="right" vertical="center"/>
    </xf>
    <xf numFmtId="165" fontId="25" fillId="12" borderId="36" xfId="1" applyNumberFormat="1" applyFont="1" applyFill="1" applyBorder="1" applyAlignment="1" applyProtection="1">
      <alignment horizontal="right" vertical="center"/>
    </xf>
    <xf numFmtId="0" fontId="24" fillId="12" borderId="37" xfId="0" applyFont="1" applyFill="1" applyBorder="1" applyAlignment="1" applyProtection="1">
      <alignment horizontal="center" vertical="center"/>
    </xf>
    <xf numFmtId="165" fontId="25" fillId="12" borderId="38" xfId="1" applyNumberFormat="1" applyFont="1" applyFill="1" applyBorder="1" applyAlignment="1" applyProtection="1">
      <alignment horizontal="right" vertical="center"/>
    </xf>
    <xf numFmtId="165" fontId="25" fillId="12" borderId="39" xfId="1" applyNumberFormat="1" applyFont="1" applyFill="1" applyBorder="1" applyAlignment="1" applyProtection="1">
      <alignment horizontal="right" vertical="center"/>
    </xf>
    <xf numFmtId="0" fontId="23" fillId="0" borderId="0" xfId="0" applyFont="1" applyAlignment="1" applyProtection="1">
      <alignment horizontal="center"/>
    </xf>
    <xf numFmtId="0" fontId="16" fillId="0" borderId="0" xfId="0" applyFont="1" applyAlignment="1" applyProtection="1">
      <alignment horizontal="center"/>
    </xf>
    <xf numFmtId="165" fontId="23" fillId="8" borderId="25" xfId="1" applyNumberFormat="1" applyFont="1" applyFill="1" applyBorder="1" applyAlignment="1" applyProtection="1">
      <alignment horizontal="right" vertical="center"/>
    </xf>
    <xf numFmtId="165" fontId="25" fillId="12" borderId="8" xfId="1" applyNumberFormat="1" applyFont="1" applyFill="1" applyBorder="1" applyAlignment="1" applyProtection="1">
      <alignment horizontal="right" vertical="center"/>
    </xf>
    <xf numFmtId="0" fontId="10" fillId="5" borderId="27" xfId="0" applyFont="1" applyFill="1" applyBorder="1" applyAlignment="1" applyProtection="1">
      <alignment vertical="center"/>
    </xf>
    <xf numFmtId="0" fontId="10" fillId="5" borderId="33" xfId="0" applyFont="1" applyFill="1" applyBorder="1" applyAlignment="1" applyProtection="1">
      <alignment vertical="center"/>
    </xf>
    <xf numFmtId="166" fontId="9" fillId="6" borderId="40" xfId="1" applyNumberFormat="1" applyFont="1" applyFill="1" applyBorder="1" applyAlignment="1" applyProtection="1">
      <alignment horizontal="center" vertical="center" wrapText="1"/>
    </xf>
    <xf numFmtId="166" fontId="27" fillId="6" borderId="41" xfId="1" applyNumberFormat="1" applyFont="1" applyFill="1" applyBorder="1" applyAlignment="1" applyProtection="1">
      <alignment horizontal="center" vertical="center" wrapText="1"/>
    </xf>
    <xf numFmtId="166" fontId="9" fillId="6" borderId="42" xfId="1" applyNumberFormat="1" applyFont="1" applyFill="1" applyBorder="1" applyAlignment="1" applyProtection="1">
      <alignment horizontal="center" vertical="center" wrapText="1"/>
    </xf>
    <xf numFmtId="166" fontId="27" fillId="6" borderId="43" xfId="1" applyNumberFormat="1" applyFont="1" applyFill="1" applyBorder="1" applyAlignment="1" applyProtection="1">
      <alignment horizontal="center" vertical="center" wrapText="1"/>
    </xf>
    <xf numFmtId="166" fontId="8" fillId="6" borderId="4" xfId="1" applyNumberFormat="1" applyFont="1" applyFill="1" applyBorder="1" applyAlignment="1" applyProtection="1">
      <alignment horizontal="center" vertical="center"/>
    </xf>
    <xf numFmtId="166" fontId="27" fillId="6" borderId="3" xfId="1" applyNumberFormat="1" applyFont="1" applyFill="1" applyBorder="1" applyAlignment="1" applyProtection="1">
      <alignment horizontal="center" vertical="center"/>
    </xf>
    <xf numFmtId="44" fontId="6" fillId="7" borderId="44" xfId="1" applyFont="1" applyFill="1" applyBorder="1" applyAlignment="1" applyProtection="1">
      <alignment vertical="center" wrapText="1"/>
    </xf>
    <xf numFmtId="0" fontId="1" fillId="16" borderId="9" xfId="0" applyFont="1" applyFill="1" applyBorder="1" applyAlignment="1" applyProtection="1">
      <alignment horizontal="center" vertical="center" wrapText="1"/>
    </xf>
    <xf numFmtId="0" fontId="1" fillId="17" borderId="9" xfId="0" applyFont="1" applyFill="1" applyBorder="1" applyAlignment="1" applyProtection="1">
      <alignment horizontal="center" vertical="center" wrapText="1"/>
    </xf>
    <xf numFmtId="0" fontId="1" fillId="10" borderId="0" xfId="0" applyFont="1" applyFill="1" applyBorder="1" applyAlignment="1" applyProtection="1">
      <alignment vertical="center" wrapText="1"/>
    </xf>
    <xf numFmtId="9" fontId="1" fillId="15" borderId="9" xfId="0" applyNumberFormat="1" applyFont="1" applyFill="1" applyBorder="1" applyAlignment="1" applyProtection="1">
      <alignment horizontal="center" vertical="center" wrapText="1"/>
    </xf>
    <xf numFmtId="9" fontId="1" fillId="16" borderId="9" xfId="0" applyNumberFormat="1" applyFont="1" applyFill="1" applyBorder="1" applyAlignment="1" applyProtection="1">
      <alignment horizontal="center" vertical="center" wrapText="1"/>
    </xf>
    <xf numFmtId="9" fontId="28" fillId="16" borderId="9" xfId="0" applyNumberFormat="1" applyFont="1" applyFill="1" applyBorder="1" applyAlignment="1" applyProtection="1">
      <alignment horizontal="center"/>
    </xf>
    <xf numFmtId="9" fontId="28" fillId="17" borderId="9" xfId="0" applyNumberFormat="1" applyFont="1" applyFill="1" applyBorder="1" applyAlignment="1" applyProtection="1">
      <alignment horizontal="center"/>
    </xf>
    <xf numFmtId="0" fontId="19" fillId="0" borderId="0" xfId="0" applyFont="1" applyBorder="1" applyAlignment="1" applyProtection="1">
      <alignment vertical="top"/>
    </xf>
    <xf numFmtId="0" fontId="11" fillId="0" borderId="0" xfId="0" applyFont="1" applyBorder="1" applyProtection="1"/>
    <xf numFmtId="0" fontId="0" fillId="0" borderId="0" xfId="0" applyBorder="1"/>
    <xf numFmtId="0" fontId="15" fillId="0" borderId="0" xfId="0" applyFont="1" applyBorder="1" applyAlignment="1" applyProtection="1">
      <alignment vertical="top"/>
    </xf>
    <xf numFmtId="0" fontId="8" fillId="10" borderId="0" xfId="0" applyFont="1" applyFill="1" applyBorder="1" applyAlignment="1" applyProtection="1">
      <alignment horizontal="center" vertical="center" wrapText="1"/>
    </xf>
    <xf numFmtId="0" fontId="9" fillId="10" borderId="0" xfId="0" applyFont="1" applyFill="1" applyBorder="1" applyAlignment="1" applyProtection="1">
      <alignment horizontal="center" vertical="center" wrapText="1"/>
    </xf>
    <xf numFmtId="0" fontId="16" fillId="10" borderId="0" xfId="0" applyFont="1" applyFill="1" applyBorder="1" applyAlignment="1" applyProtection="1">
      <alignment horizontal="left" vertical="center"/>
    </xf>
    <xf numFmtId="0" fontId="23" fillId="10" borderId="0" xfId="0" applyFont="1" applyFill="1" applyBorder="1" applyAlignment="1" applyProtection="1">
      <alignment horizontal="center" vertical="center"/>
    </xf>
    <xf numFmtId="0" fontId="16" fillId="10" borderId="0" xfId="0" applyFont="1" applyFill="1" applyBorder="1" applyAlignment="1" applyProtection="1">
      <alignment horizontal="center" vertical="center"/>
    </xf>
    <xf numFmtId="0" fontId="16" fillId="5" borderId="27" xfId="0" applyFont="1" applyFill="1" applyBorder="1" applyAlignment="1" applyProtection="1">
      <alignment vertical="center"/>
    </xf>
    <xf numFmtId="0" fontId="16" fillId="5" borderId="33" xfId="0" applyFont="1" applyFill="1" applyBorder="1" applyAlignment="1" applyProtection="1">
      <alignment vertical="center"/>
    </xf>
    <xf numFmtId="0" fontId="23" fillId="5" borderId="9" xfId="0" applyFont="1" applyFill="1" applyBorder="1" applyAlignment="1" applyProtection="1">
      <alignment horizontal="center" vertical="center"/>
    </xf>
    <xf numFmtId="0" fontId="16" fillId="5" borderId="9" xfId="0" applyFont="1" applyFill="1" applyBorder="1" applyAlignment="1" applyProtection="1">
      <alignment horizontal="center" vertical="center"/>
    </xf>
    <xf numFmtId="165" fontId="16" fillId="5" borderId="9" xfId="1" applyNumberFormat="1" applyFont="1" applyFill="1" applyBorder="1" applyAlignment="1" applyProtection="1">
      <alignment horizontal="center" vertical="center"/>
    </xf>
    <xf numFmtId="0" fontId="16" fillId="10" borderId="9" xfId="0" applyFont="1" applyFill="1" applyBorder="1" applyAlignment="1" applyProtection="1">
      <alignment horizontal="center" vertical="center" wrapText="1"/>
    </xf>
    <xf numFmtId="0" fontId="30" fillId="12" borderId="6" xfId="0" applyFont="1" applyFill="1" applyBorder="1" applyAlignment="1" applyProtection="1">
      <alignment horizontal="center" vertical="center"/>
    </xf>
    <xf numFmtId="0" fontId="30" fillId="12" borderId="37" xfId="0" applyFont="1" applyFill="1" applyBorder="1" applyAlignment="1" applyProtection="1">
      <alignment horizontal="center" vertical="center"/>
    </xf>
    <xf numFmtId="165" fontId="16" fillId="5" borderId="9" xfId="1" applyNumberFormat="1" applyFont="1" applyFill="1" applyBorder="1" applyAlignment="1" applyProtection="1">
      <alignment horizontal="right" vertical="center"/>
    </xf>
    <xf numFmtId="165" fontId="16" fillId="8" borderId="25" xfId="1" applyNumberFormat="1" applyFont="1" applyFill="1" applyBorder="1" applyAlignment="1" applyProtection="1">
      <alignment horizontal="right" vertical="center"/>
    </xf>
    <xf numFmtId="165" fontId="30" fillId="12" borderId="8" xfId="1" applyNumberFormat="1" applyFont="1" applyFill="1" applyBorder="1" applyAlignment="1" applyProtection="1">
      <alignment horizontal="right" vertical="center"/>
    </xf>
    <xf numFmtId="165" fontId="30" fillId="12" borderId="39" xfId="1" applyNumberFormat="1" applyFont="1" applyFill="1" applyBorder="1" applyAlignment="1" applyProtection="1">
      <alignment horizontal="right" vertical="center"/>
    </xf>
    <xf numFmtId="165" fontId="16" fillId="8" borderId="23" xfId="1" applyNumberFormat="1" applyFont="1" applyFill="1" applyBorder="1" applyAlignment="1" applyProtection="1">
      <alignment horizontal="center" vertical="center"/>
    </xf>
    <xf numFmtId="165" fontId="30" fillId="12" borderId="7" xfId="1" applyNumberFormat="1" applyFont="1" applyFill="1" applyBorder="1" applyAlignment="1" applyProtection="1">
      <alignment horizontal="right" vertical="center"/>
    </xf>
    <xf numFmtId="165" fontId="30" fillId="12" borderId="38" xfId="1" applyNumberFormat="1" applyFont="1" applyFill="1" applyBorder="1" applyAlignment="1" applyProtection="1">
      <alignment horizontal="right" vertical="center"/>
    </xf>
    <xf numFmtId="0" fontId="9" fillId="10" borderId="0" xfId="0" applyFont="1" applyFill="1" applyBorder="1" applyAlignment="1" applyProtection="1">
      <alignment horizontal="center"/>
    </xf>
    <xf numFmtId="165" fontId="9" fillId="10" borderId="0" xfId="1" applyNumberFormat="1" applyFont="1" applyFill="1" applyBorder="1" applyAlignment="1" applyProtection="1">
      <alignment horizontal="right"/>
    </xf>
    <xf numFmtId="9" fontId="9" fillId="10" borderId="0" xfId="2" applyFont="1" applyFill="1" applyBorder="1" applyAlignment="1" applyProtection="1">
      <alignment horizontal="center"/>
      <protection locked="0"/>
    </xf>
    <xf numFmtId="0" fontId="9" fillId="10" borderId="0" xfId="0" applyFont="1" applyFill="1" applyBorder="1" applyAlignment="1" applyProtection="1">
      <alignment horizontal="right"/>
    </xf>
    <xf numFmtId="0" fontId="9" fillId="0" borderId="12" xfId="0" applyFont="1" applyBorder="1" applyProtection="1"/>
    <xf numFmtId="0" fontId="9" fillId="0" borderId="31" xfId="0" applyFont="1" applyBorder="1" applyProtection="1"/>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 fillId="16" borderId="9" xfId="0" applyFont="1" applyFill="1" applyBorder="1" applyAlignment="1" applyProtection="1">
      <alignment horizontal="center" vertical="center" wrapText="1"/>
    </xf>
    <xf numFmtId="0" fontId="1" fillId="13" borderId="27" xfId="0" applyFont="1" applyFill="1" applyBorder="1" applyAlignment="1" applyProtection="1">
      <alignment horizontal="center" vertical="center"/>
    </xf>
    <xf numFmtId="0" fontId="1" fillId="13" borderId="33" xfId="0" applyFont="1" applyFill="1" applyBorder="1" applyAlignment="1" applyProtection="1">
      <alignment horizontal="center" vertical="center"/>
    </xf>
    <xf numFmtId="0" fontId="1" fillId="13" borderId="34" xfId="0" applyFont="1" applyFill="1" applyBorder="1" applyAlignment="1" applyProtection="1">
      <alignment horizontal="center" vertical="center"/>
    </xf>
    <xf numFmtId="0" fontId="1" fillId="15" borderId="9" xfId="0" applyFont="1" applyFill="1" applyBorder="1" applyAlignment="1" applyProtection="1">
      <alignment horizontal="center" vertical="center"/>
    </xf>
    <xf numFmtId="0" fontId="1" fillId="14" borderId="9" xfId="0" applyFont="1" applyFill="1" applyBorder="1" applyAlignment="1" applyProtection="1">
      <alignment horizontal="center" vertical="center"/>
    </xf>
    <xf numFmtId="0" fontId="1" fillId="15" borderId="9"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7" borderId="16" xfId="0" applyFont="1" applyFill="1" applyBorder="1" applyAlignment="1" applyProtection="1">
      <alignment horizontal="center" vertical="center" wrapText="1"/>
    </xf>
    <xf numFmtId="0" fontId="16" fillId="6" borderId="11" xfId="0" applyFont="1" applyFill="1" applyBorder="1" applyAlignment="1" applyProtection="1">
      <alignment horizontal="center" vertical="center" wrapText="1"/>
    </xf>
    <xf numFmtId="0" fontId="16" fillId="6" borderId="16" xfId="0"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22" xfId="0" applyFont="1" applyFill="1" applyBorder="1" applyAlignment="1" applyProtection="1">
      <alignment horizontal="center" vertical="center" wrapText="1"/>
    </xf>
    <xf numFmtId="0" fontId="1" fillId="17" borderId="9" xfId="0" applyFont="1" applyFill="1" applyBorder="1" applyAlignment="1" applyProtection="1">
      <alignment horizontal="center" vertical="center" wrapText="1"/>
    </xf>
    <xf numFmtId="10" fontId="15" fillId="9" borderId="3" xfId="2" quotePrefix="1" applyNumberFormat="1" applyFont="1" applyFill="1" applyBorder="1" applyAlignment="1" applyProtection="1">
      <alignment horizontal="center" vertical="center" wrapText="1"/>
    </xf>
    <xf numFmtId="10" fontId="15" fillId="9" borderId="4" xfId="2" quotePrefix="1" applyNumberFormat="1" applyFont="1" applyFill="1" applyBorder="1" applyAlignment="1" applyProtection="1">
      <alignment horizontal="center" vertical="center" wrapText="1"/>
    </xf>
    <xf numFmtId="10" fontId="15" fillId="9" borderId="5" xfId="2" applyNumberFormat="1" applyFont="1" applyFill="1" applyBorder="1" applyAlignment="1" applyProtection="1">
      <alignment horizontal="center" vertical="center" wrapText="1"/>
    </xf>
    <xf numFmtId="0" fontId="8" fillId="8" borderId="23" xfId="0" applyFont="1" applyFill="1" applyBorder="1" applyAlignment="1" applyProtection="1">
      <alignment horizontal="left" vertical="center" wrapText="1"/>
    </xf>
    <xf numFmtId="0" fontId="8" fillId="8" borderId="24" xfId="0" applyFont="1" applyFill="1" applyBorder="1" applyAlignment="1" applyProtection="1">
      <alignment horizontal="left" vertical="center" wrapText="1"/>
    </xf>
    <xf numFmtId="0" fontId="16" fillId="9" borderId="23" xfId="0" applyFont="1" applyFill="1" applyBorder="1" applyAlignment="1" applyProtection="1">
      <alignment horizontal="left" vertical="center" wrapText="1"/>
    </xf>
    <xf numFmtId="0" fontId="16" fillId="9" borderId="24" xfId="0" applyFont="1" applyFill="1" applyBorder="1" applyAlignment="1" applyProtection="1">
      <alignment horizontal="left" vertical="center" wrapText="1"/>
    </xf>
    <xf numFmtId="0" fontId="14" fillId="4" borderId="20" xfId="0" applyFont="1" applyFill="1" applyBorder="1" applyAlignment="1" applyProtection="1">
      <alignment horizontal="left" vertical="center" wrapText="1"/>
    </xf>
    <xf numFmtId="0" fontId="14" fillId="4" borderId="21" xfId="0" applyFont="1" applyFill="1" applyBorder="1" applyAlignment="1" applyProtection="1">
      <alignment horizontal="left" vertical="center" wrapText="1"/>
    </xf>
    <xf numFmtId="0" fontId="8" fillId="3" borderId="6"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10" fontId="15" fillId="8" borderId="3" xfId="2" quotePrefix="1" applyNumberFormat="1" applyFont="1" applyFill="1" applyBorder="1" applyAlignment="1" applyProtection="1">
      <alignment horizontal="center" vertical="center" wrapText="1"/>
    </xf>
    <xf numFmtId="10" fontId="15" fillId="8" borderId="4" xfId="2" quotePrefix="1" applyNumberFormat="1" applyFont="1" applyFill="1" applyBorder="1" applyAlignment="1" applyProtection="1">
      <alignment horizontal="center" vertical="center" wrapText="1"/>
    </xf>
    <xf numFmtId="10" fontId="15" fillId="8" borderId="5" xfId="2" applyNumberFormat="1" applyFont="1" applyFill="1" applyBorder="1" applyAlignment="1" applyProtection="1">
      <alignment horizontal="center" vertical="center" wrapText="1"/>
    </xf>
    <xf numFmtId="0" fontId="18" fillId="11" borderId="3" xfId="0" applyFont="1" applyFill="1" applyBorder="1" applyAlignment="1" applyProtection="1">
      <alignment horizontal="center" vertical="center" wrapText="1"/>
    </xf>
    <xf numFmtId="0" fontId="18" fillId="11" borderId="4" xfId="0" applyFont="1" applyFill="1" applyBorder="1" applyAlignment="1" applyProtection="1">
      <alignment horizontal="center" vertical="center" wrapText="1"/>
    </xf>
    <xf numFmtId="0" fontId="18" fillId="11" borderId="5" xfId="0" applyFont="1" applyFill="1" applyBorder="1" applyAlignment="1" applyProtection="1">
      <alignment horizontal="center" vertical="center" wrapText="1"/>
    </xf>
    <xf numFmtId="0" fontId="14" fillId="4" borderId="19" xfId="0" applyFont="1" applyFill="1" applyBorder="1" applyAlignment="1" applyProtection="1">
      <alignment horizontal="left" vertical="center" wrapText="1"/>
    </xf>
    <xf numFmtId="0" fontId="14" fillId="4" borderId="27" xfId="0" applyFont="1" applyFill="1" applyBorder="1" applyAlignment="1" applyProtection="1">
      <alignment horizontal="left" vertical="center" wrapText="1"/>
    </xf>
    <xf numFmtId="0" fontId="19" fillId="0" borderId="0" xfId="0" applyFont="1" applyBorder="1" applyAlignment="1" applyProtection="1">
      <alignment horizontal="left" vertical="top" wrapText="1"/>
    </xf>
    <xf numFmtId="0" fontId="31" fillId="0" borderId="0" xfId="0" applyFont="1" applyBorder="1" applyAlignment="1" applyProtection="1">
      <alignment horizontal="left" vertical="top" wrapText="1"/>
    </xf>
    <xf numFmtId="0" fontId="10" fillId="5" borderId="27" xfId="0" applyFont="1" applyFill="1" applyBorder="1" applyAlignment="1" applyProtection="1">
      <alignment horizontal="left" vertical="center"/>
    </xf>
    <xf numFmtId="0" fontId="10" fillId="5" borderId="33" xfId="0" applyFont="1" applyFill="1" applyBorder="1" applyAlignment="1" applyProtection="1">
      <alignment horizontal="left" vertical="center"/>
    </xf>
    <xf numFmtId="0" fontId="10" fillId="5" borderId="34" xfId="0" applyFont="1" applyFill="1" applyBorder="1" applyAlignment="1" applyProtection="1">
      <alignment horizontal="left" vertical="center"/>
    </xf>
    <xf numFmtId="10" fontId="15" fillId="9" borderId="47" xfId="2" quotePrefix="1" applyNumberFormat="1" applyFont="1" applyFill="1" applyBorder="1" applyAlignment="1" applyProtection="1">
      <alignment horizontal="center" vertical="center" wrapText="1"/>
    </xf>
    <xf numFmtId="10" fontId="15" fillId="9" borderId="48" xfId="2" quotePrefix="1" applyNumberFormat="1" applyFont="1" applyFill="1" applyBorder="1" applyAlignment="1" applyProtection="1">
      <alignment horizontal="center" vertical="center" wrapText="1"/>
    </xf>
    <xf numFmtId="10" fontId="15" fillId="9" borderId="49" xfId="2" applyNumberFormat="1" applyFont="1" applyFill="1" applyBorder="1" applyAlignment="1" applyProtection="1">
      <alignment horizontal="center" vertical="center" wrapText="1"/>
    </xf>
    <xf numFmtId="0" fontId="8" fillId="10" borderId="0" xfId="0" applyFont="1" applyFill="1" applyBorder="1" applyAlignment="1" applyProtection="1">
      <alignment horizontal="center"/>
      <protection locked="0"/>
    </xf>
    <xf numFmtId="10" fontId="15" fillId="10" borderId="0" xfId="2" quotePrefix="1" applyNumberFormat="1" applyFont="1" applyFill="1" applyBorder="1" applyAlignment="1" applyProtection="1">
      <alignment horizontal="center" vertical="center" wrapText="1"/>
    </xf>
    <xf numFmtId="10" fontId="15" fillId="10" borderId="0" xfId="2" applyNumberFormat="1" applyFont="1" applyFill="1" applyBorder="1" applyAlignment="1" applyProtection="1">
      <alignment horizontal="center" vertical="center" wrapText="1"/>
    </xf>
    <xf numFmtId="0" fontId="12" fillId="5" borderId="27" xfId="0" applyFont="1" applyFill="1" applyBorder="1" applyAlignment="1" applyProtection="1">
      <alignment horizontal="center"/>
    </xf>
    <xf numFmtId="0" fontId="12" fillId="5" borderId="33" xfId="0" applyFont="1" applyFill="1" applyBorder="1" applyAlignment="1" applyProtection="1">
      <alignment horizontal="center"/>
    </xf>
    <xf numFmtId="0" fontId="12" fillId="5" borderId="34" xfId="0" applyFont="1" applyFill="1" applyBorder="1" applyAlignment="1" applyProtection="1">
      <alignment horizontal="center"/>
    </xf>
    <xf numFmtId="0" fontId="14" fillId="4" borderId="15" xfId="0" applyFont="1" applyFill="1" applyBorder="1" applyAlignment="1" applyProtection="1">
      <alignment horizontal="left" vertical="center" wrapText="1"/>
    </xf>
    <xf numFmtId="0" fontId="14" fillId="4" borderId="29" xfId="0" applyFont="1" applyFill="1" applyBorder="1" applyAlignment="1" applyProtection="1">
      <alignment horizontal="left" vertical="center" wrapText="1"/>
    </xf>
    <xf numFmtId="0" fontId="14" fillId="4" borderId="30" xfId="0" applyFont="1" applyFill="1" applyBorder="1" applyAlignment="1" applyProtection="1">
      <alignment horizontal="left" vertical="center" wrapText="1"/>
    </xf>
    <xf numFmtId="0" fontId="8" fillId="4" borderId="3" xfId="0" applyFont="1" applyFill="1" applyBorder="1" applyAlignment="1" applyProtection="1">
      <alignment horizontal="left"/>
    </xf>
    <xf numFmtId="0" fontId="8" fillId="4" borderId="5" xfId="0" applyFont="1" applyFill="1" applyBorder="1" applyAlignment="1" applyProtection="1">
      <alignment horizontal="left"/>
    </xf>
    <xf numFmtId="0" fontId="8" fillId="8" borderId="3" xfId="0" applyFont="1" applyFill="1" applyBorder="1" applyAlignment="1" applyProtection="1">
      <alignment horizontal="left" vertical="center" wrapText="1"/>
    </xf>
    <xf numFmtId="0" fontId="8" fillId="8" borderId="5"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0" fontId="16" fillId="9" borderId="5" xfId="0" applyFont="1" applyFill="1" applyBorder="1" applyAlignment="1" applyProtection="1">
      <alignment horizontal="left" vertical="center" wrapText="1"/>
    </xf>
    <xf numFmtId="0" fontId="14" fillId="5" borderId="21" xfId="0" applyFont="1" applyFill="1" applyBorder="1" applyAlignment="1" applyProtection="1">
      <alignment horizontal="center" vertical="center" wrapText="1"/>
    </xf>
    <xf numFmtId="0" fontId="0" fillId="0" borderId="45" xfId="0" applyBorder="1" applyAlignment="1">
      <alignment horizontal="center" vertical="center" wrapText="1"/>
    </xf>
    <xf numFmtId="0" fontId="0" fillId="0" borderId="32" xfId="0" applyBorder="1" applyAlignment="1">
      <alignment horizontal="center" vertical="center" wrapText="1"/>
    </xf>
    <xf numFmtId="0" fontId="0" fillId="0" borderId="46" xfId="0" applyBorder="1" applyAlignment="1">
      <alignment horizontal="center" vertical="center" wrapText="1"/>
    </xf>
    <xf numFmtId="0" fontId="26" fillId="0" borderId="0" xfId="0" applyFont="1" applyAlignment="1" applyProtection="1">
      <alignment horizontal="left" vertical="center" wrapText="1"/>
    </xf>
    <xf numFmtId="16" fontId="14" fillId="5" borderId="21" xfId="0" applyNumberFormat="1" applyFont="1" applyFill="1" applyBorder="1" applyAlignment="1" applyProtection="1">
      <alignment horizontal="center" vertical="center" wrapText="1"/>
    </xf>
    <xf numFmtId="0" fontId="9" fillId="5" borderId="21" xfId="0" applyFont="1" applyFill="1" applyBorder="1" applyAlignment="1" applyProtection="1">
      <alignment horizontal="center" vertical="center" wrapText="1"/>
    </xf>
    <xf numFmtId="0" fontId="0" fillId="5" borderId="45" xfId="0" applyFont="1" applyFill="1" applyBorder="1" applyAlignment="1">
      <alignment horizontal="center" vertical="center" wrapText="1"/>
    </xf>
    <xf numFmtId="0" fontId="0" fillId="5" borderId="32" xfId="0" applyFont="1" applyFill="1" applyBorder="1" applyAlignment="1">
      <alignment horizontal="center" vertical="center" wrapText="1"/>
    </xf>
    <xf numFmtId="0" fontId="0" fillId="5" borderId="46" xfId="0" applyFont="1" applyFill="1" applyBorder="1" applyAlignment="1">
      <alignment horizontal="center" vertical="center" wrapText="1"/>
    </xf>
    <xf numFmtId="16" fontId="9" fillId="5" borderId="21" xfId="0" applyNumberFormat="1" applyFont="1" applyFill="1" applyBorder="1" applyAlignment="1" applyProtection="1">
      <alignment horizontal="center" vertical="center" wrapText="1"/>
    </xf>
    <xf numFmtId="0" fontId="14" fillId="4" borderId="6" xfId="0" applyFont="1" applyFill="1" applyBorder="1" applyAlignment="1" applyProtection="1">
      <alignment horizontal="left" vertical="center" wrapText="1"/>
    </xf>
    <xf numFmtId="0" fontId="14" fillId="4" borderId="18" xfId="0" applyFont="1" applyFill="1" applyBorder="1" applyAlignment="1" applyProtection="1">
      <alignment horizontal="left" vertical="center" wrapText="1"/>
    </xf>
    <xf numFmtId="0" fontId="8" fillId="4" borderId="23" xfId="0" applyFont="1" applyFill="1" applyBorder="1" applyAlignment="1" applyProtection="1">
      <alignment horizontal="left" vertical="center"/>
    </xf>
    <xf numFmtId="0" fontId="8" fillId="4" borderId="24" xfId="0" applyFont="1" applyFill="1" applyBorder="1" applyAlignment="1" applyProtection="1">
      <alignment horizontal="left" vertical="center"/>
    </xf>
    <xf numFmtId="0" fontId="8" fillId="4" borderId="23" xfId="0" applyFont="1" applyFill="1" applyBorder="1" applyAlignment="1" applyProtection="1">
      <alignment horizontal="left"/>
    </xf>
    <xf numFmtId="0" fontId="8" fillId="4" borderId="24" xfId="0" applyFont="1" applyFill="1" applyBorder="1" applyAlignment="1" applyProtection="1">
      <alignment horizontal="left"/>
    </xf>
    <xf numFmtId="6" fontId="0" fillId="0" borderId="0" xfId="0" applyNumberFormat="1"/>
    <xf numFmtId="3" fontId="0" fillId="0" borderId="0" xfId="0" applyNumberFormat="1"/>
  </cellXfs>
  <cellStyles count="3">
    <cellStyle name="Měna" xfId="1" builtinId="4"/>
    <cellStyle name="Normální" xfId="0" builtinId="0"/>
    <cellStyle name="Procenta" xfId="2" builtinId="5"/>
  </cellStyles>
  <dxfs count="7">
    <dxf>
      <font>
        <color theme="5" tint="-0.24994659260841701"/>
      </font>
    </dxf>
    <dxf>
      <font>
        <color theme="5" tint="-0.24994659260841701"/>
      </font>
    </dxf>
    <dxf>
      <font>
        <color theme="5" tint="-0.24994659260841701"/>
      </font>
    </dxf>
    <dxf>
      <font>
        <color theme="5" tint="-0.24994659260841701"/>
      </font>
    </dxf>
    <dxf>
      <font>
        <color theme="5" tint="-0.24994659260841701"/>
      </font>
    </dxf>
    <dxf>
      <font>
        <color theme="5" tint="-0.24994659260841701"/>
      </font>
    </dxf>
    <dxf>
      <font>
        <color theme="5" tint="-0.24994659260841701"/>
      </font>
    </dxf>
  </dxfs>
  <tableStyles count="0" defaultTableStyle="TableStyleMedium2" defaultPivotStyle="PivotStyleLight16"/>
  <colors>
    <mruColors>
      <color rgb="FFCCECFF"/>
      <color rgb="FFFB7061"/>
      <color rgb="FFFA524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54430</xdr:colOff>
      <xdr:row>13</xdr:row>
      <xdr:rowOff>149679</xdr:rowOff>
    </xdr:from>
    <xdr:to>
      <xdr:col>10</xdr:col>
      <xdr:colOff>0</xdr:colOff>
      <xdr:row>17</xdr:row>
      <xdr:rowOff>381000</xdr:rowOff>
    </xdr:to>
    <xdr:cxnSp macro="">
      <xdr:nvCxnSpPr>
        <xdr:cNvPr id="4" name="Pravoúhlá spojnice 3">
          <a:extLst>
            <a:ext uri="{FF2B5EF4-FFF2-40B4-BE49-F238E27FC236}">
              <a16:creationId xmlns:a16="http://schemas.microsoft.com/office/drawing/2014/main" id="{00000000-0008-0000-0100-000004000000}"/>
            </a:ext>
          </a:extLst>
        </xdr:cNvPr>
        <xdr:cNvCxnSpPr/>
      </xdr:nvCxnSpPr>
      <xdr:spPr>
        <a:xfrm rot="16200000" flipV="1">
          <a:off x="8769805" y="3844018"/>
          <a:ext cx="1428750" cy="952499"/>
        </a:xfrm>
        <a:prstGeom prst="bentConnector3">
          <a:avLst>
            <a:gd name="adj1" fmla="val 1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showGridLines="0" zoomScaleNormal="100" workbookViewId="0">
      <selection activeCell="B2" sqref="B2:I2"/>
    </sheetView>
  </sheetViews>
  <sheetFormatPr defaultRowHeight="15" x14ac:dyDescent="0.25"/>
  <cols>
    <col min="9" max="9" width="50.140625" customWidth="1"/>
    <col min="10" max="10" width="123.28515625" customWidth="1"/>
  </cols>
  <sheetData>
    <row r="1" spans="1:9" ht="15" customHeight="1" thickBot="1" x14ac:dyDescent="0.3">
      <c r="B1" s="1"/>
      <c r="C1" s="1"/>
      <c r="D1" s="1"/>
      <c r="E1" s="1"/>
      <c r="F1" s="1"/>
    </row>
    <row r="2" spans="1:9" ht="409.5" customHeight="1" thickBot="1" x14ac:dyDescent="0.3">
      <c r="A2" s="2"/>
      <c r="B2" s="109" t="s">
        <v>99</v>
      </c>
      <c r="C2" s="110"/>
      <c r="D2" s="110"/>
      <c r="E2" s="110"/>
      <c r="F2" s="110"/>
      <c r="G2" s="110"/>
      <c r="H2" s="110"/>
      <c r="I2" s="111"/>
    </row>
    <row r="3" spans="1:9" ht="15" customHeight="1" x14ac:dyDescent="0.25">
      <c r="A3" s="2"/>
      <c r="B3" s="3"/>
      <c r="C3" s="3"/>
      <c r="D3" s="3"/>
      <c r="E3" s="3"/>
      <c r="F3" s="3"/>
    </row>
    <row r="4" spans="1:9" ht="15" customHeight="1" x14ac:dyDescent="0.25">
      <c r="A4" s="2"/>
      <c r="B4" s="3"/>
      <c r="C4" s="3"/>
      <c r="D4" s="3"/>
      <c r="E4" s="3"/>
      <c r="F4" s="3"/>
    </row>
    <row r="5" spans="1:9" ht="15" customHeight="1" x14ac:dyDescent="0.25">
      <c r="A5" s="2"/>
      <c r="B5" s="3"/>
      <c r="C5" s="3"/>
      <c r="D5" s="3"/>
      <c r="E5" s="3"/>
      <c r="F5" s="3"/>
    </row>
    <row r="6" spans="1:9" ht="15" customHeight="1" x14ac:dyDescent="0.25">
      <c r="A6" s="2"/>
      <c r="B6" s="3"/>
      <c r="C6" s="3"/>
      <c r="D6" s="3"/>
      <c r="E6" s="3"/>
      <c r="F6" s="3"/>
    </row>
    <row r="7" spans="1:9" x14ac:dyDescent="0.25">
      <c r="A7" s="2"/>
      <c r="B7" s="3"/>
      <c r="C7" s="3"/>
      <c r="D7" s="3"/>
      <c r="E7" s="3"/>
      <c r="F7" s="3"/>
    </row>
    <row r="8" spans="1:9" x14ac:dyDescent="0.25">
      <c r="A8" s="2"/>
      <c r="B8" s="3"/>
      <c r="C8" s="3"/>
      <c r="D8" s="3"/>
      <c r="E8" s="3"/>
      <c r="F8" s="3"/>
    </row>
    <row r="9" spans="1:9" x14ac:dyDescent="0.25">
      <c r="A9" s="2"/>
      <c r="B9" s="3"/>
      <c r="C9" s="3"/>
      <c r="D9" s="3"/>
      <c r="E9" s="3"/>
      <c r="F9" s="3"/>
    </row>
    <row r="10" spans="1:9" x14ac:dyDescent="0.25">
      <c r="A10" s="2"/>
      <c r="B10" s="3"/>
      <c r="C10" s="3"/>
      <c r="D10" s="3"/>
      <c r="E10" s="3"/>
      <c r="F10" s="3"/>
    </row>
    <row r="11" spans="1:9" x14ac:dyDescent="0.25">
      <c r="A11" s="2"/>
      <c r="B11" s="3"/>
      <c r="C11" s="3"/>
      <c r="D11" s="3"/>
      <c r="E11" s="3"/>
      <c r="F11" s="3"/>
    </row>
    <row r="12" spans="1:9" x14ac:dyDescent="0.25">
      <c r="A12" s="2"/>
      <c r="B12" s="3"/>
      <c r="C12" s="3"/>
      <c r="D12" s="3"/>
      <c r="E12" s="3"/>
      <c r="F12" s="3"/>
    </row>
    <row r="13" spans="1:9" x14ac:dyDescent="0.25">
      <c r="A13" s="2"/>
      <c r="B13" s="3"/>
      <c r="C13" s="3"/>
      <c r="D13" s="3"/>
      <c r="E13" s="3"/>
      <c r="F13" s="3"/>
    </row>
    <row r="14" spans="1:9" x14ac:dyDescent="0.25">
      <c r="A14" s="2"/>
      <c r="B14" s="3"/>
      <c r="C14" s="3"/>
      <c r="D14" s="3"/>
      <c r="E14" s="3"/>
      <c r="F14" s="3"/>
    </row>
    <row r="15" spans="1:9" x14ac:dyDescent="0.25">
      <c r="A15" s="2"/>
      <c r="B15" s="3"/>
      <c r="C15" s="3"/>
      <c r="D15" s="3"/>
      <c r="E15" s="3"/>
      <c r="F15" s="3"/>
    </row>
    <row r="16" spans="1:9" x14ac:dyDescent="0.25">
      <c r="A16" s="2"/>
      <c r="B16" s="3"/>
      <c r="C16" s="3"/>
      <c r="D16" s="3"/>
      <c r="E16" s="3"/>
      <c r="F16" s="3"/>
    </row>
    <row r="17" spans="1:6" x14ac:dyDescent="0.25">
      <c r="A17" s="2"/>
      <c r="B17" s="3"/>
      <c r="C17" s="3"/>
      <c r="D17" s="3"/>
      <c r="E17" s="3"/>
      <c r="F17" s="3"/>
    </row>
    <row r="18" spans="1:6" x14ac:dyDescent="0.25">
      <c r="A18" s="2"/>
      <c r="B18" s="3"/>
      <c r="C18" s="3"/>
      <c r="D18" s="3"/>
      <c r="E18" s="3"/>
      <c r="F18" s="3"/>
    </row>
    <row r="19" spans="1:6" x14ac:dyDescent="0.25">
      <c r="A19" s="2"/>
      <c r="B19" s="3"/>
      <c r="C19" s="3"/>
      <c r="D19" s="3"/>
      <c r="E19" s="3"/>
      <c r="F19" s="3"/>
    </row>
    <row r="20" spans="1:6" x14ac:dyDescent="0.25">
      <c r="A20" s="2"/>
      <c r="B20" s="3"/>
      <c r="C20" s="3"/>
      <c r="D20" s="3"/>
      <c r="E20" s="3"/>
      <c r="F20" s="3"/>
    </row>
    <row r="21" spans="1:6" x14ac:dyDescent="0.25">
      <c r="A21" s="2"/>
      <c r="B21" s="3"/>
      <c r="C21" s="3"/>
      <c r="D21" s="3"/>
      <c r="E21" s="3"/>
      <c r="F21" s="3"/>
    </row>
  </sheetData>
  <sheetProtection algorithmName="SHA-512" hashValue="r80tI4pkdFIhFF/VMmN2DX2yFBCzbrozj1YVibTNLh80it41zeOrseGTnT/NTP4bDwoVC+YyDANb0XS6biehww==" saltValue="KeqSx2Q9V/QFt0GiugThEQ==" spinCount="100000" sheet="1" objects="1" scenarios="1"/>
  <mergeCells count="1">
    <mergeCell ref="B2:I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N138"/>
  <sheetViews>
    <sheetView showGridLines="0" tabSelected="1" topLeftCell="D7" zoomScale="85" zoomScaleNormal="85" zoomScaleSheetLayoutView="85" zoomScalePageLayoutView="70" workbookViewId="0">
      <selection activeCell="J45" sqref="J45"/>
    </sheetView>
  </sheetViews>
  <sheetFormatPr defaultColWidth="9.140625" defaultRowHeight="15" x14ac:dyDescent="0.25"/>
  <cols>
    <col min="1" max="1" width="1.85546875" style="7" customWidth="1"/>
    <col min="2" max="2" width="20.5703125" style="7" customWidth="1"/>
    <col min="3" max="3" width="6.85546875" style="7" hidden="1" customWidth="1"/>
    <col min="4" max="4" width="21.42578125" style="8" customWidth="1"/>
    <col min="5" max="5" width="6.85546875" style="8" bestFit="1" customWidth="1"/>
    <col min="6" max="6" width="24.42578125" style="7" customWidth="1"/>
    <col min="7" max="7" width="19.28515625" style="7" customWidth="1"/>
    <col min="8" max="8" width="8.28515625" style="7" customWidth="1"/>
    <col min="9" max="9" width="21.85546875" style="7" customWidth="1"/>
    <col min="10" max="10" width="18.7109375" style="7" customWidth="1"/>
    <col min="11" max="11" width="15.85546875" style="7" customWidth="1"/>
    <col min="12" max="12" width="24.140625" style="7" bestFit="1" customWidth="1"/>
    <col min="13" max="13" width="22.28515625" style="7" bestFit="1" customWidth="1"/>
    <col min="14" max="14" width="17.140625" style="7" customWidth="1"/>
    <col min="15" max="15" width="14.7109375" style="7" customWidth="1"/>
    <col min="16" max="16" width="13.7109375" style="7" bestFit="1" customWidth="1"/>
    <col min="17" max="17" width="12.7109375" style="7" customWidth="1"/>
    <col min="18" max="18" width="13" style="7" customWidth="1"/>
    <col min="19" max="19" width="4.28515625" style="7" customWidth="1"/>
    <col min="20" max="20" width="12" style="7" customWidth="1"/>
    <col min="21" max="21" width="12.5703125" style="7" customWidth="1"/>
    <col min="22" max="23" width="11.85546875" style="7" customWidth="1"/>
    <col min="24" max="24" width="15" style="7" bestFit="1" customWidth="1"/>
    <col min="25" max="25" width="5.85546875" style="9" customWidth="1"/>
    <col min="35" max="35" width="11.7109375" customWidth="1"/>
    <col min="36" max="36" width="10.28515625" customWidth="1"/>
    <col min="37" max="37" width="20.7109375" customWidth="1"/>
  </cols>
  <sheetData>
    <row r="2" spans="1:25" ht="20.25" x14ac:dyDescent="0.3">
      <c r="B2" s="12" t="s">
        <v>53</v>
      </c>
    </row>
    <row r="3" spans="1:25" ht="20.25" customHeight="1" x14ac:dyDescent="0.3">
      <c r="B3" s="13" t="s">
        <v>113</v>
      </c>
      <c r="S3" s="11"/>
      <c r="T3" s="11"/>
      <c r="U3" s="11"/>
      <c r="V3" s="11"/>
    </row>
    <row r="4" spans="1:25" ht="20.25" customHeight="1" x14ac:dyDescent="0.3">
      <c r="B4" s="13"/>
      <c r="S4" s="11"/>
      <c r="T4" s="11"/>
      <c r="U4" s="11"/>
      <c r="V4" s="11"/>
    </row>
    <row r="5" spans="1:25" x14ac:dyDescent="0.25">
      <c r="B5" s="11"/>
      <c r="C5" s="11"/>
      <c r="D5" s="113" t="s">
        <v>93</v>
      </c>
      <c r="E5" s="114"/>
      <c r="F5" s="114"/>
      <c r="G5" s="114"/>
      <c r="H5" s="114"/>
      <c r="I5" s="114"/>
      <c r="J5" s="114"/>
      <c r="K5" s="114"/>
      <c r="L5" s="114"/>
      <c r="M5" s="114"/>
      <c r="N5" s="114"/>
      <c r="O5" s="114"/>
      <c r="P5" s="114"/>
      <c r="Q5" s="115"/>
      <c r="R5" s="11"/>
      <c r="S5" s="11"/>
      <c r="T5" s="11"/>
      <c r="U5" s="11"/>
      <c r="V5" s="11"/>
    </row>
    <row r="6" spans="1:25" x14ac:dyDescent="0.25">
      <c r="B6" s="11"/>
      <c r="D6" s="117" t="s">
        <v>57</v>
      </c>
      <c r="E6" s="117"/>
      <c r="F6" s="117"/>
      <c r="G6" s="117"/>
      <c r="H6" s="117"/>
      <c r="I6" s="117"/>
      <c r="J6" s="117"/>
      <c r="K6" s="117" t="s">
        <v>58</v>
      </c>
      <c r="L6" s="117"/>
      <c r="M6" s="117"/>
      <c r="N6" s="117"/>
      <c r="O6" s="117"/>
      <c r="P6" s="117"/>
      <c r="Q6" s="117"/>
      <c r="R6" s="11"/>
      <c r="S6" s="11"/>
      <c r="T6" s="11"/>
      <c r="U6" s="11"/>
      <c r="V6" s="11"/>
    </row>
    <row r="7" spans="1:25" x14ac:dyDescent="0.25">
      <c r="B7" s="11"/>
      <c r="D7" s="118" t="s">
        <v>84</v>
      </c>
      <c r="E7" s="116" t="s">
        <v>92</v>
      </c>
      <c r="F7" s="116"/>
      <c r="G7" s="116"/>
      <c r="H7" s="116"/>
      <c r="I7" s="116"/>
      <c r="J7" s="116"/>
      <c r="K7" s="116" t="s">
        <v>92</v>
      </c>
      <c r="L7" s="116"/>
      <c r="M7" s="116"/>
      <c r="N7" s="116"/>
      <c r="O7" s="116"/>
      <c r="P7" s="116"/>
      <c r="Q7" s="118" t="s">
        <v>84</v>
      </c>
      <c r="R7" s="11"/>
      <c r="S7" s="11"/>
      <c r="T7" s="11"/>
      <c r="U7" s="11"/>
      <c r="V7" s="11"/>
    </row>
    <row r="8" spans="1:25" ht="25.5" x14ac:dyDescent="0.25">
      <c r="B8" s="11"/>
      <c r="D8" s="118"/>
      <c r="E8" s="72" t="s">
        <v>85</v>
      </c>
      <c r="F8" s="72" t="s">
        <v>86</v>
      </c>
      <c r="G8" s="72" t="s">
        <v>87</v>
      </c>
      <c r="H8" s="73" t="s">
        <v>85</v>
      </c>
      <c r="I8" s="73" t="s">
        <v>86</v>
      </c>
      <c r="J8" s="73" t="s">
        <v>87</v>
      </c>
      <c r="K8" s="72" t="s">
        <v>91</v>
      </c>
      <c r="L8" s="72" t="s">
        <v>86</v>
      </c>
      <c r="M8" s="72" t="s">
        <v>87</v>
      </c>
      <c r="N8" s="73" t="s">
        <v>85</v>
      </c>
      <c r="O8" s="73" t="s">
        <v>86</v>
      </c>
      <c r="P8" s="73" t="s">
        <v>87</v>
      </c>
      <c r="Q8" s="118"/>
      <c r="R8" s="11"/>
      <c r="S8" s="11"/>
      <c r="T8" s="11"/>
      <c r="U8" s="11"/>
      <c r="V8" s="11"/>
    </row>
    <row r="9" spans="1:25" ht="15" customHeight="1" x14ac:dyDescent="0.25">
      <c r="B9" s="11"/>
      <c r="D9" s="74"/>
      <c r="E9" s="112" t="s">
        <v>95</v>
      </c>
      <c r="F9" s="112"/>
      <c r="G9" s="112"/>
      <c r="H9" s="127" t="s">
        <v>94</v>
      </c>
      <c r="I9" s="127"/>
      <c r="J9" s="127"/>
      <c r="K9" s="112" t="s">
        <v>56</v>
      </c>
      <c r="L9" s="112"/>
      <c r="M9" s="112"/>
      <c r="N9" s="127" t="s">
        <v>94</v>
      </c>
      <c r="O9" s="127"/>
      <c r="P9" s="127"/>
      <c r="Q9" s="74"/>
      <c r="R9" s="11"/>
      <c r="S9" s="11"/>
      <c r="T9" s="11"/>
      <c r="U9" s="11"/>
      <c r="V9" s="11"/>
    </row>
    <row r="10" spans="1:25" ht="16.5" customHeight="1" x14ac:dyDescent="0.25">
      <c r="B10" s="11"/>
      <c r="D10" s="75">
        <v>0.85</v>
      </c>
      <c r="E10" s="76">
        <v>0.8</v>
      </c>
      <c r="F10" s="77">
        <v>0.75</v>
      </c>
      <c r="G10" s="77">
        <v>0.65</v>
      </c>
      <c r="H10" s="78">
        <v>0.7</v>
      </c>
      <c r="I10" s="78">
        <v>0.6</v>
      </c>
      <c r="J10" s="78">
        <v>0.5</v>
      </c>
      <c r="K10" s="76">
        <v>0.6</v>
      </c>
      <c r="L10" s="77">
        <v>0.5</v>
      </c>
      <c r="M10" s="77">
        <v>0.4</v>
      </c>
      <c r="N10" s="78">
        <v>0.45</v>
      </c>
      <c r="O10" s="78">
        <v>0.35</v>
      </c>
      <c r="P10" s="78">
        <v>0.25</v>
      </c>
      <c r="Q10" s="75">
        <v>0.85</v>
      </c>
      <c r="R10" s="11"/>
      <c r="S10" s="11"/>
      <c r="T10" s="11"/>
      <c r="U10" s="11"/>
      <c r="V10" s="11"/>
    </row>
    <row r="11" spans="1:25" ht="48" customHeight="1" thickBot="1" x14ac:dyDescent="0.3">
      <c r="B11" s="14"/>
    </row>
    <row r="12" spans="1:25" ht="22.5" customHeight="1" x14ac:dyDescent="0.25">
      <c r="D12" s="137" t="s">
        <v>117</v>
      </c>
      <c r="E12" s="138"/>
      <c r="F12" s="139"/>
      <c r="G12" s="137" t="s">
        <v>118</v>
      </c>
      <c r="H12" s="138"/>
      <c r="I12" s="139"/>
      <c r="J12" s="122" t="s">
        <v>88</v>
      </c>
      <c r="K12" s="122" t="s">
        <v>90</v>
      </c>
      <c r="L12" s="124" t="s">
        <v>97</v>
      </c>
      <c r="M12" s="119" t="s">
        <v>89</v>
      </c>
      <c r="N12" s="11"/>
      <c r="O12" s="11"/>
      <c r="P12" s="11"/>
      <c r="Q12" s="11"/>
      <c r="R12" s="11"/>
      <c r="U12" s="11"/>
      <c r="V12" s="11"/>
      <c r="W12" s="11"/>
    </row>
    <row r="13" spans="1:25" ht="24" customHeight="1" thickBot="1" x14ac:dyDescent="0.3">
      <c r="D13" s="15" t="s">
        <v>50</v>
      </c>
      <c r="E13" s="16" t="s">
        <v>8</v>
      </c>
      <c r="F13" s="17" t="s">
        <v>51</v>
      </c>
      <c r="G13" s="15" t="s">
        <v>50</v>
      </c>
      <c r="H13" s="16" t="s">
        <v>8</v>
      </c>
      <c r="I13" s="17" t="s">
        <v>51</v>
      </c>
      <c r="J13" s="123"/>
      <c r="K13" s="123"/>
      <c r="L13" s="125"/>
      <c r="M13" s="120"/>
      <c r="N13" s="11"/>
      <c r="O13" s="11"/>
      <c r="P13" s="11"/>
      <c r="Q13" s="11"/>
      <c r="R13" s="11"/>
      <c r="U13" s="11"/>
      <c r="V13" s="11"/>
      <c r="W13" s="11"/>
    </row>
    <row r="14" spans="1:25" ht="15" customHeight="1" x14ac:dyDescent="0.25">
      <c r="B14" s="182" t="s">
        <v>59</v>
      </c>
      <c r="C14" s="183"/>
      <c r="D14" s="18">
        <f>K50</f>
        <v>7514702</v>
      </c>
      <c r="E14" s="4">
        <v>0.8</v>
      </c>
      <c r="F14" s="19">
        <f>D14*E14</f>
        <v>6011761.6000000006</v>
      </c>
      <c r="G14" s="18">
        <f>K65</f>
        <v>1320204</v>
      </c>
      <c r="H14" s="4">
        <v>0.85</v>
      </c>
      <c r="I14" s="19">
        <f>G14*H14</f>
        <v>1122173.3999999999</v>
      </c>
      <c r="J14" s="65">
        <f>D14+G14+D21+G21+D28</f>
        <v>9927382</v>
      </c>
      <c r="K14" s="66">
        <f>F14+I14+F21+I21+F28</f>
        <v>8007915.7999999998</v>
      </c>
      <c r="L14" s="125"/>
      <c r="M14" s="120"/>
      <c r="N14" s="11"/>
      <c r="O14" s="11"/>
      <c r="P14" s="11"/>
      <c r="Q14" s="11"/>
      <c r="R14" s="11"/>
      <c r="U14" s="11"/>
      <c r="V14" s="11"/>
      <c r="W14" s="11"/>
    </row>
    <row r="15" spans="1:25" ht="15.75" customHeight="1" thickBot="1" x14ac:dyDescent="0.3">
      <c r="B15" s="135" t="s">
        <v>7</v>
      </c>
      <c r="C15" s="136"/>
      <c r="D15" s="20">
        <f>K51</f>
        <v>10240574</v>
      </c>
      <c r="E15" s="5">
        <v>0.6</v>
      </c>
      <c r="F15" s="19">
        <f>D15*E15</f>
        <v>6144344.3999999994</v>
      </c>
      <c r="G15" s="20">
        <f>K66</f>
        <v>1117095</v>
      </c>
      <c r="H15" s="5">
        <v>0.85</v>
      </c>
      <c r="I15" s="19">
        <f>G15*H15</f>
        <v>949530.75</v>
      </c>
      <c r="J15" s="67">
        <f>D15+G15+D22+G22+D29</f>
        <v>13388752</v>
      </c>
      <c r="K15" s="68">
        <f>F15+I15+F22+I22+F29</f>
        <v>8312524.9499999993</v>
      </c>
      <c r="L15" s="126"/>
      <c r="M15" s="121"/>
      <c r="N15" s="11"/>
      <c r="O15" s="11"/>
      <c r="P15" s="11"/>
      <c r="Q15" s="11"/>
      <c r="R15" s="11"/>
      <c r="U15" s="11"/>
      <c r="V15" s="11"/>
      <c r="W15" s="11"/>
    </row>
    <row r="16" spans="1:25" ht="27" customHeight="1" thickBot="1" x14ac:dyDescent="0.3">
      <c r="A16" s="26"/>
      <c r="B16" s="184" t="s">
        <v>9</v>
      </c>
      <c r="C16" s="185"/>
      <c r="D16" s="21">
        <f>SUM(D14:D15)</f>
        <v>17755276</v>
      </c>
      <c r="E16" s="22"/>
      <c r="F16" s="23">
        <f>SUM(F14:F15)</f>
        <v>12156106</v>
      </c>
      <c r="G16" s="21">
        <f>SUM(G14:G15)</f>
        <v>2437299</v>
      </c>
      <c r="H16" s="22"/>
      <c r="I16" s="23">
        <f>SUM(I14:I15)</f>
        <v>2071704.15</v>
      </c>
      <c r="J16" s="69">
        <f>SUM(J14:J15)</f>
        <v>23316134</v>
      </c>
      <c r="K16" s="70">
        <f>SUM(K14:K15)</f>
        <v>16320440.75</v>
      </c>
      <c r="L16" s="24">
        <f>IF(K16=0,"",IF((FLOOR((K16/J16),0.0001)&gt;=0.7),0.7,(FLOOR((K16/J16),0.0001))))</f>
        <v>0.69990000000000008</v>
      </c>
      <c r="M16" s="71">
        <f>IF(K16=0,"",IF(J16*L16=0,"",IF(FLOOR(J16*L16,0.01)&gt;100000000,"SNIŽTE ZPŮSOBILÉ VÝDAJE",IF(FLOOR(J16*L16,0.01)&lt;2000000,"ZVYŠTE ZPŮSOBILÉ VÝDAJE",FLOOR(J16*L16,0.01)))))</f>
        <v>16318962.18</v>
      </c>
      <c r="N16" s="25"/>
      <c r="O16" s="25"/>
      <c r="P16" s="25"/>
      <c r="Q16" s="25"/>
      <c r="R16" s="25"/>
      <c r="S16" s="26"/>
      <c r="T16" s="26"/>
      <c r="U16" s="25"/>
      <c r="V16" s="25"/>
      <c r="W16" s="25"/>
      <c r="X16" s="26"/>
      <c r="Y16" s="27"/>
    </row>
    <row r="17" spans="1:40" ht="41.25" customHeight="1" thickBot="1" x14ac:dyDescent="0.3">
      <c r="B17" s="131" t="s">
        <v>82</v>
      </c>
      <c r="C17" s="132"/>
      <c r="D17" s="140">
        <f>FLOOR(IF(0=D16,0,F16/D16),0.0001)</f>
        <v>0.68459999999999999</v>
      </c>
      <c r="E17" s="141"/>
      <c r="F17" s="142"/>
      <c r="G17" s="140">
        <f>FLOOR(IF(0=G16,0,I16/G16),0.0001)</f>
        <v>0.85000000000000009</v>
      </c>
      <c r="H17" s="141"/>
      <c r="I17" s="142"/>
      <c r="M17" s="11"/>
      <c r="N17" s="11"/>
      <c r="O17" s="11"/>
      <c r="P17" s="11"/>
      <c r="Q17" s="11"/>
      <c r="R17" s="11"/>
      <c r="S17" s="11"/>
      <c r="T17" s="11"/>
      <c r="U17" s="11"/>
      <c r="V17" s="11"/>
      <c r="W17" s="11"/>
    </row>
    <row r="18" spans="1:40" ht="55.5" customHeight="1" thickBot="1" x14ac:dyDescent="0.3">
      <c r="A18" s="28"/>
      <c r="B18" s="133" t="s">
        <v>83</v>
      </c>
      <c r="C18" s="134"/>
      <c r="D18" s="128">
        <f>IF(J16=0,0,D16/J16)</f>
        <v>0.76150171379183185</v>
      </c>
      <c r="E18" s="129"/>
      <c r="F18" s="130"/>
      <c r="G18" s="128">
        <f>IF(J16=0,0,G16/J16)</f>
        <v>0.10453272399275111</v>
      </c>
      <c r="H18" s="129"/>
      <c r="I18" s="130"/>
      <c r="K18" s="29">
        <f>FLOOR(IF(J16=0,0,IF(J14/J16&gt;0.5,"VYSOKÝ PODÍL PRŮM. VÝZKUMU VE ZV",IF(J16=0,0,J14/J16))),0.0001)</f>
        <v>0.42570000000000002</v>
      </c>
      <c r="L18" s="143" t="s">
        <v>80</v>
      </c>
      <c r="M18" s="144"/>
      <c r="N18" s="145"/>
      <c r="R18" s="11"/>
      <c r="S18" s="11"/>
      <c r="T18" s="11"/>
      <c r="U18" s="11"/>
      <c r="V18" s="11"/>
      <c r="W18" s="11"/>
      <c r="X18" s="11"/>
      <c r="Y18" s="30"/>
    </row>
    <row r="19" spans="1:40" ht="25.5" customHeight="1" x14ac:dyDescent="0.25">
      <c r="B19" s="31"/>
      <c r="C19" s="10"/>
      <c r="D19" s="137" t="s">
        <v>119</v>
      </c>
      <c r="E19" s="138"/>
      <c r="F19" s="139"/>
      <c r="G19" s="137"/>
      <c r="H19" s="138"/>
      <c r="I19" s="139"/>
    </row>
    <row r="20" spans="1:40" ht="18" customHeight="1" x14ac:dyDescent="0.25">
      <c r="B20" s="31"/>
      <c r="C20" s="10"/>
      <c r="D20" s="15" t="s">
        <v>50</v>
      </c>
      <c r="E20" s="16" t="s">
        <v>8</v>
      </c>
      <c r="F20" s="17" t="s">
        <v>51</v>
      </c>
      <c r="G20" s="15" t="s">
        <v>50</v>
      </c>
      <c r="H20" s="16" t="s">
        <v>8</v>
      </c>
      <c r="I20" s="17" t="s">
        <v>51</v>
      </c>
      <c r="K20" s="148" t="s">
        <v>111</v>
      </c>
      <c r="L20" s="148"/>
      <c r="M20" s="148"/>
      <c r="N20" s="148"/>
      <c r="O20" s="148"/>
      <c r="P20" s="148"/>
      <c r="Q20" s="148"/>
      <c r="R20" s="10"/>
      <c r="S20" s="10"/>
      <c r="T20" s="10"/>
      <c r="U20" s="10"/>
      <c r="V20" s="10"/>
      <c r="W20" s="10"/>
      <c r="X20" s="10"/>
      <c r="Y20" s="80"/>
      <c r="Z20" s="81"/>
      <c r="AA20" s="81"/>
      <c r="AB20" s="81"/>
      <c r="AC20" s="81"/>
      <c r="AD20" s="81"/>
      <c r="AE20" s="81"/>
      <c r="AF20" s="81"/>
      <c r="AG20" s="81"/>
      <c r="AH20" s="81"/>
      <c r="AI20" s="81"/>
      <c r="AJ20" s="81"/>
      <c r="AK20" s="81"/>
      <c r="AL20" s="81"/>
      <c r="AM20" s="81"/>
      <c r="AN20" s="81"/>
    </row>
    <row r="21" spans="1:40" ht="16.5" customHeight="1" x14ac:dyDescent="0.25">
      <c r="B21" s="146" t="s">
        <v>59</v>
      </c>
      <c r="C21" s="147"/>
      <c r="D21" s="18">
        <f>K80</f>
        <v>1092476</v>
      </c>
      <c r="E21" s="4">
        <v>0.8</v>
      </c>
      <c r="F21" s="19">
        <f>D21*E21</f>
        <v>873980.8</v>
      </c>
      <c r="G21" s="18">
        <f>K95</f>
        <v>0</v>
      </c>
      <c r="H21" s="4"/>
      <c r="I21" s="19">
        <f>G21*H21</f>
        <v>0</v>
      </c>
      <c r="K21" s="149" t="s">
        <v>112</v>
      </c>
      <c r="L21" s="149"/>
      <c r="M21" s="149"/>
      <c r="N21" s="149"/>
      <c r="O21" s="149"/>
      <c r="P21" s="149"/>
      <c r="Q21" s="149"/>
      <c r="R21" s="149"/>
      <c r="S21" s="149"/>
      <c r="T21" s="149"/>
      <c r="U21" s="10"/>
      <c r="V21" s="10"/>
      <c r="W21" s="10"/>
      <c r="X21" s="10"/>
      <c r="Y21" s="80"/>
      <c r="Z21" s="81"/>
      <c r="AA21" s="81"/>
      <c r="AB21" s="81"/>
      <c r="AC21" s="81"/>
      <c r="AD21" s="81"/>
      <c r="AE21" s="81"/>
      <c r="AF21" s="81"/>
      <c r="AG21" s="81"/>
      <c r="AH21" s="81"/>
      <c r="AI21" s="81"/>
      <c r="AJ21" s="81"/>
      <c r="AK21" s="81"/>
      <c r="AL21" s="81"/>
      <c r="AM21" s="81"/>
      <c r="AN21" s="81"/>
    </row>
    <row r="22" spans="1:40" ht="15" customHeight="1" thickBot="1" x14ac:dyDescent="0.3">
      <c r="B22" s="135" t="s">
        <v>7</v>
      </c>
      <c r="C22" s="136"/>
      <c r="D22" s="20">
        <f>K81</f>
        <v>2031083</v>
      </c>
      <c r="E22" s="5">
        <v>0.6</v>
      </c>
      <c r="F22" s="19">
        <f>E22*D22</f>
        <v>1218649.8</v>
      </c>
      <c r="G22" s="20">
        <f>K96</f>
        <v>0</v>
      </c>
      <c r="H22" s="5"/>
      <c r="I22" s="19">
        <f>G22*H22</f>
        <v>0</v>
      </c>
      <c r="K22" s="82" t="s">
        <v>114</v>
      </c>
      <c r="L22" s="32"/>
      <c r="M22" s="32"/>
      <c r="N22" s="32"/>
      <c r="O22" s="32"/>
      <c r="P22" s="32"/>
      <c r="Q22" s="32"/>
      <c r="R22" s="32"/>
      <c r="S22" s="32"/>
      <c r="T22" s="32"/>
      <c r="U22" s="32"/>
      <c r="V22" s="33"/>
      <c r="W22" s="33"/>
      <c r="X22" s="33"/>
      <c r="Y22" s="33"/>
      <c r="Z22" s="81"/>
      <c r="AA22" s="81"/>
      <c r="AB22" s="81"/>
      <c r="AC22" s="81"/>
      <c r="AD22" s="81"/>
      <c r="AE22" s="81"/>
      <c r="AF22" s="81"/>
      <c r="AG22" s="81"/>
      <c r="AH22" s="81"/>
      <c r="AI22" s="81"/>
      <c r="AJ22" s="81"/>
      <c r="AK22" s="81"/>
      <c r="AL22" s="81"/>
      <c r="AM22" s="81"/>
      <c r="AN22" s="81"/>
    </row>
    <row r="23" spans="1:40" ht="20.25" customHeight="1" thickBot="1" x14ac:dyDescent="0.3">
      <c r="B23" s="186" t="s">
        <v>9</v>
      </c>
      <c r="C23" s="187"/>
      <c r="D23" s="34">
        <f>SUM(D21:D22)</f>
        <v>3123559</v>
      </c>
      <c r="E23" s="35"/>
      <c r="F23" s="36">
        <f>SUM(F21:F22)</f>
        <v>2092630.6</v>
      </c>
      <c r="G23" s="34">
        <f>SUM(G21:G22)</f>
        <v>0</v>
      </c>
      <c r="H23" s="35"/>
      <c r="I23" s="36">
        <f>SUM(I21:I22)</f>
        <v>0</v>
      </c>
      <c r="L23" s="82" t="s">
        <v>115</v>
      </c>
      <c r="M23" s="32"/>
      <c r="N23" s="32"/>
      <c r="O23" s="32"/>
      <c r="P23" s="32"/>
      <c r="Q23" s="32"/>
      <c r="R23" s="32"/>
      <c r="S23" s="32"/>
      <c r="T23" s="32"/>
      <c r="U23" s="32"/>
      <c r="V23" s="33"/>
      <c r="W23" s="33"/>
      <c r="X23" s="33"/>
      <c r="Y23" s="33"/>
      <c r="Z23" s="81"/>
      <c r="AA23" s="81"/>
      <c r="AB23" s="81"/>
      <c r="AC23" s="81"/>
      <c r="AD23" s="81"/>
      <c r="AE23" s="81"/>
      <c r="AF23" s="81"/>
      <c r="AG23" s="81"/>
      <c r="AH23" s="81"/>
      <c r="AI23" s="81"/>
      <c r="AJ23" s="81"/>
      <c r="AK23" s="81"/>
      <c r="AL23" s="81"/>
      <c r="AM23" s="81"/>
      <c r="AN23" s="81"/>
    </row>
    <row r="24" spans="1:40" ht="36.75" customHeight="1" thickBot="1" x14ac:dyDescent="0.3">
      <c r="B24" s="131" t="s">
        <v>81</v>
      </c>
      <c r="C24" s="132"/>
      <c r="D24" s="140">
        <f>FLOOR(IF(0=D23,0,F23/D23),0.0001)</f>
        <v>0.66990000000000005</v>
      </c>
      <c r="E24" s="141"/>
      <c r="F24" s="142"/>
      <c r="G24" s="140">
        <f>FLOOR(IF(G23=0,0,I23/G23),0.0001)</f>
        <v>0</v>
      </c>
      <c r="H24" s="141"/>
      <c r="I24" s="142"/>
      <c r="L24" s="82" t="s">
        <v>116</v>
      </c>
      <c r="M24" s="32"/>
      <c r="N24" s="32"/>
      <c r="O24" s="32"/>
      <c r="P24" s="32"/>
      <c r="Q24" s="32"/>
      <c r="R24" s="32"/>
      <c r="S24" s="32"/>
      <c r="T24" s="32"/>
      <c r="U24" s="32"/>
      <c r="V24" s="33"/>
      <c r="W24" s="33"/>
      <c r="X24" s="33"/>
      <c r="Y24" s="33"/>
      <c r="Z24" s="81"/>
      <c r="AA24" s="81"/>
      <c r="AB24" s="81"/>
      <c r="AC24" s="81"/>
      <c r="AD24" s="81"/>
      <c r="AE24" s="81"/>
      <c r="AF24" s="81"/>
      <c r="AG24" s="81"/>
      <c r="AH24" s="81"/>
      <c r="AI24" s="81"/>
      <c r="AJ24" s="81"/>
      <c r="AK24" s="81"/>
      <c r="AL24" s="81"/>
      <c r="AM24" s="81"/>
      <c r="AN24" s="81"/>
    </row>
    <row r="25" spans="1:40" ht="58.5" customHeight="1" thickBot="1" x14ac:dyDescent="0.3">
      <c r="B25" s="133" t="s">
        <v>83</v>
      </c>
      <c r="C25" s="134"/>
      <c r="D25" s="128">
        <f>IF(J16=0,0,D23/J16)</f>
        <v>0.13396556221541703</v>
      </c>
      <c r="E25" s="129"/>
      <c r="F25" s="130"/>
      <c r="G25" s="153">
        <f>IF(J16=0,0,G23/J16)</f>
        <v>0</v>
      </c>
      <c r="H25" s="154"/>
      <c r="I25" s="155"/>
      <c r="K25" s="10"/>
      <c r="L25" s="79"/>
      <c r="M25" s="32"/>
      <c r="N25" s="32"/>
      <c r="O25" s="32"/>
      <c r="P25" s="32"/>
      <c r="Q25" s="33"/>
      <c r="R25" s="33"/>
      <c r="S25" s="33"/>
      <c r="T25" s="33"/>
      <c r="U25" s="33"/>
      <c r="V25" s="33"/>
      <c r="W25" s="33"/>
      <c r="X25" s="33"/>
      <c r="Y25" s="33"/>
      <c r="Z25" s="81"/>
      <c r="AA25" s="81"/>
      <c r="AB25" s="81"/>
      <c r="AC25" s="81"/>
      <c r="AD25" s="81"/>
      <c r="AE25" s="81"/>
      <c r="AF25" s="81"/>
      <c r="AG25" s="81"/>
      <c r="AH25" s="81"/>
      <c r="AI25" s="81"/>
      <c r="AJ25" s="81"/>
      <c r="AK25" s="81"/>
      <c r="AL25" s="81"/>
      <c r="AM25" s="81"/>
      <c r="AN25" s="81"/>
    </row>
    <row r="26" spans="1:40" ht="21" customHeight="1" x14ac:dyDescent="0.25">
      <c r="B26" s="107"/>
      <c r="C26" s="108"/>
      <c r="D26" s="137"/>
      <c r="E26" s="138"/>
      <c r="F26" s="139"/>
      <c r="G26" s="156"/>
      <c r="H26" s="156"/>
      <c r="I26" s="156"/>
      <c r="K26" s="10"/>
      <c r="L26" s="10"/>
      <c r="M26" s="10"/>
      <c r="N26" s="33"/>
      <c r="O26" s="33"/>
      <c r="P26" s="33"/>
      <c r="Q26" s="33"/>
      <c r="R26" s="33"/>
      <c r="S26" s="33"/>
      <c r="T26" s="33"/>
      <c r="U26" s="33"/>
      <c r="V26" s="33"/>
      <c r="W26" s="33"/>
      <c r="X26" s="33"/>
      <c r="Y26" s="33"/>
      <c r="Z26" s="81"/>
      <c r="AA26" s="81"/>
      <c r="AB26" s="81"/>
      <c r="AC26" s="81"/>
      <c r="AD26" s="81"/>
      <c r="AE26" s="81"/>
      <c r="AF26" s="81"/>
      <c r="AG26" s="81"/>
      <c r="AH26" s="81"/>
      <c r="AI26" s="81"/>
      <c r="AJ26" s="81"/>
      <c r="AK26" s="81"/>
      <c r="AL26" s="81"/>
      <c r="AM26" s="81"/>
      <c r="AN26" s="81"/>
    </row>
    <row r="27" spans="1:40" ht="21" customHeight="1" x14ac:dyDescent="0.25">
      <c r="B27" s="31"/>
      <c r="C27" s="37"/>
      <c r="D27" s="15" t="s">
        <v>50</v>
      </c>
      <c r="E27" s="16" t="s">
        <v>8</v>
      </c>
      <c r="F27" s="17" t="s">
        <v>51</v>
      </c>
      <c r="G27" s="103"/>
      <c r="H27" s="103"/>
      <c r="I27" s="103"/>
      <c r="K27" s="10"/>
      <c r="L27" s="10"/>
      <c r="M27" s="10"/>
      <c r="N27" s="10"/>
      <c r="O27" s="10"/>
      <c r="P27" s="10"/>
      <c r="Q27" s="10"/>
      <c r="R27" s="10"/>
      <c r="S27" s="10"/>
      <c r="T27" s="10"/>
      <c r="U27" s="10"/>
      <c r="V27" s="10"/>
      <c r="W27" s="10"/>
      <c r="X27" s="10"/>
      <c r="Y27" s="10"/>
      <c r="Z27" s="81"/>
      <c r="AA27" s="81"/>
      <c r="AB27" s="81"/>
      <c r="AC27" s="81"/>
      <c r="AD27" s="81"/>
      <c r="AE27" s="81"/>
      <c r="AF27" s="81"/>
      <c r="AG27" s="81"/>
      <c r="AH27" s="81"/>
      <c r="AI27" s="81"/>
      <c r="AJ27" s="81"/>
      <c r="AK27" s="81"/>
      <c r="AL27" s="81"/>
      <c r="AM27" s="81"/>
      <c r="AN27" s="81"/>
    </row>
    <row r="28" spans="1:40" ht="17.25" customHeight="1" x14ac:dyDescent="0.25">
      <c r="B28" s="146" t="s">
        <v>59</v>
      </c>
      <c r="C28" s="162"/>
      <c r="D28" s="18">
        <f>K110</f>
        <v>0</v>
      </c>
      <c r="E28" s="4"/>
      <c r="F28" s="38">
        <f>D28*E28</f>
        <v>0</v>
      </c>
      <c r="G28" s="104"/>
      <c r="H28" s="105"/>
      <c r="I28" s="104"/>
      <c r="K28" s="10"/>
      <c r="L28" s="10"/>
      <c r="M28" s="10"/>
      <c r="N28" s="10"/>
      <c r="O28" s="10"/>
      <c r="P28" s="10"/>
      <c r="Q28" s="10"/>
      <c r="R28" s="10"/>
      <c r="S28" s="10"/>
      <c r="T28" s="10"/>
      <c r="U28" s="10"/>
      <c r="V28" s="10"/>
      <c r="W28" s="10"/>
      <c r="X28" s="10"/>
      <c r="Y28" s="10"/>
      <c r="Z28" s="81"/>
      <c r="AA28" s="81"/>
      <c r="AB28" s="81"/>
      <c r="AC28" s="81"/>
      <c r="AD28" s="81"/>
      <c r="AE28" s="81"/>
      <c r="AF28" s="81"/>
      <c r="AG28" s="81"/>
      <c r="AH28" s="81"/>
      <c r="AI28" s="81"/>
      <c r="AJ28" s="81"/>
      <c r="AK28" s="81"/>
      <c r="AL28" s="81"/>
      <c r="AM28" s="81"/>
      <c r="AN28" s="81"/>
    </row>
    <row r="29" spans="1:40" ht="18.75" customHeight="1" thickBot="1" x14ac:dyDescent="0.3">
      <c r="B29" s="163" t="s">
        <v>7</v>
      </c>
      <c r="C29" s="164"/>
      <c r="D29" s="20">
        <f>K111</f>
        <v>0</v>
      </c>
      <c r="E29" s="5"/>
      <c r="F29" s="38">
        <f>D29*E29</f>
        <v>0</v>
      </c>
      <c r="G29" s="104"/>
      <c r="H29" s="105"/>
      <c r="I29" s="104"/>
      <c r="K29" s="10"/>
      <c r="L29" s="10"/>
      <c r="M29" s="10"/>
      <c r="N29" s="10"/>
      <c r="O29" s="10"/>
      <c r="P29" s="10"/>
      <c r="Q29" s="10"/>
      <c r="R29" s="10"/>
      <c r="S29" s="10"/>
      <c r="T29" s="10"/>
      <c r="U29" s="10"/>
      <c r="V29" s="10"/>
      <c r="W29" s="10"/>
      <c r="X29" s="10"/>
      <c r="Y29" s="10"/>
      <c r="Z29" s="81"/>
      <c r="AA29" s="81"/>
      <c r="AB29" s="81"/>
      <c r="AC29" s="81"/>
      <c r="AD29" s="81"/>
      <c r="AE29" s="81"/>
      <c r="AF29" s="81"/>
      <c r="AG29" s="81"/>
      <c r="AH29" s="81"/>
      <c r="AI29" s="81"/>
      <c r="AJ29" s="81"/>
      <c r="AK29" s="81"/>
      <c r="AL29" s="81"/>
      <c r="AM29" s="81"/>
      <c r="AN29" s="81"/>
    </row>
    <row r="30" spans="1:40" ht="24" customHeight="1" thickBot="1" x14ac:dyDescent="0.3">
      <c r="B30" s="165" t="s">
        <v>9</v>
      </c>
      <c r="C30" s="166"/>
      <c r="D30" s="34">
        <f>SUM(D28:D29)</f>
        <v>0</v>
      </c>
      <c r="E30" s="35"/>
      <c r="F30" s="39">
        <f>SUM(F28:F29)</f>
        <v>0</v>
      </c>
      <c r="G30" s="104"/>
      <c r="H30" s="106"/>
      <c r="I30" s="104"/>
      <c r="K30" s="10"/>
      <c r="L30" s="10"/>
      <c r="M30" s="10"/>
      <c r="N30" s="10"/>
      <c r="O30" s="10"/>
      <c r="P30" s="10"/>
      <c r="Q30" s="10"/>
      <c r="R30" s="10"/>
      <c r="S30" s="10"/>
      <c r="T30" s="10"/>
      <c r="U30" s="10"/>
      <c r="V30" s="10"/>
      <c r="W30" s="10"/>
      <c r="X30" s="10"/>
      <c r="Y30" s="10"/>
      <c r="Z30" s="81"/>
      <c r="AA30" s="81"/>
      <c r="AB30" s="81"/>
      <c r="AC30" s="81"/>
      <c r="AD30" s="81"/>
      <c r="AE30" s="81"/>
      <c r="AF30" s="81"/>
      <c r="AG30" s="81"/>
      <c r="AH30" s="81"/>
      <c r="AI30" s="81"/>
      <c r="AJ30" s="81"/>
      <c r="AK30" s="81"/>
      <c r="AL30" s="81"/>
      <c r="AM30" s="81"/>
      <c r="AN30" s="81"/>
    </row>
    <row r="31" spans="1:40" ht="36" customHeight="1" thickBot="1" x14ac:dyDescent="0.3">
      <c r="B31" s="167" t="s">
        <v>81</v>
      </c>
      <c r="C31" s="168"/>
      <c r="D31" s="140">
        <f>FLOOR(IF(D30=0,0,F30/D30),0.0001)</f>
        <v>0</v>
      </c>
      <c r="E31" s="141"/>
      <c r="F31" s="142"/>
      <c r="G31" s="157"/>
      <c r="H31" s="157"/>
      <c r="I31" s="158"/>
      <c r="K31" s="10"/>
      <c r="L31" s="10"/>
      <c r="M31" s="10"/>
      <c r="N31" s="33"/>
      <c r="O31" s="33"/>
      <c r="P31" s="33"/>
      <c r="Q31" s="33"/>
      <c r="R31" s="33"/>
      <c r="S31" s="33"/>
      <c r="T31" s="33"/>
      <c r="U31" s="33"/>
      <c r="V31" s="33"/>
      <c r="W31" s="33"/>
      <c r="X31" s="33"/>
      <c r="Y31" s="33"/>
      <c r="Z31" s="81"/>
      <c r="AA31" s="81"/>
      <c r="AB31" s="81"/>
      <c r="AC31" s="81"/>
      <c r="AD31" s="81"/>
      <c r="AE31" s="81"/>
      <c r="AF31" s="81"/>
      <c r="AG31" s="81"/>
      <c r="AH31" s="81"/>
      <c r="AI31" s="81"/>
      <c r="AJ31" s="81"/>
      <c r="AK31" s="81"/>
      <c r="AL31" s="81"/>
      <c r="AM31" s="81"/>
      <c r="AN31" s="81"/>
    </row>
    <row r="32" spans="1:40" ht="49.5" customHeight="1" thickBot="1" x14ac:dyDescent="0.3">
      <c r="B32" s="169" t="s">
        <v>83</v>
      </c>
      <c r="C32" s="170"/>
      <c r="D32" s="128">
        <f>IF(J16=0,0,D30/J16)</f>
        <v>0</v>
      </c>
      <c r="E32" s="129"/>
      <c r="F32" s="130"/>
      <c r="G32" s="157"/>
      <c r="H32" s="157"/>
      <c r="I32" s="158"/>
      <c r="K32" s="10"/>
      <c r="L32" s="10"/>
      <c r="M32" s="10"/>
      <c r="N32" s="33"/>
      <c r="O32" s="33"/>
      <c r="P32" s="33"/>
      <c r="Q32" s="33"/>
      <c r="R32" s="33"/>
      <c r="S32" s="33"/>
      <c r="T32" s="33"/>
      <c r="U32" s="33"/>
      <c r="V32" s="33"/>
      <c r="W32" s="33"/>
      <c r="X32" s="33"/>
      <c r="Y32" s="33"/>
      <c r="Z32" s="81"/>
      <c r="AA32" s="81"/>
      <c r="AB32" s="81"/>
      <c r="AC32" s="81"/>
      <c r="AD32" s="81"/>
      <c r="AE32" s="81"/>
      <c r="AF32" s="81"/>
      <c r="AG32" s="81"/>
      <c r="AH32" s="81"/>
      <c r="AI32" s="81"/>
      <c r="AJ32" s="81"/>
      <c r="AK32" s="81"/>
      <c r="AL32" s="81"/>
      <c r="AM32" s="81"/>
      <c r="AN32" s="81"/>
    </row>
    <row r="33" spans="1:25" ht="10.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ht="10.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ht="10.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ht="20.25" x14ac:dyDescent="0.3">
      <c r="B36" s="159" t="s">
        <v>96</v>
      </c>
      <c r="C36" s="160"/>
      <c r="D36" s="160"/>
      <c r="E36" s="160"/>
      <c r="F36" s="161"/>
      <c r="G36" s="11"/>
      <c r="H36" s="11"/>
      <c r="I36" s="11"/>
      <c r="J36" s="11"/>
      <c r="K36" s="11"/>
      <c r="L36" s="11"/>
      <c r="M36" s="11"/>
      <c r="N36" s="11"/>
      <c r="O36" s="11"/>
      <c r="P36" s="11"/>
      <c r="Q36" s="11"/>
      <c r="R36" s="11"/>
      <c r="S36" s="11"/>
      <c r="T36" s="11"/>
      <c r="U36" s="11"/>
      <c r="V36" s="11"/>
      <c r="W36" s="11"/>
      <c r="X36" s="11"/>
      <c r="Y36" s="11"/>
    </row>
    <row r="38" spans="1:25" ht="30" customHeight="1" x14ac:dyDescent="0.25">
      <c r="B38" s="40" t="str">
        <f>IF(D12=0,"",D12)</f>
        <v>PANCONNECT s.r.o.</v>
      </c>
      <c r="C38" s="41"/>
      <c r="D38" s="41"/>
      <c r="E38" s="41"/>
      <c r="F38" s="41"/>
      <c r="G38" s="41"/>
      <c r="H38" s="42" t="s">
        <v>54</v>
      </c>
      <c r="I38" s="42" t="s">
        <v>55</v>
      </c>
      <c r="J38" s="42" t="s">
        <v>98</v>
      </c>
      <c r="K38" s="42" t="s">
        <v>52</v>
      </c>
      <c r="S38" s="11"/>
      <c r="T38"/>
      <c r="U38"/>
      <c r="V38"/>
      <c r="W38"/>
      <c r="X38"/>
      <c r="Y38"/>
    </row>
    <row r="39" spans="1:25" x14ac:dyDescent="0.25">
      <c r="B39" s="171" t="s">
        <v>0</v>
      </c>
      <c r="C39" s="172"/>
      <c r="D39" s="150" t="s">
        <v>49</v>
      </c>
      <c r="E39" s="151"/>
      <c r="F39" s="151"/>
      <c r="G39" s="152"/>
      <c r="H39" s="43" t="s">
        <v>10</v>
      </c>
      <c r="I39" s="44" t="s">
        <v>5</v>
      </c>
      <c r="J39" s="6">
        <v>0</v>
      </c>
      <c r="K39" s="45">
        <f t="shared" ref="K39:K48" si="0">J39</f>
        <v>0</v>
      </c>
      <c r="S39" s="11"/>
      <c r="T39"/>
      <c r="U39"/>
      <c r="V39"/>
      <c r="W39"/>
      <c r="X39"/>
      <c r="Y39"/>
    </row>
    <row r="40" spans="1:25" x14ac:dyDescent="0.25">
      <c r="B40" s="173"/>
      <c r="C40" s="174"/>
      <c r="D40" s="150" t="s">
        <v>44</v>
      </c>
      <c r="E40" s="151"/>
      <c r="F40" s="151"/>
      <c r="G40" s="152"/>
      <c r="H40" s="43" t="s">
        <v>11</v>
      </c>
      <c r="I40" s="44" t="s">
        <v>6</v>
      </c>
      <c r="J40" s="6">
        <v>770000</v>
      </c>
      <c r="K40" s="45">
        <f t="shared" si="0"/>
        <v>770000</v>
      </c>
      <c r="S40" s="11"/>
      <c r="T40"/>
      <c r="U40"/>
      <c r="V40"/>
      <c r="W40"/>
      <c r="X40"/>
      <c r="Y40"/>
    </row>
    <row r="41" spans="1:25" ht="12.75" customHeight="1" x14ac:dyDescent="0.25">
      <c r="B41" s="171" t="s">
        <v>1</v>
      </c>
      <c r="C41" s="172"/>
      <c r="D41" s="150" t="s">
        <v>48</v>
      </c>
      <c r="E41" s="151"/>
      <c r="F41" s="151"/>
      <c r="G41" s="152"/>
      <c r="H41" s="43" t="s">
        <v>12</v>
      </c>
      <c r="I41" s="44" t="s">
        <v>5</v>
      </c>
      <c r="J41" s="6">
        <v>6534524</v>
      </c>
      <c r="K41" s="45">
        <f t="shared" si="0"/>
        <v>6534524</v>
      </c>
      <c r="S41" s="11"/>
      <c r="T41"/>
      <c r="U41"/>
      <c r="V41"/>
      <c r="W41"/>
      <c r="X41"/>
      <c r="Y41"/>
    </row>
    <row r="42" spans="1:25" x14ac:dyDescent="0.25">
      <c r="B42" s="173"/>
      <c r="C42" s="174"/>
      <c r="D42" s="150" t="s">
        <v>40</v>
      </c>
      <c r="E42" s="151"/>
      <c r="F42" s="151"/>
      <c r="G42" s="152"/>
      <c r="H42" s="43" t="s">
        <v>13</v>
      </c>
      <c r="I42" s="44" t="s">
        <v>6</v>
      </c>
      <c r="J42" s="6">
        <v>6911439</v>
      </c>
      <c r="K42" s="45">
        <f t="shared" si="0"/>
        <v>6911439</v>
      </c>
      <c r="S42" s="11"/>
      <c r="T42"/>
      <c r="U42"/>
      <c r="V42"/>
      <c r="W42"/>
      <c r="X42"/>
      <c r="Y42"/>
    </row>
    <row r="43" spans="1:25" ht="12.75" customHeight="1" x14ac:dyDescent="0.25">
      <c r="B43" s="171" t="s">
        <v>2</v>
      </c>
      <c r="C43" s="172"/>
      <c r="D43" s="150" t="s">
        <v>47</v>
      </c>
      <c r="E43" s="151"/>
      <c r="F43" s="151"/>
      <c r="G43" s="152"/>
      <c r="H43" s="43" t="s">
        <v>14</v>
      </c>
      <c r="I43" s="44" t="s">
        <v>5</v>
      </c>
      <c r="J43" s="6">
        <v>0</v>
      </c>
      <c r="K43" s="45">
        <f t="shared" si="0"/>
        <v>0</v>
      </c>
      <c r="S43" s="11"/>
      <c r="T43"/>
      <c r="U43"/>
      <c r="V43"/>
      <c r="W43"/>
      <c r="X43"/>
      <c r="Y43"/>
    </row>
    <row r="44" spans="1:25" x14ac:dyDescent="0.25">
      <c r="B44" s="173"/>
      <c r="C44" s="174"/>
      <c r="D44" s="150" t="s">
        <v>43</v>
      </c>
      <c r="E44" s="151"/>
      <c r="F44" s="151"/>
      <c r="G44" s="152"/>
      <c r="H44" s="43" t="s">
        <v>15</v>
      </c>
      <c r="I44" s="44" t="s">
        <v>6</v>
      </c>
      <c r="J44" s="6">
        <v>1115000</v>
      </c>
      <c r="K44" s="45">
        <f t="shared" si="0"/>
        <v>1115000</v>
      </c>
      <c r="S44" s="11"/>
      <c r="T44"/>
      <c r="U44"/>
      <c r="V44"/>
      <c r="W44"/>
      <c r="X44"/>
      <c r="Y44"/>
    </row>
    <row r="45" spans="1:25" ht="12.75" customHeight="1" x14ac:dyDescent="0.25">
      <c r="B45" s="171" t="s">
        <v>3</v>
      </c>
      <c r="C45" s="172"/>
      <c r="D45" s="150" t="s">
        <v>46</v>
      </c>
      <c r="E45" s="151"/>
      <c r="F45" s="151"/>
      <c r="G45" s="152"/>
      <c r="H45" s="43" t="s">
        <v>16</v>
      </c>
      <c r="I45" s="44" t="s">
        <v>5</v>
      </c>
      <c r="J45" s="6">
        <v>980178</v>
      </c>
      <c r="K45" s="45">
        <f t="shared" si="0"/>
        <v>980178</v>
      </c>
      <c r="L45" s="7" t="str">
        <f>IFERROR(IF(J45/J41&gt;15%,"PŘEKROČENÍ 15% NA REŽIE",""),"")</f>
        <v/>
      </c>
      <c r="M45" s="7" t="str">
        <f>IF(L45="","",1)</f>
        <v/>
      </c>
      <c r="S45" s="11"/>
      <c r="T45"/>
      <c r="U45"/>
      <c r="V45"/>
      <c r="W45"/>
      <c r="X45"/>
      <c r="Y45"/>
    </row>
    <row r="46" spans="1:25" x14ac:dyDescent="0.25">
      <c r="B46" s="173"/>
      <c r="C46" s="174"/>
      <c r="D46" s="150" t="s">
        <v>42</v>
      </c>
      <c r="E46" s="151"/>
      <c r="F46" s="151"/>
      <c r="G46" s="152"/>
      <c r="H46" s="43" t="s">
        <v>17</v>
      </c>
      <c r="I46" s="44" t="s">
        <v>6</v>
      </c>
      <c r="J46" s="6">
        <v>1036714</v>
      </c>
      <c r="K46" s="45">
        <f t="shared" si="0"/>
        <v>1036714</v>
      </c>
      <c r="L46" s="7" t="str">
        <f>IFERROR(IF(J46/J42&gt;15%,"PŘEKROČENÍ 15% NA REŽIE",""),"")</f>
        <v/>
      </c>
      <c r="M46" s="7" t="str">
        <f>IF(L46="","",1)</f>
        <v/>
      </c>
      <c r="S46" s="11"/>
      <c r="T46"/>
      <c r="U46"/>
      <c r="V46"/>
      <c r="W46"/>
      <c r="X46"/>
      <c r="Y46"/>
    </row>
    <row r="47" spans="1:25" ht="12.75" customHeight="1" x14ac:dyDescent="0.25">
      <c r="B47" s="171" t="s">
        <v>4</v>
      </c>
      <c r="C47" s="172"/>
      <c r="D47" s="150" t="s">
        <v>45</v>
      </c>
      <c r="E47" s="151"/>
      <c r="F47" s="151"/>
      <c r="G47" s="152"/>
      <c r="H47" s="43" t="s">
        <v>18</v>
      </c>
      <c r="I47" s="44" t="s">
        <v>5</v>
      </c>
      <c r="J47" s="6">
        <v>0</v>
      </c>
      <c r="K47" s="45">
        <f t="shared" si="0"/>
        <v>0</v>
      </c>
      <c r="S47" s="11"/>
      <c r="T47"/>
      <c r="U47"/>
      <c r="V47"/>
      <c r="W47"/>
      <c r="X47"/>
      <c r="Y47"/>
    </row>
    <row r="48" spans="1:25" ht="15.75" thickBot="1" x14ac:dyDescent="0.3">
      <c r="B48" s="173"/>
      <c r="C48" s="174"/>
      <c r="D48" s="150" t="s">
        <v>41</v>
      </c>
      <c r="E48" s="151"/>
      <c r="F48" s="151"/>
      <c r="G48" s="152"/>
      <c r="H48" s="43" t="s">
        <v>19</v>
      </c>
      <c r="I48" s="44" t="s">
        <v>6</v>
      </c>
      <c r="J48" s="6">
        <v>407421</v>
      </c>
      <c r="K48" s="45">
        <f t="shared" si="0"/>
        <v>407421</v>
      </c>
      <c r="S48" s="11"/>
      <c r="T48"/>
      <c r="U48"/>
      <c r="V48"/>
      <c r="W48"/>
      <c r="X48"/>
      <c r="Y48"/>
    </row>
    <row r="49" spans="2:25" ht="15.75" thickBot="1" x14ac:dyDescent="0.3">
      <c r="B49" s="46"/>
      <c r="C49" s="47"/>
      <c r="D49" s="48"/>
      <c r="E49" s="48"/>
      <c r="F49" s="48"/>
      <c r="G49" s="48"/>
      <c r="H49" s="49"/>
      <c r="I49" s="50"/>
      <c r="J49" s="51">
        <f t="shared" ref="J49" si="1">SUM(J39:J48)</f>
        <v>17755276</v>
      </c>
      <c r="K49" s="52">
        <f>SUM(K39:K48)</f>
        <v>17755276</v>
      </c>
      <c r="S49" s="11"/>
      <c r="T49"/>
      <c r="U49"/>
      <c r="V49"/>
      <c r="W49"/>
      <c r="X49"/>
      <c r="Y49"/>
    </row>
    <row r="50" spans="2:25" x14ac:dyDescent="0.25">
      <c r="B50" s="46"/>
      <c r="C50" s="47"/>
      <c r="D50" s="48"/>
      <c r="E50" s="48"/>
      <c r="F50" s="48"/>
      <c r="G50" s="48"/>
      <c r="H50" s="49"/>
      <c r="I50" s="53" t="s">
        <v>5</v>
      </c>
      <c r="J50" s="54">
        <f>J39+J41+J43+J45+J47</f>
        <v>7514702</v>
      </c>
      <c r="K50" s="55">
        <f>J50</f>
        <v>7514702</v>
      </c>
      <c r="S50" s="11"/>
      <c r="T50"/>
      <c r="U50"/>
      <c r="V50"/>
      <c r="W50"/>
      <c r="X50"/>
      <c r="Y50"/>
    </row>
    <row r="51" spans="2:25" ht="15.75" thickBot="1" x14ac:dyDescent="0.3">
      <c r="B51" s="46"/>
      <c r="C51" s="47"/>
      <c r="D51" s="48"/>
      <c r="E51" s="48"/>
      <c r="F51" s="48"/>
      <c r="G51" s="48"/>
      <c r="H51" s="49"/>
      <c r="I51" s="56" t="s">
        <v>6</v>
      </c>
      <c r="J51" s="57">
        <f>+J40+J42+J44+J46+J48</f>
        <v>10240574</v>
      </c>
      <c r="K51" s="55">
        <f>J51</f>
        <v>10240574</v>
      </c>
      <c r="S51" s="11"/>
      <c r="T51"/>
      <c r="U51"/>
      <c r="V51"/>
      <c r="W51"/>
      <c r="X51"/>
      <c r="Y51"/>
    </row>
    <row r="52" spans="2:25" x14ac:dyDescent="0.25">
      <c r="N52" s="59"/>
      <c r="O52" s="60"/>
      <c r="P52" s="60"/>
      <c r="Q52" s="60"/>
      <c r="R52" s="60"/>
      <c r="S52" s="60"/>
      <c r="T52" s="60"/>
      <c r="U52" s="60"/>
      <c r="V52" s="60"/>
      <c r="W52" s="60"/>
      <c r="X52" s="60"/>
      <c r="Y52" s="11"/>
    </row>
    <row r="53" spans="2:25" ht="29.25" customHeight="1" x14ac:dyDescent="0.25">
      <c r="B53" s="40" t="str">
        <f>IF(G12=0,"",G12)</f>
        <v>VŠB (Fakulta FEI)</v>
      </c>
      <c r="C53" s="41"/>
      <c r="D53" s="41"/>
      <c r="E53" s="41"/>
      <c r="F53" s="41"/>
      <c r="G53" s="41"/>
      <c r="H53" s="42" t="s">
        <v>54</v>
      </c>
      <c r="I53" s="42" t="s">
        <v>55</v>
      </c>
      <c r="J53" s="42" t="s">
        <v>98</v>
      </c>
      <c r="K53" s="42" t="s">
        <v>52</v>
      </c>
      <c r="S53" s="11"/>
      <c r="T53"/>
      <c r="U53"/>
      <c r="V53"/>
      <c r="W53"/>
      <c r="X53"/>
      <c r="Y53"/>
    </row>
    <row r="54" spans="2:25" x14ac:dyDescent="0.25">
      <c r="B54" s="171" t="s">
        <v>0</v>
      </c>
      <c r="C54" s="172" t="s">
        <v>0</v>
      </c>
      <c r="D54" s="150" t="s">
        <v>49</v>
      </c>
      <c r="E54" s="151"/>
      <c r="F54" s="151"/>
      <c r="G54" s="152"/>
      <c r="H54" s="43" t="s">
        <v>20</v>
      </c>
      <c r="I54" s="44" t="s">
        <v>5</v>
      </c>
      <c r="J54" s="6">
        <v>0</v>
      </c>
      <c r="K54" s="45">
        <f t="shared" ref="K54:K66" si="2">J54</f>
        <v>0</v>
      </c>
      <c r="S54" s="11"/>
      <c r="T54"/>
      <c r="U54"/>
      <c r="V54"/>
      <c r="W54"/>
      <c r="X54"/>
      <c r="Y54"/>
    </row>
    <row r="55" spans="2:25" x14ac:dyDescent="0.25">
      <c r="B55" s="173"/>
      <c r="C55" s="174"/>
      <c r="D55" s="150" t="s">
        <v>44</v>
      </c>
      <c r="E55" s="151"/>
      <c r="F55" s="151"/>
      <c r="G55" s="152"/>
      <c r="H55" s="43" t="s">
        <v>21</v>
      </c>
      <c r="I55" s="44" t="s">
        <v>6</v>
      </c>
      <c r="J55" s="6">
        <v>0</v>
      </c>
      <c r="K55" s="45">
        <f t="shared" si="2"/>
        <v>0</v>
      </c>
      <c r="S55" s="11"/>
      <c r="T55"/>
      <c r="U55"/>
      <c r="V55"/>
      <c r="W55"/>
      <c r="X55"/>
      <c r="Y55"/>
    </row>
    <row r="56" spans="2:25" ht="12.75" customHeight="1" x14ac:dyDescent="0.25">
      <c r="B56" s="171" t="s">
        <v>1</v>
      </c>
      <c r="C56" s="172" t="s">
        <v>1</v>
      </c>
      <c r="D56" s="150" t="s">
        <v>48</v>
      </c>
      <c r="E56" s="151"/>
      <c r="F56" s="151"/>
      <c r="G56" s="152"/>
      <c r="H56" s="43" t="s">
        <v>22</v>
      </c>
      <c r="I56" s="44" t="s">
        <v>5</v>
      </c>
      <c r="J56" s="6">
        <v>1148004</v>
      </c>
      <c r="K56" s="45">
        <f t="shared" si="2"/>
        <v>1148004</v>
      </c>
      <c r="S56" s="11"/>
      <c r="T56"/>
      <c r="U56"/>
      <c r="V56"/>
      <c r="W56"/>
      <c r="X56"/>
      <c r="Y56"/>
    </row>
    <row r="57" spans="2:25" x14ac:dyDescent="0.25">
      <c r="B57" s="173"/>
      <c r="C57" s="174"/>
      <c r="D57" s="150" t="s">
        <v>40</v>
      </c>
      <c r="E57" s="151"/>
      <c r="F57" s="151"/>
      <c r="G57" s="152"/>
      <c r="H57" s="43" t="s">
        <v>23</v>
      </c>
      <c r="I57" s="44" t="s">
        <v>6</v>
      </c>
      <c r="J57" s="6">
        <v>971388</v>
      </c>
      <c r="K57" s="45">
        <f t="shared" si="2"/>
        <v>971388</v>
      </c>
      <c r="S57" s="11"/>
      <c r="T57"/>
      <c r="U57"/>
      <c r="V57"/>
      <c r="W57"/>
      <c r="X57"/>
      <c r="Y57"/>
    </row>
    <row r="58" spans="2:25" ht="12.75" customHeight="1" x14ac:dyDescent="0.25">
      <c r="B58" s="171" t="s">
        <v>2</v>
      </c>
      <c r="C58" s="172" t="s">
        <v>2</v>
      </c>
      <c r="D58" s="150" t="s">
        <v>47</v>
      </c>
      <c r="E58" s="151"/>
      <c r="F58" s="151"/>
      <c r="G58" s="152"/>
      <c r="H58" s="43" t="s">
        <v>24</v>
      </c>
      <c r="I58" s="44" t="s">
        <v>5</v>
      </c>
      <c r="J58" s="6">
        <v>0</v>
      </c>
      <c r="K58" s="45">
        <f t="shared" si="2"/>
        <v>0</v>
      </c>
      <c r="S58" s="11"/>
      <c r="T58"/>
      <c r="U58"/>
      <c r="V58"/>
      <c r="W58"/>
      <c r="X58"/>
      <c r="Y58"/>
    </row>
    <row r="59" spans="2:25" x14ac:dyDescent="0.25">
      <c r="B59" s="173"/>
      <c r="C59" s="174"/>
      <c r="D59" s="150" t="s">
        <v>43</v>
      </c>
      <c r="E59" s="151"/>
      <c r="F59" s="151"/>
      <c r="G59" s="152"/>
      <c r="H59" s="43" t="s">
        <v>25</v>
      </c>
      <c r="I59" s="44" t="s">
        <v>6</v>
      </c>
      <c r="J59" s="6">
        <v>0</v>
      </c>
      <c r="K59" s="45">
        <f t="shared" si="2"/>
        <v>0</v>
      </c>
      <c r="S59" s="11"/>
      <c r="T59"/>
      <c r="U59"/>
      <c r="V59"/>
      <c r="W59"/>
      <c r="X59"/>
      <c r="Y59"/>
    </row>
    <row r="60" spans="2:25" ht="12.75" customHeight="1" x14ac:dyDescent="0.25">
      <c r="B60" s="171" t="s">
        <v>3</v>
      </c>
      <c r="C60" s="172" t="s">
        <v>3</v>
      </c>
      <c r="D60" s="150" t="s">
        <v>46</v>
      </c>
      <c r="E60" s="151"/>
      <c r="F60" s="151"/>
      <c r="G60" s="152"/>
      <c r="H60" s="43" t="s">
        <v>26</v>
      </c>
      <c r="I60" s="44" t="s">
        <v>5</v>
      </c>
      <c r="J60" s="6">
        <v>172200</v>
      </c>
      <c r="K60" s="45">
        <f t="shared" si="2"/>
        <v>172200</v>
      </c>
      <c r="L60" s="7" t="str">
        <f>IFERROR(IF(J60/J56&gt;15%,"PŘEKROČENÍ 15% NA REŽIE",""),"")</f>
        <v/>
      </c>
      <c r="M60" s="7" t="str">
        <f>IF(L60="","",1)</f>
        <v/>
      </c>
      <c r="S60" s="11"/>
      <c r="T60"/>
      <c r="U60"/>
      <c r="V60"/>
      <c r="W60"/>
      <c r="X60"/>
      <c r="Y60"/>
    </row>
    <row r="61" spans="2:25" x14ac:dyDescent="0.25">
      <c r="B61" s="173"/>
      <c r="C61" s="174"/>
      <c r="D61" s="150" t="s">
        <v>42</v>
      </c>
      <c r="E61" s="151"/>
      <c r="F61" s="151"/>
      <c r="G61" s="152"/>
      <c r="H61" s="43" t="s">
        <v>27</v>
      </c>
      <c r="I61" s="44" t="s">
        <v>6</v>
      </c>
      <c r="J61" s="6">
        <v>145707</v>
      </c>
      <c r="K61" s="45">
        <f t="shared" si="2"/>
        <v>145707</v>
      </c>
      <c r="L61" s="7" t="str">
        <f>IFERROR(IF(J61/J57&gt;15%,"PŘEKROČENÍ 15% NA REŽIE",""),"")</f>
        <v/>
      </c>
      <c r="M61" s="7" t="str">
        <f>IF(L61="","",1)</f>
        <v/>
      </c>
      <c r="S61" s="11"/>
      <c r="T61"/>
      <c r="U61"/>
      <c r="V61"/>
      <c r="W61"/>
      <c r="X61"/>
      <c r="Y61"/>
    </row>
    <row r="62" spans="2:25" ht="12.75" customHeight="1" x14ac:dyDescent="0.25">
      <c r="B62" s="171" t="s">
        <v>4</v>
      </c>
      <c r="C62" s="172" t="s">
        <v>4</v>
      </c>
      <c r="D62" s="150" t="s">
        <v>45</v>
      </c>
      <c r="E62" s="151"/>
      <c r="F62" s="151"/>
      <c r="G62" s="152"/>
      <c r="H62" s="43" t="s">
        <v>28</v>
      </c>
      <c r="I62" s="44" t="s">
        <v>5</v>
      </c>
      <c r="J62" s="6">
        <v>0</v>
      </c>
      <c r="K62" s="45">
        <f t="shared" si="2"/>
        <v>0</v>
      </c>
      <c r="S62" s="11"/>
      <c r="T62"/>
      <c r="U62"/>
      <c r="V62"/>
      <c r="W62"/>
      <c r="X62"/>
      <c r="Y62"/>
    </row>
    <row r="63" spans="2:25" ht="15.75" thickBot="1" x14ac:dyDescent="0.3">
      <c r="B63" s="173"/>
      <c r="C63" s="174"/>
      <c r="D63" s="150" t="s">
        <v>41</v>
      </c>
      <c r="E63" s="151"/>
      <c r="F63" s="151"/>
      <c r="G63" s="152"/>
      <c r="H63" s="43" t="s">
        <v>29</v>
      </c>
      <c r="I63" s="44" t="s">
        <v>6</v>
      </c>
      <c r="J63" s="6">
        <v>0</v>
      </c>
      <c r="K63" s="45">
        <f t="shared" si="2"/>
        <v>0</v>
      </c>
      <c r="S63" s="11"/>
      <c r="T63"/>
      <c r="U63"/>
      <c r="V63"/>
      <c r="W63"/>
      <c r="X63"/>
      <c r="Y63"/>
    </row>
    <row r="64" spans="2:25" ht="13.5" customHeight="1" thickBot="1" x14ac:dyDescent="0.3">
      <c r="B64" s="46"/>
      <c r="C64" s="47"/>
      <c r="D64" s="48"/>
      <c r="E64" s="48"/>
      <c r="F64" s="48"/>
      <c r="G64" s="48"/>
      <c r="H64" s="49"/>
      <c r="I64" s="50"/>
      <c r="J64" s="51">
        <f t="shared" ref="J64" si="3">SUM(J54:J63)</f>
        <v>2437299</v>
      </c>
      <c r="K64" s="61">
        <f t="shared" si="2"/>
        <v>2437299</v>
      </c>
      <c r="S64" s="11"/>
      <c r="T64"/>
      <c r="U64"/>
      <c r="V64"/>
      <c r="W64"/>
      <c r="X64"/>
      <c r="Y64"/>
    </row>
    <row r="65" spans="1:25" ht="13.5" customHeight="1" x14ac:dyDescent="0.25">
      <c r="B65" s="46"/>
      <c r="C65" s="47"/>
      <c r="D65" s="48"/>
      <c r="E65" s="48"/>
      <c r="F65" s="48"/>
      <c r="G65" s="48"/>
      <c r="H65" s="49"/>
      <c r="I65" s="53" t="s">
        <v>5</v>
      </c>
      <c r="J65" s="54">
        <f>J54+J56+J58+J60+J62</f>
        <v>1320204</v>
      </c>
      <c r="K65" s="55">
        <f t="shared" si="2"/>
        <v>1320204</v>
      </c>
      <c r="S65" s="11"/>
      <c r="T65"/>
      <c r="U65"/>
      <c r="V65"/>
      <c r="W65"/>
      <c r="X65"/>
      <c r="Y65"/>
    </row>
    <row r="66" spans="1:25" ht="13.5" customHeight="1" thickBot="1" x14ac:dyDescent="0.3">
      <c r="B66" s="46"/>
      <c r="C66" s="47"/>
      <c r="D66" s="48"/>
      <c r="E66" s="48"/>
      <c r="F66" s="48"/>
      <c r="G66" s="48"/>
      <c r="H66" s="49"/>
      <c r="I66" s="56" t="s">
        <v>6</v>
      </c>
      <c r="J66" s="57">
        <f>J55+J57+J59+J61+J63</f>
        <v>1117095</v>
      </c>
      <c r="K66" s="58">
        <f t="shared" si="2"/>
        <v>1117095</v>
      </c>
      <c r="S66" s="11"/>
      <c r="T66"/>
      <c r="U66"/>
      <c r="V66"/>
      <c r="W66"/>
      <c r="X66"/>
      <c r="Y66"/>
    </row>
    <row r="67" spans="1:25" x14ac:dyDescent="0.25">
      <c r="N67" s="59"/>
      <c r="O67" s="60"/>
      <c r="P67" s="60"/>
      <c r="Q67" s="60"/>
      <c r="R67" s="60"/>
      <c r="S67" s="60"/>
      <c r="T67" s="60"/>
      <c r="U67" s="60"/>
      <c r="V67" s="60"/>
      <c r="W67" s="60"/>
      <c r="X67" s="60"/>
      <c r="Y67" s="11"/>
    </row>
    <row r="68" spans="1:25" ht="22.5" customHeight="1" x14ac:dyDescent="0.25">
      <c r="B68" s="40" t="str">
        <f>IF(D19=0,"",D19)</f>
        <v>Inflex, s.r.o.</v>
      </c>
      <c r="C68" s="41"/>
      <c r="D68" s="41"/>
      <c r="E68" s="41"/>
      <c r="F68" s="41"/>
      <c r="G68" s="41"/>
      <c r="H68" s="42" t="s">
        <v>54</v>
      </c>
      <c r="I68" s="42" t="s">
        <v>55</v>
      </c>
      <c r="J68" s="42" t="s">
        <v>98</v>
      </c>
      <c r="K68" s="42" t="s">
        <v>52</v>
      </c>
      <c r="S68" s="11"/>
      <c r="T68"/>
      <c r="U68"/>
      <c r="V68"/>
      <c r="W68"/>
      <c r="X68"/>
      <c r="Y68"/>
    </row>
    <row r="69" spans="1:25" x14ac:dyDescent="0.25">
      <c r="B69" s="171" t="s">
        <v>0</v>
      </c>
      <c r="C69" s="172" t="s">
        <v>0</v>
      </c>
      <c r="D69" s="150" t="s">
        <v>49</v>
      </c>
      <c r="E69" s="151"/>
      <c r="F69" s="151"/>
      <c r="G69" s="152"/>
      <c r="H69" s="43" t="s">
        <v>30</v>
      </c>
      <c r="I69" s="44" t="s">
        <v>5</v>
      </c>
      <c r="J69" s="6">
        <v>0</v>
      </c>
      <c r="K69" s="45">
        <f t="shared" ref="K69:K81" si="4">J69</f>
        <v>0</v>
      </c>
      <c r="S69" s="11"/>
      <c r="T69"/>
      <c r="U69"/>
      <c r="V69"/>
      <c r="W69"/>
      <c r="X69"/>
      <c r="Y69"/>
    </row>
    <row r="70" spans="1:25" x14ac:dyDescent="0.25">
      <c r="B70" s="173"/>
      <c r="C70" s="174"/>
      <c r="D70" s="150" t="s">
        <v>44</v>
      </c>
      <c r="E70" s="151"/>
      <c r="F70" s="151"/>
      <c r="G70" s="152"/>
      <c r="H70" s="43" t="s">
        <v>31</v>
      </c>
      <c r="I70" s="44" t="s">
        <v>6</v>
      </c>
      <c r="J70" s="6">
        <v>0</v>
      </c>
      <c r="K70" s="45">
        <f t="shared" si="4"/>
        <v>0</v>
      </c>
      <c r="S70" s="11"/>
      <c r="T70"/>
      <c r="U70"/>
      <c r="V70"/>
      <c r="W70"/>
      <c r="X70"/>
      <c r="Y70"/>
    </row>
    <row r="71" spans="1:25" ht="12.75" customHeight="1" x14ac:dyDescent="0.25">
      <c r="B71" s="171" t="s">
        <v>1</v>
      </c>
      <c r="C71" s="172" t="s">
        <v>1</v>
      </c>
      <c r="D71" s="150" t="s">
        <v>48</v>
      </c>
      <c r="E71" s="151"/>
      <c r="F71" s="151"/>
      <c r="G71" s="152"/>
      <c r="H71" s="43" t="s">
        <v>32</v>
      </c>
      <c r="I71" s="44" t="s">
        <v>5</v>
      </c>
      <c r="J71" s="6">
        <v>949980</v>
      </c>
      <c r="K71" s="45">
        <f t="shared" si="4"/>
        <v>949980</v>
      </c>
      <c r="S71" s="11"/>
      <c r="T71"/>
      <c r="U71"/>
      <c r="V71"/>
      <c r="W71"/>
      <c r="X71"/>
      <c r="Y71"/>
    </row>
    <row r="72" spans="1:25" x14ac:dyDescent="0.25">
      <c r="B72" s="173"/>
      <c r="C72" s="174"/>
      <c r="D72" s="150" t="s">
        <v>40</v>
      </c>
      <c r="E72" s="151"/>
      <c r="F72" s="151"/>
      <c r="G72" s="152"/>
      <c r="H72" s="43" t="s">
        <v>33</v>
      </c>
      <c r="I72" s="44" t="s">
        <v>6</v>
      </c>
      <c r="J72" s="6">
        <v>1766160</v>
      </c>
      <c r="K72" s="45">
        <f t="shared" si="4"/>
        <v>1766160</v>
      </c>
      <c r="S72" s="11"/>
      <c r="T72"/>
      <c r="U72"/>
      <c r="V72"/>
      <c r="W72"/>
      <c r="X72"/>
      <c r="Y72"/>
    </row>
    <row r="73" spans="1:25" ht="12.75" customHeight="1" x14ac:dyDescent="0.25">
      <c r="B73" s="171" t="s">
        <v>2</v>
      </c>
      <c r="C73" s="172">
        <v>3</v>
      </c>
      <c r="D73" s="150" t="s">
        <v>47</v>
      </c>
      <c r="E73" s="151"/>
      <c r="F73" s="151"/>
      <c r="G73" s="152"/>
      <c r="H73" s="43" t="s">
        <v>34</v>
      </c>
      <c r="I73" s="44" t="s">
        <v>5</v>
      </c>
      <c r="J73" s="6">
        <v>0</v>
      </c>
      <c r="K73" s="45">
        <f t="shared" si="4"/>
        <v>0</v>
      </c>
      <c r="S73" s="11"/>
      <c r="T73"/>
      <c r="U73"/>
      <c r="V73"/>
      <c r="W73"/>
      <c r="X73"/>
      <c r="Y73"/>
    </row>
    <row r="74" spans="1:25" x14ac:dyDescent="0.25">
      <c r="B74" s="173"/>
      <c r="C74" s="174"/>
      <c r="D74" s="150" t="s">
        <v>43</v>
      </c>
      <c r="E74" s="151"/>
      <c r="F74" s="151"/>
      <c r="G74" s="152"/>
      <c r="H74" s="43" t="s">
        <v>35</v>
      </c>
      <c r="I74" s="44" t="s">
        <v>6</v>
      </c>
      <c r="J74" s="6">
        <v>0</v>
      </c>
      <c r="K74" s="45">
        <f t="shared" si="4"/>
        <v>0</v>
      </c>
      <c r="S74" s="11"/>
      <c r="T74"/>
      <c r="U74"/>
      <c r="V74"/>
      <c r="W74"/>
      <c r="X74"/>
      <c r="Y74"/>
    </row>
    <row r="75" spans="1:25" ht="12.75" customHeight="1" x14ac:dyDescent="0.25">
      <c r="B75" s="171" t="s">
        <v>3</v>
      </c>
      <c r="C75" s="172" t="s">
        <v>3</v>
      </c>
      <c r="D75" s="150" t="s">
        <v>46</v>
      </c>
      <c r="E75" s="151"/>
      <c r="F75" s="151"/>
      <c r="G75" s="152"/>
      <c r="H75" s="43" t="s">
        <v>36</v>
      </c>
      <c r="I75" s="44" t="s">
        <v>5</v>
      </c>
      <c r="J75" s="6">
        <v>142496</v>
      </c>
      <c r="K75" s="45">
        <f t="shared" si="4"/>
        <v>142496</v>
      </c>
      <c r="L75" s="7" t="str">
        <f>IFERROR(IF(J75/J71&gt;15%,"PŘEKROČENÍ 15% NA REŽIE",""),"")</f>
        <v/>
      </c>
      <c r="M75" s="7" t="str">
        <f>IF(L75="","",1)</f>
        <v/>
      </c>
      <c r="S75" s="11"/>
      <c r="T75"/>
      <c r="U75"/>
      <c r="V75"/>
      <c r="W75"/>
      <c r="X75"/>
      <c r="Y75"/>
    </row>
    <row r="76" spans="1:25" x14ac:dyDescent="0.25">
      <c r="B76" s="173"/>
      <c r="C76" s="174"/>
      <c r="D76" s="150" t="s">
        <v>42</v>
      </c>
      <c r="E76" s="151"/>
      <c r="F76" s="151"/>
      <c r="G76" s="152"/>
      <c r="H76" s="43" t="s">
        <v>37</v>
      </c>
      <c r="I76" s="44" t="s">
        <v>6</v>
      </c>
      <c r="J76" s="6">
        <v>264923</v>
      </c>
      <c r="K76" s="45">
        <f t="shared" si="4"/>
        <v>264923</v>
      </c>
      <c r="L76" s="7" t="str">
        <f>IFERROR(IF(J76/J72&gt;15%,"PŘEKROČENÍ 15% NA REŽIE",""),"")</f>
        <v/>
      </c>
      <c r="M76" s="7" t="str">
        <f>IF(L76="","",1)</f>
        <v/>
      </c>
      <c r="S76" s="11"/>
      <c r="T76"/>
      <c r="U76"/>
      <c r="V76"/>
      <c r="W76"/>
      <c r="X76"/>
      <c r="Y76"/>
    </row>
    <row r="77" spans="1:25" ht="12.75" customHeight="1" x14ac:dyDescent="0.25">
      <c r="B77" s="171" t="s">
        <v>4</v>
      </c>
      <c r="C77" s="172" t="s">
        <v>4</v>
      </c>
      <c r="D77" s="150" t="s">
        <v>45</v>
      </c>
      <c r="E77" s="151"/>
      <c r="F77" s="151"/>
      <c r="G77" s="152"/>
      <c r="H77" s="43" t="s">
        <v>38</v>
      </c>
      <c r="I77" s="44" t="s">
        <v>5</v>
      </c>
      <c r="J77" s="6">
        <v>0</v>
      </c>
      <c r="K77" s="45">
        <f t="shared" si="4"/>
        <v>0</v>
      </c>
      <c r="S77" s="11"/>
      <c r="T77"/>
      <c r="U77"/>
      <c r="V77"/>
      <c r="W77"/>
      <c r="X77"/>
      <c r="Y77"/>
    </row>
    <row r="78" spans="1:25" ht="15.75" thickBot="1" x14ac:dyDescent="0.3">
      <c r="B78" s="173"/>
      <c r="C78" s="174"/>
      <c r="D78" s="150" t="s">
        <v>41</v>
      </c>
      <c r="E78" s="151"/>
      <c r="F78" s="151"/>
      <c r="G78" s="152"/>
      <c r="H78" s="43" t="s">
        <v>39</v>
      </c>
      <c r="I78" s="44" t="s">
        <v>6</v>
      </c>
      <c r="J78" s="6">
        <v>0</v>
      </c>
      <c r="K78" s="45">
        <f t="shared" si="4"/>
        <v>0</v>
      </c>
      <c r="S78" s="11"/>
      <c r="T78"/>
      <c r="U78"/>
      <c r="V78"/>
      <c r="W78"/>
      <c r="X78"/>
      <c r="Y78"/>
    </row>
    <row r="79" spans="1:25" ht="13.5" customHeight="1" thickBot="1" x14ac:dyDescent="0.3">
      <c r="A79" s="28"/>
      <c r="B79" s="46"/>
      <c r="C79" s="47"/>
      <c r="D79" s="50"/>
      <c r="E79" s="48"/>
      <c r="F79" s="48"/>
      <c r="G79" s="48"/>
      <c r="H79" s="49"/>
      <c r="I79" s="50"/>
      <c r="J79" s="51">
        <f t="shared" ref="J79" si="5">SUM(J69:J78)</f>
        <v>3123559</v>
      </c>
      <c r="K79" s="61">
        <f t="shared" si="4"/>
        <v>3123559</v>
      </c>
      <c r="M79" s="28"/>
      <c r="N79" s="28"/>
      <c r="O79" s="28"/>
      <c r="P79" s="28"/>
      <c r="Q79" s="28"/>
      <c r="R79" s="28"/>
      <c r="S79" s="11"/>
      <c r="T79"/>
      <c r="U79"/>
      <c r="V79"/>
      <c r="W79"/>
      <c r="X79"/>
      <c r="Y79"/>
    </row>
    <row r="80" spans="1:25" ht="13.5" customHeight="1" x14ac:dyDescent="0.25">
      <c r="A80" s="28"/>
      <c r="B80" s="46"/>
      <c r="C80" s="47"/>
      <c r="D80" s="48"/>
      <c r="E80" s="48"/>
      <c r="F80" s="48"/>
      <c r="G80" s="48"/>
      <c r="H80" s="49"/>
      <c r="I80" s="53" t="s">
        <v>5</v>
      </c>
      <c r="J80" s="54">
        <f>J69+J71+J73+J75+J77</f>
        <v>1092476</v>
      </c>
      <c r="K80" s="62">
        <f t="shared" si="4"/>
        <v>1092476</v>
      </c>
      <c r="M80" s="28"/>
      <c r="N80" s="28"/>
      <c r="O80" s="28"/>
      <c r="P80" s="28"/>
      <c r="Q80" s="28"/>
      <c r="R80" s="28"/>
      <c r="S80" s="11"/>
      <c r="T80"/>
      <c r="U80"/>
      <c r="V80"/>
      <c r="W80"/>
      <c r="X80"/>
      <c r="Y80"/>
    </row>
    <row r="81" spans="1:25" ht="13.5" customHeight="1" thickBot="1" x14ac:dyDescent="0.3">
      <c r="A81" s="28"/>
      <c r="B81" s="46"/>
      <c r="C81" s="47"/>
      <c r="D81" s="48"/>
      <c r="E81" s="48"/>
      <c r="F81" s="48"/>
      <c r="G81" s="48"/>
      <c r="H81" s="49"/>
      <c r="I81" s="56" t="s">
        <v>6</v>
      </c>
      <c r="J81" s="57">
        <f>J70+J72+J74+J76+J78</f>
        <v>2031083</v>
      </c>
      <c r="K81" s="58">
        <f t="shared" si="4"/>
        <v>2031083</v>
      </c>
      <c r="M81" s="28"/>
      <c r="N81" s="28"/>
      <c r="O81" s="28"/>
      <c r="P81" s="28"/>
      <c r="Q81" s="28"/>
      <c r="R81" s="28"/>
      <c r="S81" s="11"/>
      <c r="T81"/>
      <c r="U81"/>
      <c r="V81"/>
      <c r="W81"/>
      <c r="X81"/>
      <c r="Y81"/>
    </row>
    <row r="82" spans="1:25" x14ac:dyDescent="0.25">
      <c r="L82" s="60"/>
      <c r="M82" s="60"/>
      <c r="N82" s="60"/>
      <c r="O82" s="60"/>
      <c r="P82" s="60"/>
      <c r="Q82" s="60"/>
      <c r="R82" s="60"/>
      <c r="S82" s="11"/>
      <c r="T82"/>
      <c r="U82"/>
      <c r="V82"/>
      <c r="W82"/>
      <c r="X82"/>
      <c r="Y82"/>
    </row>
    <row r="83" spans="1:25" ht="24" x14ac:dyDescent="0.25">
      <c r="B83" s="40" t="str">
        <f>IF(G19=0,"",G19)</f>
        <v/>
      </c>
      <c r="C83" s="41"/>
      <c r="D83" s="41"/>
      <c r="E83" s="41"/>
      <c r="F83" s="41"/>
      <c r="G83" s="41"/>
      <c r="H83" s="42" t="s">
        <v>54</v>
      </c>
      <c r="I83" s="42" t="s">
        <v>55</v>
      </c>
      <c r="J83" s="42" t="s">
        <v>98</v>
      </c>
      <c r="K83" s="42" t="s">
        <v>52</v>
      </c>
      <c r="S83" s="11"/>
      <c r="T83"/>
      <c r="U83"/>
      <c r="V83"/>
      <c r="W83"/>
      <c r="X83"/>
      <c r="Y83"/>
    </row>
    <row r="84" spans="1:25" x14ac:dyDescent="0.25">
      <c r="B84" s="171" t="s">
        <v>0</v>
      </c>
      <c r="C84" s="172" t="s">
        <v>0</v>
      </c>
      <c r="D84" s="63" t="s">
        <v>49</v>
      </c>
      <c r="E84" s="64"/>
      <c r="F84" s="64"/>
      <c r="G84" s="64"/>
      <c r="H84" s="43" t="s">
        <v>60</v>
      </c>
      <c r="I84" s="44" t="s">
        <v>5</v>
      </c>
      <c r="J84" s="6">
        <v>0</v>
      </c>
      <c r="K84" s="45">
        <f t="shared" ref="K84:K96" si="6">J84</f>
        <v>0</v>
      </c>
      <c r="S84" s="11"/>
      <c r="T84"/>
      <c r="U84"/>
      <c r="V84"/>
      <c r="W84"/>
      <c r="X84"/>
      <c r="Y84"/>
    </row>
    <row r="85" spans="1:25" x14ac:dyDescent="0.25">
      <c r="B85" s="173"/>
      <c r="C85" s="174"/>
      <c r="D85" s="63" t="s">
        <v>44</v>
      </c>
      <c r="E85" s="64"/>
      <c r="F85" s="64"/>
      <c r="G85" s="64"/>
      <c r="H85" s="43" t="s">
        <v>61</v>
      </c>
      <c r="I85" s="44" t="s">
        <v>6</v>
      </c>
      <c r="J85" s="6">
        <v>0</v>
      </c>
      <c r="K85" s="45">
        <f t="shared" si="6"/>
        <v>0</v>
      </c>
      <c r="S85" s="11"/>
      <c r="T85"/>
      <c r="U85"/>
      <c r="V85"/>
      <c r="W85"/>
      <c r="X85"/>
      <c r="Y85"/>
    </row>
    <row r="86" spans="1:25" ht="12.75" customHeight="1" x14ac:dyDescent="0.25">
      <c r="B86" s="171" t="s">
        <v>1</v>
      </c>
      <c r="C86" s="172" t="s">
        <v>1</v>
      </c>
      <c r="D86" s="63" t="s">
        <v>48</v>
      </c>
      <c r="E86" s="64"/>
      <c r="F86" s="64"/>
      <c r="G86" s="64"/>
      <c r="H86" s="43" t="s">
        <v>62</v>
      </c>
      <c r="I86" s="44" t="s">
        <v>5</v>
      </c>
      <c r="J86" s="6">
        <v>0</v>
      </c>
      <c r="K86" s="45">
        <f t="shared" si="6"/>
        <v>0</v>
      </c>
      <c r="S86" s="11"/>
      <c r="T86"/>
      <c r="U86"/>
      <c r="V86"/>
      <c r="W86"/>
      <c r="X86"/>
      <c r="Y86"/>
    </row>
    <row r="87" spans="1:25" x14ac:dyDescent="0.25">
      <c r="B87" s="173"/>
      <c r="C87" s="174"/>
      <c r="D87" s="63" t="s">
        <v>40</v>
      </c>
      <c r="E87" s="64"/>
      <c r="F87" s="64"/>
      <c r="G87" s="64"/>
      <c r="H87" s="43" t="s">
        <v>63</v>
      </c>
      <c r="I87" s="44" t="s">
        <v>6</v>
      </c>
      <c r="J87" s="6">
        <v>0</v>
      </c>
      <c r="K87" s="45">
        <f t="shared" si="6"/>
        <v>0</v>
      </c>
      <c r="S87" s="11"/>
      <c r="T87"/>
      <c r="U87"/>
      <c r="V87"/>
      <c r="W87"/>
      <c r="X87"/>
      <c r="Y87"/>
    </row>
    <row r="88" spans="1:25" ht="12.75" customHeight="1" x14ac:dyDescent="0.25">
      <c r="B88" s="171" t="s">
        <v>2</v>
      </c>
      <c r="C88" s="172" t="s">
        <v>2</v>
      </c>
      <c r="D88" s="63" t="s">
        <v>47</v>
      </c>
      <c r="E88" s="64"/>
      <c r="F88" s="64"/>
      <c r="G88" s="64"/>
      <c r="H88" s="43" t="s">
        <v>64</v>
      </c>
      <c r="I88" s="44" t="s">
        <v>5</v>
      </c>
      <c r="J88" s="6">
        <v>0</v>
      </c>
      <c r="K88" s="45">
        <f t="shared" si="6"/>
        <v>0</v>
      </c>
      <c r="S88" s="11"/>
      <c r="T88"/>
      <c r="U88"/>
      <c r="V88"/>
      <c r="W88"/>
      <c r="X88"/>
      <c r="Y88"/>
    </row>
    <row r="89" spans="1:25" x14ac:dyDescent="0.25">
      <c r="B89" s="173"/>
      <c r="C89" s="174"/>
      <c r="D89" s="63" t="s">
        <v>43</v>
      </c>
      <c r="E89" s="64"/>
      <c r="F89" s="64"/>
      <c r="G89" s="64"/>
      <c r="H89" s="43" t="s">
        <v>65</v>
      </c>
      <c r="I89" s="44" t="s">
        <v>6</v>
      </c>
      <c r="J89" s="6">
        <v>0</v>
      </c>
      <c r="K89" s="45">
        <f t="shared" si="6"/>
        <v>0</v>
      </c>
      <c r="S89" s="11"/>
      <c r="T89"/>
      <c r="U89"/>
      <c r="V89"/>
      <c r="W89"/>
      <c r="X89"/>
      <c r="Y89"/>
    </row>
    <row r="90" spans="1:25" ht="12.75" customHeight="1" x14ac:dyDescent="0.25">
      <c r="B90" s="171" t="s">
        <v>3</v>
      </c>
      <c r="C90" s="172" t="s">
        <v>3</v>
      </c>
      <c r="D90" s="63" t="s">
        <v>46</v>
      </c>
      <c r="E90" s="64"/>
      <c r="F90" s="64"/>
      <c r="G90" s="64"/>
      <c r="H90" s="43" t="s">
        <v>66</v>
      </c>
      <c r="I90" s="44" t="s">
        <v>5</v>
      </c>
      <c r="J90" s="6">
        <v>0</v>
      </c>
      <c r="K90" s="45">
        <f t="shared" si="6"/>
        <v>0</v>
      </c>
      <c r="L90" s="7" t="str">
        <f>IFERROR(IF(J90/J86&gt;15%,"PŘEKROČENÍ 15% NA REŽIE",""),"")</f>
        <v/>
      </c>
      <c r="M90" s="7" t="str">
        <f>IF(L90="","",1)</f>
        <v/>
      </c>
      <c r="S90" s="11"/>
      <c r="T90"/>
      <c r="U90"/>
      <c r="V90"/>
      <c r="W90"/>
      <c r="X90"/>
      <c r="Y90"/>
    </row>
    <row r="91" spans="1:25" x14ac:dyDescent="0.25">
      <c r="B91" s="173"/>
      <c r="C91" s="174"/>
      <c r="D91" s="63" t="s">
        <v>42</v>
      </c>
      <c r="E91" s="64"/>
      <c r="F91" s="64"/>
      <c r="G91" s="64"/>
      <c r="H91" s="43" t="s">
        <v>67</v>
      </c>
      <c r="I91" s="44" t="s">
        <v>6</v>
      </c>
      <c r="J91" s="6">
        <v>0</v>
      </c>
      <c r="K91" s="45">
        <f t="shared" si="6"/>
        <v>0</v>
      </c>
      <c r="L91" s="7" t="str">
        <f>IFERROR(IF(J91/J87&gt;15%,"PŘEKROČENÍ 15% NA REŽIE",""),"")</f>
        <v/>
      </c>
      <c r="M91" s="7" t="str">
        <f>IF(L91="","",1)</f>
        <v/>
      </c>
      <c r="S91" s="11"/>
      <c r="T91"/>
      <c r="U91"/>
      <c r="V91"/>
      <c r="W91"/>
      <c r="X91"/>
      <c r="Y91"/>
    </row>
    <row r="92" spans="1:25" ht="12.75" customHeight="1" x14ac:dyDescent="0.25">
      <c r="B92" s="171" t="s">
        <v>4</v>
      </c>
      <c r="C92" s="172" t="s">
        <v>4</v>
      </c>
      <c r="D92" s="63" t="s">
        <v>45</v>
      </c>
      <c r="E92" s="64"/>
      <c r="F92" s="64"/>
      <c r="G92" s="64"/>
      <c r="H92" s="43" t="s">
        <v>68</v>
      </c>
      <c r="I92" s="44" t="s">
        <v>5</v>
      </c>
      <c r="J92" s="6">
        <v>0</v>
      </c>
      <c r="K92" s="45">
        <f t="shared" si="6"/>
        <v>0</v>
      </c>
      <c r="S92" s="11"/>
      <c r="T92"/>
      <c r="U92"/>
      <c r="V92"/>
      <c r="W92"/>
      <c r="X92"/>
      <c r="Y92"/>
    </row>
    <row r="93" spans="1:25" ht="15.75" thickBot="1" x14ac:dyDescent="0.3">
      <c r="B93" s="173"/>
      <c r="C93" s="174"/>
      <c r="D93" s="63" t="s">
        <v>41</v>
      </c>
      <c r="E93" s="64"/>
      <c r="F93" s="64"/>
      <c r="G93" s="64"/>
      <c r="H93" s="43" t="s">
        <v>69</v>
      </c>
      <c r="I93" s="44" t="s">
        <v>6</v>
      </c>
      <c r="J93" s="6">
        <v>0</v>
      </c>
      <c r="K93" s="45">
        <f t="shared" si="6"/>
        <v>0</v>
      </c>
      <c r="S93" s="11"/>
      <c r="T93"/>
      <c r="U93"/>
      <c r="V93"/>
      <c r="W93"/>
      <c r="X93"/>
      <c r="Y93"/>
    </row>
    <row r="94" spans="1:25" ht="13.5" customHeight="1" thickBot="1" x14ac:dyDescent="0.3">
      <c r="A94" s="28"/>
      <c r="B94" s="46"/>
      <c r="C94" s="47"/>
      <c r="D94" s="48"/>
      <c r="E94" s="48"/>
      <c r="F94" s="48"/>
      <c r="G94" s="48"/>
      <c r="H94" s="49"/>
      <c r="I94" s="50"/>
      <c r="J94" s="51">
        <f t="shared" ref="J94" si="7">SUM(J84:J93)</f>
        <v>0</v>
      </c>
      <c r="K94" s="61">
        <f t="shared" si="6"/>
        <v>0</v>
      </c>
      <c r="M94" s="28"/>
      <c r="N94" s="28"/>
      <c r="O94" s="28"/>
      <c r="P94" s="28"/>
      <c r="Q94" s="28"/>
      <c r="R94" s="28"/>
      <c r="S94" s="11"/>
      <c r="T94"/>
      <c r="U94"/>
      <c r="V94"/>
      <c r="W94"/>
      <c r="X94"/>
      <c r="Y94"/>
    </row>
    <row r="95" spans="1:25" ht="13.5" customHeight="1" x14ac:dyDescent="0.25">
      <c r="A95" s="28"/>
      <c r="B95" s="46"/>
      <c r="C95" s="47"/>
      <c r="D95" s="48"/>
      <c r="E95" s="48"/>
      <c r="F95" s="48"/>
      <c r="G95" s="48"/>
      <c r="H95" s="49"/>
      <c r="I95" s="53" t="s">
        <v>5</v>
      </c>
      <c r="J95" s="54">
        <f>J84+J86+J88+J90+J92</f>
        <v>0</v>
      </c>
      <c r="K95" s="62">
        <f t="shared" si="6"/>
        <v>0</v>
      </c>
      <c r="M95" s="28"/>
      <c r="N95" s="28"/>
      <c r="O95" s="28"/>
      <c r="P95" s="28"/>
      <c r="Q95" s="28"/>
      <c r="R95" s="28"/>
      <c r="S95" s="11"/>
      <c r="T95"/>
      <c r="U95"/>
      <c r="V95"/>
      <c r="W95"/>
      <c r="X95"/>
      <c r="Y95"/>
    </row>
    <row r="96" spans="1:25" ht="13.5" customHeight="1" thickBot="1" x14ac:dyDescent="0.3">
      <c r="A96" s="28"/>
      <c r="B96" s="46"/>
      <c r="C96" s="47"/>
      <c r="D96" s="48"/>
      <c r="E96" s="48"/>
      <c r="F96" s="48"/>
      <c r="G96" s="48"/>
      <c r="H96" s="49"/>
      <c r="I96" s="56" t="s">
        <v>6</v>
      </c>
      <c r="J96" s="57">
        <f>J85+J87+J89+J91+J93</f>
        <v>0</v>
      </c>
      <c r="K96" s="58">
        <f t="shared" si="6"/>
        <v>0</v>
      </c>
      <c r="M96" s="28"/>
      <c r="N96" s="28"/>
      <c r="O96" s="28"/>
      <c r="P96" s="28"/>
      <c r="Q96" s="28"/>
      <c r="R96" s="28"/>
      <c r="S96" s="11"/>
      <c r="T96"/>
      <c r="U96"/>
      <c r="V96"/>
      <c r="W96"/>
      <c r="X96"/>
      <c r="Y96"/>
    </row>
    <row r="97" spans="1:25" x14ac:dyDescent="0.25">
      <c r="L97" s="60"/>
      <c r="M97" s="60"/>
      <c r="N97" s="60"/>
      <c r="O97" s="60"/>
      <c r="P97" s="60"/>
      <c r="Q97" s="60"/>
      <c r="R97" s="60"/>
      <c r="S97" s="11"/>
      <c r="T97"/>
      <c r="U97"/>
      <c r="V97"/>
      <c r="W97"/>
      <c r="X97"/>
      <c r="Y97"/>
    </row>
    <row r="98" spans="1:25" ht="24" customHeight="1" x14ac:dyDescent="0.25">
      <c r="B98" s="40" t="str">
        <f>IF(D26=0,"",D26)</f>
        <v/>
      </c>
      <c r="C98" s="41"/>
      <c r="D98" s="41"/>
      <c r="E98" s="41"/>
      <c r="F98" s="41"/>
      <c r="G98" s="41"/>
      <c r="H98" s="42" t="s">
        <v>54</v>
      </c>
      <c r="I98" s="42" t="s">
        <v>55</v>
      </c>
      <c r="J98" s="42" t="s">
        <v>98</v>
      </c>
      <c r="K98" s="42" t="s">
        <v>52</v>
      </c>
      <c r="S98" s="11"/>
      <c r="T98"/>
      <c r="U98"/>
      <c r="V98"/>
      <c r="W98"/>
      <c r="X98"/>
      <c r="Y98"/>
    </row>
    <row r="99" spans="1:25" x14ac:dyDescent="0.25">
      <c r="B99" s="171" t="s">
        <v>0</v>
      </c>
      <c r="C99" s="172"/>
      <c r="D99" s="63" t="s">
        <v>49</v>
      </c>
      <c r="E99" s="64"/>
      <c r="F99" s="64"/>
      <c r="G99" s="64"/>
      <c r="H99" s="43" t="s">
        <v>70</v>
      </c>
      <c r="I99" s="44" t="s">
        <v>5</v>
      </c>
      <c r="J99" s="6">
        <v>0</v>
      </c>
      <c r="K99" s="45">
        <f t="shared" ref="K99:K111" si="8">J99</f>
        <v>0</v>
      </c>
      <c r="S99" s="11"/>
      <c r="T99"/>
      <c r="U99"/>
      <c r="V99"/>
      <c r="W99"/>
      <c r="X99"/>
      <c r="Y99"/>
    </row>
    <row r="100" spans="1:25" x14ac:dyDescent="0.25">
      <c r="B100" s="173"/>
      <c r="C100" s="174"/>
      <c r="D100" s="63" t="s">
        <v>44</v>
      </c>
      <c r="E100" s="64"/>
      <c r="F100" s="64"/>
      <c r="G100" s="64"/>
      <c r="H100" s="43" t="s">
        <v>71</v>
      </c>
      <c r="I100" s="44" t="s">
        <v>6</v>
      </c>
      <c r="J100" s="6">
        <v>0</v>
      </c>
      <c r="K100" s="45">
        <f t="shared" si="8"/>
        <v>0</v>
      </c>
      <c r="S100" s="11"/>
      <c r="T100"/>
      <c r="U100"/>
      <c r="V100"/>
      <c r="W100"/>
      <c r="X100"/>
      <c r="Y100"/>
    </row>
    <row r="101" spans="1:25" ht="12.75" customHeight="1" x14ac:dyDescent="0.25">
      <c r="B101" s="171" t="s">
        <v>1</v>
      </c>
      <c r="C101" s="172"/>
      <c r="D101" s="63" t="s">
        <v>48</v>
      </c>
      <c r="E101" s="64"/>
      <c r="F101" s="64"/>
      <c r="G101" s="64"/>
      <c r="H101" s="43" t="s">
        <v>72</v>
      </c>
      <c r="I101" s="44" t="s">
        <v>5</v>
      </c>
      <c r="J101" s="6">
        <v>0</v>
      </c>
      <c r="K101" s="45">
        <f t="shared" si="8"/>
        <v>0</v>
      </c>
      <c r="S101" s="11"/>
      <c r="T101"/>
      <c r="U101"/>
      <c r="V101"/>
      <c r="W101"/>
      <c r="X101"/>
      <c r="Y101"/>
    </row>
    <row r="102" spans="1:25" x14ac:dyDescent="0.25">
      <c r="B102" s="173"/>
      <c r="C102" s="174"/>
      <c r="D102" s="63" t="s">
        <v>40</v>
      </c>
      <c r="E102" s="64"/>
      <c r="F102" s="64"/>
      <c r="G102" s="64"/>
      <c r="H102" s="43" t="s">
        <v>73</v>
      </c>
      <c r="I102" s="44" t="s">
        <v>6</v>
      </c>
      <c r="J102" s="6">
        <v>0</v>
      </c>
      <c r="K102" s="45">
        <f t="shared" si="8"/>
        <v>0</v>
      </c>
      <c r="S102" s="11"/>
      <c r="T102"/>
      <c r="U102"/>
      <c r="V102"/>
      <c r="W102"/>
      <c r="X102"/>
      <c r="Y102"/>
    </row>
    <row r="103" spans="1:25" ht="12.75" customHeight="1" x14ac:dyDescent="0.25">
      <c r="B103" s="171" t="s">
        <v>2</v>
      </c>
      <c r="C103" s="172"/>
      <c r="D103" s="63" t="s">
        <v>47</v>
      </c>
      <c r="E103" s="64"/>
      <c r="F103" s="64"/>
      <c r="G103" s="64"/>
      <c r="H103" s="43" t="s">
        <v>74</v>
      </c>
      <c r="I103" s="44" t="s">
        <v>5</v>
      </c>
      <c r="J103" s="6">
        <v>0</v>
      </c>
      <c r="K103" s="45">
        <f t="shared" si="8"/>
        <v>0</v>
      </c>
      <c r="S103" s="11"/>
      <c r="T103"/>
      <c r="U103"/>
      <c r="V103"/>
      <c r="W103"/>
      <c r="X103"/>
      <c r="Y103"/>
    </row>
    <row r="104" spans="1:25" x14ac:dyDescent="0.25">
      <c r="B104" s="173"/>
      <c r="C104" s="174"/>
      <c r="D104" s="63" t="s">
        <v>43</v>
      </c>
      <c r="E104" s="64"/>
      <c r="F104" s="64"/>
      <c r="G104" s="64"/>
      <c r="H104" s="43" t="s">
        <v>75</v>
      </c>
      <c r="I104" s="44" t="s">
        <v>6</v>
      </c>
      <c r="J104" s="6">
        <v>0</v>
      </c>
      <c r="K104" s="45">
        <f t="shared" si="8"/>
        <v>0</v>
      </c>
      <c r="S104" s="11"/>
      <c r="T104"/>
      <c r="U104"/>
      <c r="V104"/>
      <c r="W104"/>
      <c r="X104"/>
      <c r="Y104"/>
    </row>
    <row r="105" spans="1:25" ht="12.75" customHeight="1" x14ac:dyDescent="0.25">
      <c r="B105" s="176" t="s">
        <v>3</v>
      </c>
      <c r="C105" s="172"/>
      <c r="D105" s="63" t="s">
        <v>46</v>
      </c>
      <c r="E105" s="64"/>
      <c r="F105" s="64"/>
      <c r="G105" s="64"/>
      <c r="H105" s="43" t="s">
        <v>76</v>
      </c>
      <c r="I105" s="44" t="s">
        <v>5</v>
      </c>
      <c r="J105" s="6">
        <v>0</v>
      </c>
      <c r="K105" s="45">
        <f t="shared" si="8"/>
        <v>0</v>
      </c>
      <c r="L105" s="7" t="str">
        <f>IFERROR(IF(J105/J101&gt;15%,"PŘEKROČENÍ 15% NA REŽIE",""),"")</f>
        <v/>
      </c>
      <c r="M105" s="7" t="str">
        <f>IF(L105="","",1)</f>
        <v/>
      </c>
      <c r="S105" s="11"/>
      <c r="T105"/>
      <c r="U105"/>
      <c r="V105"/>
      <c r="W105"/>
      <c r="X105"/>
      <c r="Y105"/>
    </row>
    <row r="106" spans="1:25" x14ac:dyDescent="0.25">
      <c r="B106" s="173"/>
      <c r="C106" s="174"/>
      <c r="D106" s="63" t="s">
        <v>42</v>
      </c>
      <c r="E106" s="64"/>
      <c r="F106" s="64"/>
      <c r="G106" s="64"/>
      <c r="H106" s="43" t="s">
        <v>77</v>
      </c>
      <c r="I106" s="44" t="s">
        <v>6</v>
      </c>
      <c r="J106" s="6">
        <v>0</v>
      </c>
      <c r="K106" s="45">
        <f t="shared" si="8"/>
        <v>0</v>
      </c>
      <c r="L106" s="7" t="str">
        <f>IFERROR(IF(J106/J102&gt;15%,"PŘEKROČENÍ 15% NA REŽIE",""),"")</f>
        <v/>
      </c>
      <c r="M106" s="7" t="str">
        <f>IF(L106="","",1)</f>
        <v/>
      </c>
      <c r="S106" s="11"/>
      <c r="T106"/>
      <c r="U106"/>
      <c r="V106"/>
      <c r="W106"/>
      <c r="X106"/>
      <c r="Y106"/>
    </row>
    <row r="107" spans="1:25" ht="12.75" customHeight="1" x14ac:dyDescent="0.25">
      <c r="B107" s="171" t="s">
        <v>4</v>
      </c>
      <c r="C107" s="172"/>
      <c r="D107" s="63" t="s">
        <v>45</v>
      </c>
      <c r="E107" s="64"/>
      <c r="F107" s="64"/>
      <c r="G107" s="64"/>
      <c r="H107" s="43" t="s">
        <v>78</v>
      </c>
      <c r="I107" s="44" t="s">
        <v>5</v>
      </c>
      <c r="J107" s="6">
        <v>0</v>
      </c>
      <c r="K107" s="45">
        <f t="shared" si="8"/>
        <v>0</v>
      </c>
      <c r="S107" s="11"/>
      <c r="T107"/>
      <c r="U107"/>
      <c r="V107"/>
      <c r="W107"/>
      <c r="X107"/>
      <c r="Y107"/>
    </row>
    <row r="108" spans="1:25" ht="15.75" thickBot="1" x14ac:dyDescent="0.3">
      <c r="B108" s="173"/>
      <c r="C108" s="174"/>
      <c r="D108" s="63" t="s">
        <v>41</v>
      </c>
      <c r="E108" s="64"/>
      <c r="F108" s="64"/>
      <c r="G108" s="64"/>
      <c r="H108" s="43" t="s">
        <v>79</v>
      </c>
      <c r="I108" s="44" t="s">
        <v>6</v>
      </c>
      <c r="J108" s="6">
        <v>0</v>
      </c>
      <c r="K108" s="45">
        <f t="shared" si="8"/>
        <v>0</v>
      </c>
      <c r="S108" s="11"/>
      <c r="T108"/>
      <c r="U108"/>
      <c r="V108"/>
      <c r="W108"/>
      <c r="X108"/>
      <c r="Y108"/>
    </row>
    <row r="109" spans="1:25" ht="13.5" customHeight="1" thickBot="1" x14ac:dyDescent="0.3">
      <c r="A109" s="28"/>
      <c r="B109" s="46"/>
      <c r="C109" s="47"/>
      <c r="D109" s="48"/>
      <c r="E109" s="48"/>
      <c r="F109" s="48"/>
      <c r="G109" s="48"/>
      <c r="H109" s="49"/>
      <c r="I109" s="50"/>
      <c r="J109" s="51">
        <f t="shared" ref="J109" si="9">SUM(J99:J108)</f>
        <v>0</v>
      </c>
      <c r="K109" s="61">
        <f t="shared" si="8"/>
        <v>0</v>
      </c>
      <c r="M109" s="28"/>
      <c r="N109" s="28"/>
      <c r="O109" s="28"/>
      <c r="P109" s="28"/>
      <c r="Q109" s="28"/>
      <c r="R109" s="28"/>
      <c r="S109" s="11"/>
      <c r="T109"/>
      <c r="U109"/>
      <c r="V109"/>
      <c r="W109"/>
      <c r="X109"/>
      <c r="Y109"/>
    </row>
    <row r="110" spans="1:25" ht="13.5" customHeight="1" x14ac:dyDescent="0.25">
      <c r="A110" s="28"/>
      <c r="B110" s="46"/>
      <c r="C110" s="47"/>
      <c r="D110" s="48"/>
      <c r="E110" s="48"/>
      <c r="F110" s="48"/>
      <c r="G110" s="48"/>
      <c r="H110" s="49"/>
      <c r="I110" s="53" t="s">
        <v>5</v>
      </c>
      <c r="J110" s="54">
        <f>J99+J101+J103+J105+J107</f>
        <v>0</v>
      </c>
      <c r="K110" s="62">
        <f t="shared" si="8"/>
        <v>0</v>
      </c>
      <c r="M110" s="28"/>
      <c r="N110" s="28"/>
      <c r="O110" s="28"/>
      <c r="P110" s="28"/>
      <c r="Q110" s="28"/>
      <c r="R110" s="28"/>
      <c r="S110" s="11"/>
      <c r="T110"/>
      <c r="U110"/>
      <c r="V110"/>
      <c r="W110"/>
      <c r="X110"/>
      <c r="Y110"/>
    </row>
    <row r="111" spans="1:25" ht="13.5" customHeight="1" thickBot="1" x14ac:dyDescent="0.3">
      <c r="A111" s="28"/>
      <c r="B111" s="46"/>
      <c r="C111" s="47"/>
      <c r="D111" s="48"/>
      <c r="E111" s="48"/>
      <c r="F111" s="48"/>
      <c r="G111" s="48"/>
      <c r="H111" s="49"/>
      <c r="I111" s="56" t="s">
        <v>6</v>
      </c>
      <c r="J111" s="57">
        <f>J100+J102+J104+J106+J108</f>
        <v>0</v>
      </c>
      <c r="K111" s="58">
        <f t="shared" si="8"/>
        <v>0</v>
      </c>
      <c r="M111" s="28"/>
      <c r="N111" s="28"/>
      <c r="O111" s="28"/>
      <c r="P111" s="28"/>
      <c r="Q111" s="28"/>
      <c r="R111" s="28"/>
      <c r="S111" s="11"/>
      <c r="T111"/>
      <c r="U111"/>
      <c r="V111"/>
      <c r="W111"/>
      <c r="X111"/>
      <c r="Y111"/>
    </row>
    <row r="112" spans="1:25" x14ac:dyDescent="0.25">
      <c r="L112" s="60"/>
      <c r="M112" s="60"/>
      <c r="N112" s="60"/>
      <c r="O112" s="60"/>
      <c r="P112" s="60"/>
      <c r="Q112" s="60"/>
      <c r="R112" s="60"/>
      <c r="S112" s="11"/>
      <c r="T112"/>
      <c r="U112"/>
      <c r="V112"/>
      <c r="W112"/>
      <c r="X112"/>
      <c r="Y112"/>
    </row>
    <row r="113" spans="1:25" ht="13.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row>
    <row r="114" spans="1:25" ht="27.75" customHeight="1" x14ac:dyDescent="0.25">
      <c r="A114" s="28"/>
      <c r="B114" s="40" t="s">
        <v>100</v>
      </c>
      <c r="C114" s="41"/>
      <c r="D114" s="41"/>
      <c r="E114" s="41"/>
      <c r="F114" s="41"/>
      <c r="G114" s="41"/>
      <c r="H114" s="93" t="s">
        <v>54</v>
      </c>
      <c r="I114" s="93" t="s">
        <v>55</v>
      </c>
      <c r="J114" s="93" t="s">
        <v>98</v>
      </c>
      <c r="K114" s="93" t="s">
        <v>52</v>
      </c>
      <c r="L114" s="11"/>
      <c r="M114" s="11"/>
      <c r="N114" s="11"/>
      <c r="O114" s="11"/>
      <c r="P114" s="11"/>
      <c r="Q114" s="11"/>
      <c r="R114" s="11"/>
      <c r="S114" s="11"/>
      <c r="T114" s="11"/>
      <c r="U114" s="11"/>
      <c r="V114" s="11"/>
      <c r="W114" s="11"/>
      <c r="X114" s="11"/>
      <c r="Y114" s="11"/>
    </row>
    <row r="115" spans="1:25" ht="13.5" customHeight="1" x14ac:dyDescent="0.25">
      <c r="A115" s="28"/>
      <c r="B115" s="177" t="s">
        <v>0</v>
      </c>
      <c r="C115" s="178"/>
      <c r="D115" s="88" t="s">
        <v>49</v>
      </c>
      <c r="E115" s="89"/>
      <c r="F115" s="89"/>
      <c r="G115" s="89"/>
      <c r="H115" s="90" t="s">
        <v>101</v>
      </c>
      <c r="I115" s="91" t="s">
        <v>5</v>
      </c>
      <c r="J115" s="92">
        <f t="shared" ref="J115:J124" si="10">J39+J54+J69+J84+J99</f>
        <v>0</v>
      </c>
      <c r="K115" s="96">
        <f t="shared" ref="K115:K127" si="11">J115</f>
        <v>0</v>
      </c>
      <c r="L115" s="11"/>
      <c r="M115" s="11"/>
      <c r="N115" s="11"/>
      <c r="O115" s="11"/>
      <c r="P115" s="11"/>
      <c r="Q115" s="11"/>
      <c r="R115" s="11"/>
      <c r="S115" s="11"/>
      <c r="T115" s="11"/>
      <c r="U115" s="11"/>
      <c r="V115" s="11"/>
      <c r="W115" s="11"/>
      <c r="X115" s="11"/>
      <c r="Y115" s="11"/>
    </row>
    <row r="116" spans="1:25" ht="13.5" customHeight="1" x14ac:dyDescent="0.25">
      <c r="A116" s="28"/>
      <c r="B116" s="179"/>
      <c r="C116" s="180"/>
      <c r="D116" s="88" t="s">
        <v>44</v>
      </c>
      <c r="E116" s="89"/>
      <c r="F116" s="89"/>
      <c r="G116" s="89"/>
      <c r="H116" s="90" t="s">
        <v>102</v>
      </c>
      <c r="I116" s="91" t="s">
        <v>6</v>
      </c>
      <c r="J116" s="92">
        <f t="shared" si="10"/>
        <v>770000</v>
      </c>
      <c r="K116" s="96">
        <f t="shared" si="11"/>
        <v>770000</v>
      </c>
      <c r="L116" s="11"/>
      <c r="M116" s="11"/>
      <c r="N116" s="11"/>
      <c r="O116" s="11"/>
      <c r="P116" s="11"/>
      <c r="Q116" s="11"/>
      <c r="R116" s="11"/>
      <c r="S116" s="11"/>
      <c r="T116" s="11"/>
      <c r="U116" s="11"/>
      <c r="V116" s="11"/>
      <c r="W116" s="11"/>
      <c r="X116" s="11"/>
      <c r="Y116" s="11"/>
    </row>
    <row r="117" spans="1:25" ht="13.5" customHeight="1" x14ac:dyDescent="0.25">
      <c r="A117" s="28"/>
      <c r="B117" s="177" t="s">
        <v>1</v>
      </c>
      <c r="C117" s="178"/>
      <c r="D117" s="88" t="s">
        <v>48</v>
      </c>
      <c r="E117" s="89"/>
      <c r="F117" s="89"/>
      <c r="G117" s="89"/>
      <c r="H117" s="90" t="s">
        <v>103</v>
      </c>
      <c r="I117" s="91" t="s">
        <v>5</v>
      </c>
      <c r="J117" s="92">
        <f t="shared" si="10"/>
        <v>8632508</v>
      </c>
      <c r="K117" s="96">
        <f t="shared" si="11"/>
        <v>8632508</v>
      </c>
      <c r="L117" s="11"/>
      <c r="M117" s="11"/>
      <c r="N117" s="11"/>
      <c r="O117" s="11"/>
      <c r="P117" s="11"/>
      <c r="Q117" s="11"/>
      <c r="R117" s="11"/>
      <c r="S117" s="11"/>
      <c r="T117" s="11"/>
      <c r="U117" s="11"/>
      <c r="V117" s="11"/>
      <c r="W117" s="11"/>
      <c r="X117" s="11"/>
      <c r="Y117" s="11"/>
    </row>
    <row r="118" spans="1:25" ht="13.5" customHeight="1" x14ac:dyDescent="0.25">
      <c r="A118" s="28"/>
      <c r="B118" s="179"/>
      <c r="C118" s="180"/>
      <c r="D118" s="88" t="s">
        <v>40</v>
      </c>
      <c r="E118" s="89"/>
      <c r="F118" s="89"/>
      <c r="G118" s="89"/>
      <c r="H118" s="90" t="s">
        <v>104</v>
      </c>
      <c r="I118" s="91" t="s">
        <v>6</v>
      </c>
      <c r="J118" s="92">
        <f t="shared" si="10"/>
        <v>9648987</v>
      </c>
      <c r="K118" s="96">
        <f t="shared" si="11"/>
        <v>9648987</v>
      </c>
      <c r="L118" s="11"/>
      <c r="M118" s="11"/>
      <c r="N118" s="11"/>
      <c r="O118" s="11"/>
      <c r="P118" s="11"/>
      <c r="Q118" s="11"/>
      <c r="R118" s="11"/>
      <c r="S118" s="11"/>
      <c r="T118" s="11"/>
      <c r="U118" s="11"/>
      <c r="V118" s="11"/>
      <c r="W118" s="11"/>
      <c r="X118" s="11"/>
      <c r="Y118" s="11"/>
    </row>
    <row r="119" spans="1:25" ht="13.5" customHeight="1" x14ac:dyDescent="0.25">
      <c r="A119" s="28"/>
      <c r="B119" s="177" t="s">
        <v>2</v>
      </c>
      <c r="C119" s="178"/>
      <c r="D119" s="88" t="s">
        <v>47</v>
      </c>
      <c r="E119" s="89"/>
      <c r="F119" s="89"/>
      <c r="G119" s="89"/>
      <c r="H119" s="90" t="s">
        <v>105</v>
      </c>
      <c r="I119" s="91" t="s">
        <v>5</v>
      </c>
      <c r="J119" s="92">
        <f t="shared" si="10"/>
        <v>0</v>
      </c>
      <c r="K119" s="96">
        <f t="shared" si="11"/>
        <v>0</v>
      </c>
      <c r="L119" s="11"/>
      <c r="M119" s="11"/>
      <c r="N119" s="11"/>
      <c r="O119" s="11"/>
      <c r="P119" s="11"/>
      <c r="Q119" s="11"/>
      <c r="R119" s="11"/>
      <c r="S119" s="11"/>
      <c r="T119" s="11"/>
      <c r="U119" s="11"/>
      <c r="V119" s="11"/>
      <c r="W119" s="11"/>
      <c r="X119" s="11"/>
      <c r="Y119" s="11"/>
    </row>
    <row r="120" spans="1:25" ht="12" customHeight="1" x14ac:dyDescent="0.25">
      <c r="B120" s="179"/>
      <c r="C120" s="180"/>
      <c r="D120" s="88" t="s">
        <v>43</v>
      </c>
      <c r="E120" s="89"/>
      <c r="F120" s="89"/>
      <c r="G120" s="89"/>
      <c r="H120" s="90" t="s">
        <v>106</v>
      </c>
      <c r="I120" s="91" t="s">
        <v>6</v>
      </c>
      <c r="J120" s="92">
        <f t="shared" si="10"/>
        <v>1115000</v>
      </c>
      <c r="K120" s="96">
        <f t="shared" si="11"/>
        <v>1115000</v>
      </c>
    </row>
    <row r="121" spans="1:25" x14ac:dyDescent="0.25">
      <c r="B121" s="181" t="s">
        <v>3</v>
      </c>
      <c r="C121" s="178"/>
      <c r="D121" s="88" t="s">
        <v>46</v>
      </c>
      <c r="E121" s="89"/>
      <c r="F121" s="89"/>
      <c r="G121" s="89"/>
      <c r="H121" s="90" t="s">
        <v>107</v>
      </c>
      <c r="I121" s="91" t="s">
        <v>5</v>
      </c>
      <c r="J121" s="92">
        <f t="shared" si="10"/>
        <v>1294874</v>
      </c>
      <c r="K121" s="96">
        <f t="shared" si="11"/>
        <v>1294874</v>
      </c>
    </row>
    <row r="122" spans="1:25" x14ac:dyDescent="0.25">
      <c r="B122" s="179"/>
      <c r="C122" s="180"/>
      <c r="D122" s="88" t="s">
        <v>42</v>
      </c>
      <c r="E122" s="89"/>
      <c r="F122" s="89"/>
      <c r="G122" s="89"/>
      <c r="H122" s="90" t="s">
        <v>108</v>
      </c>
      <c r="I122" s="91" t="s">
        <v>6</v>
      </c>
      <c r="J122" s="92">
        <f t="shared" si="10"/>
        <v>1447344</v>
      </c>
      <c r="K122" s="96">
        <f t="shared" si="11"/>
        <v>1447344</v>
      </c>
    </row>
    <row r="123" spans="1:25" x14ac:dyDescent="0.25">
      <c r="B123" s="177" t="s">
        <v>4</v>
      </c>
      <c r="C123" s="178"/>
      <c r="D123" s="88" t="s">
        <v>45</v>
      </c>
      <c r="E123" s="89"/>
      <c r="F123" s="89"/>
      <c r="G123" s="89"/>
      <c r="H123" s="90" t="s">
        <v>109</v>
      </c>
      <c r="I123" s="91" t="s">
        <v>5</v>
      </c>
      <c r="J123" s="92">
        <f t="shared" si="10"/>
        <v>0</v>
      </c>
      <c r="K123" s="96">
        <f t="shared" si="11"/>
        <v>0</v>
      </c>
    </row>
    <row r="124" spans="1:25" ht="15.75" thickBot="1" x14ac:dyDescent="0.3">
      <c r="B124" s="179"/>
      <c r="C124" s="180"/>
      <c r="D124" s="88" t="s">
        <v>41</v>
      </c>
      <c r="E124" s="89"/>
      <c r="F124" s="89"/>
      <c r="G124" s="89"/>
      <c r="H124" s="90" t="s">
        <v>110</v>
      </c>
      <c r="I124" s="91" t="s">
        <v>6</v>
      </c>
      <c r="J124" s="92">
        <f t="shared" si="10"/>
        <v>407421</v>
      </c>
      <c r="K124" s="96">
        <f t="shared" si="11"/>
        <v>407421</v>
      </c>
    </row>
    <row r="125" spans="1:25" ht="15.75" thickBot="1" x14ac:dyDescent="0.3">
      <c r="B125" s="83"/>
      <c r="C125" s="84"/>
      <c r="D125" s="85"/>
      <c r="E125" s="85"/>
      <c r="F125" s="85"/>
      <c r="G125" s="85"/>
      <c r="H125" s="86"/>
      <c r="I125" s="87"/>
      <c r="J125" s="100">
        <f>SUM(J115:J124)</f>
        <v>23316134</v>
      </c>
      <c r="K125" s="97">
        <f>SUM(K115:K124)</f>
        <v>23316134</v>
      </c>
    </row>
    <row r="126" spans="1:25" x14ac:dyDescent="0.25">
      <c r="B126" s="83"/>
      <c r="C126" s="84"/>
      <c r="D126" s="85"/>
      <c r="E126" s="85"/>
      <c r="F126" s="85"/>
      <c r="G126" s="85"/>
      <c r="H126" s="86"/>
      <c r="I126" s="94" t="s">
        <v>5</v>
      </c>
      <c r="J126" s="101">
        <f>J115+J117+J119+J121+J123</f>
        <v>9927382</v>
      </c>
      <c r="K126" s="98">
        <f t="shared" si="11"/>
        <v>9927382</v>
      </c>
    </row>
    <row r="127" spans="1:25" ht="15.75" thickBot="1" x14ac:dyDescent="0.3">
      <c r="B127" s="83"/>
      <c r="C127" s="84"/>
      <c r="D127" s="85"/>
      <c r="E127" s="85"/>
      <c r="F127" s="85"/>
      <c r="G127" s="85"/>
      <c r="H127" s="86"/>
      <c r="I127" s="95" t="s">
        <v>6</v>
      </c>
      <c r="J127" s="102">
        <f>J116+J118+J120+J122+J124</f>
        <v>13388752</v>
      </c>
      <c r="K127" s="99">
        <f t="shared" si="11"/>
        <v>13388752</v>
      </c>
    </row>
    <row r="135" spans="2:25" ht="3.75" customHeight="1" x14ac:dyDescent="0.25"/>
    <row r="136" spans="2:25" hidden="1" x14ac:dyDescent="0.25"/>
    <row r="137" spans="2:25" ht="32.25" customHeight="1" x14ac:dyDescent="0.2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row>
    <row r="138" spans="2:25" x14ac:dyDescent="0.2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row>
  </sheetData>
  <sheetProtection algorithmName="SHA-512" hashValue="0U0wEGnKy43Sf0Kqzy8O4NCWrRsucw8crBL+as+nQh0veqFmHaqsqcNBByq7SwHez0Ua7zt29zzNS8t6EAMAwQ==" saltValue="/vieL8T0CzD9Vg35KgVztQ==" spinCount="100000" sheet="1" selectLockedCells="1"/>
  <mergeCells count="113">
    <mergeCell ref="D76:G76"/>
    <mergeCell ref="D62:G62"/>
    <mergeCell ref="D61:G61"/>
    <mergeCell ref="D60:G60"/>
    <mergeCell ref="D59:G59"/>
    <mergeCell ref="D58:G58"/>
    <mergeCell ref="B14:C14"/>
    <mergeCell ref="B15:C15"/>
    <mergeCell ref="B16:C16"/>
    <mergeCell ref="B23:C23"/>
    <mergeCell ref="B24:C24"/>
    <mergeCell ref="G24:I24"/>
    <mergeCell ref="B18:C18"/>
    <mergeCell ref="D18:F18"/>
    <mergeCell ref="D54:G54"/>
    <mergeCell ref="D55:G55"/>
    <mergeCell ref="D56:G56"/>
    <mergeCell ref="D57:G57"/>
    <mergeCell ref="D47:G47"/>
    <mergeCell ref="D48:G48"/>
    <mergeCell ref="B39:C40"/>
    <mergeCell ref="B41:C42"/>
    <mergeCell ref="B47:C48"/>
    <mergeCell ref="B54:C55"/>
    <mergeCell ref="B56:C57"/>
    <mergeCell ref="B58:C59"/>
    <mergeCell ref="B60:C61"/>
    <mergeCell ref="B84:C85"/>
    <mergeCell ref="B86:C87"/>
    <mergeCell ref="B62:C63"/>
    <mergeCell ref="B69:C70"/>
    <mergeCell ref="B71:C72"/>
    <mergeCell ref="B73:C74"/>
    <mergeCell ref="B75:C76"/>
    <mergeCell ref="B77:C78"/>
    <mergeCell ref="B137:Y138"/>
    <mergeCell ref="D71:G71"/>
    <mergeCell ref="D72:G72"/>
    <mergeCell ref="D73:G73"/>
    <mergeCell ref="D74:G74"/>
    <mergeCell ref="D75:G75"/>
    <mergeCell ref="D63:G63"/>
    <mergeCell ref="D69:G69"/>
    <mergeCell ref="D70:G70"/>
    <mergeCell ref="B92:C93"/>
    <mergeCell ref="B99:C100"/>
    <mergeCell ref="B101:C102"/>
    <mergeCell ref="B103:C104"/>
    <mergeCell ref="B105:C106"/>
    <mergeCell ref="B107:C108"/>
    <mergeCell ref="B88:C89"/>
    <mergeCell ref="B90:C91"/>
    <mergeCell ref="B115:C116"/>
    <mergeCell ref="B117:C118"/>
    <mergeCell ref="B119:C120"/>
    <mergeCell ref="B121:C122"/>
    <mergeCell ref="B123:C124"/>
    <mergeCell ref="D78:G78"/>
    <mergeCell ref="D77:G77"/>
    <mergeCell ref="D40:G40"/>
    <mergeCell ref="G25:I25"/>
    <mergeCell ref="G26:I26"/>
    <mergeCell ref="D31:F31"/>
    <mergeCell ref="D44:G44"/>
    <mergeCell ref="D45:G45"/>
    <mergeCell ref="D46:G46"/>
    <mergeCell ref="D26:F26"/>
    <mergeCell ref="D25:F25"/>
    <mergeCell ref="G31:I31"/>
    <mergeCell ref="D32:F32"/>
    <mergeCell ref="G32:I32"/>
    <mergeCell ref="D41:G41"/>
    <mergeCell ref="D42:G42"/>
    <mergeCell ref="D43:G43"/>
    <mergeCell ref="B36:F36"/>
    <mergeCell ref="D39:G39"/>
    <mergeCell ref="B28:C28"/>
    <mergeCell ref="B29:C29"/>
    <mergeCell ref="B30:C30"/>
    <mergeCell ref="B31:C31"/>
    <mergeCell ref="B32:C32"/>
    <mergeCell ref="B43:C44"/>
    <mergeCell ref="B45:C46"/>
    <mergeCell ref="G18:I18"/>
    <mergeCell ref="B17:C17"/>
    <mergeCell ref="B25:C25"/>
    <mergeCell ref="B22:C22"/>
    <mergeCell ref="D19:F19"/>
    <mergeCell ref="D24:F24"/>
    <mergeCell ref="L18:N18"/>
    <mergeCell ref="D12:F12"/>
    <mergeCell ref="G12:I12"/>
    <mergeCell ref="B21:C21"/>
    <mergeCell ref="G19:I19"/>
    <mergeCell ref="K20:Q20"/>
    <mergeCell ref="K21:T21"/>
    <mergeCell ref="D17:F17"/>
    <mergeCell ref="G17:I17"/>
    <mergeCell ref="E9:G9"/>
    <mergeCell ref="D5:Q5"/>
    <mergeCell ref="E7:J7"/>
    <mergeCell ref="D6:J6"/>
    <mergeCell ref="K6:Q6"/>
    <mergeCell ref="D7:D8"/>
    <mergeCell ref="K7:P7"/>
    <mergeCell ref="M12:M15"/>
    <mergeCell ref="J12:J13"/>
    <mergeCell ref="K12:K13"/>
    <mergeCell ref="L12:L15"/>
    <mergeCell ref="Q7:Q8"/>
    <mergeCell ref="K9:M9"/>
    <mergeCell ref="N9:P9"/>
    <mergeCell ref="H9:J9"/>
  </mergeCells>
  <conditionalFormatting sqref="J75:J76">
    <cfRule type="expression" dxfId="6" priority="9" stopIfTrue="1">
      <formula>$M75</formula>
    </cfRule>
  </conditionalFormatting>
  <conditionalFormatting sqref="J90:J91">
    <cfRule type="expression" dxfId="5" priority="8" stopIfTrue="1">
      <formula>$M90</formula>
    </cfRule>
  </conditionalFormatting>
  <conditionalFormatting sqref="J105:J106">
    <cfRule type="expression" dxfId="4" priority="7" stopIfTrue="1">
      <formula>$M105</formula>
    </cfRule>
  </conditionalFormatting>
  <conditionalFormatting sqref="J58">
    <cfRule type="expression" dxfId="3" priority="4" stopIfTrue="1">
      <formula>$M58</formula>
    </cfRule>
  </conditionalFormatting>
  <conditionalFormatting sqref="J43">
    <cfRule type="expression" dxfId="2" priority="3" stopIfTrue="1">
      <formula>$M43</formula>
    </cfRule>
  </conditionalFormatting>
  <conditionalFormatting sqref="J48">
    <cfRule type="expression" dxfId="1" priority="2" stopIfTrue="1">
      <formula>$M48</formula>
    </cfRule>
  </conditionalFormatting>
  <conditionalFormatting sqref="J63">
    <cfRule type="expression" dxfId="0" priority="1" stopIfTrue="1">
      <formula>$M63</formula>
    </cfRule>
  </conditionalFormatting>
  <dataValidations count="3">
    <dataValidation type="list" allowBlank="1" showInputMessage="1" showErrorMessage="1" sqref="E14 H14 E21 H21 E28 H28" xr:uid="{00000000-0002-0000-0100-000000000000}">
      <formula1>$D$10:$J$10</formula1>
    </dataValidation>
    <dataValidation type="list" allowBlank="1" showInputMessage="1" showErrorMessage="1" sqref="H29 E29 H15 H22 E22 E15" xr:uid="{00000000-0002-0000-0100-000001000000}">
      <formula1>$K$10:$Q$10</formula1>
    </dataValidation>
    <dataValidation type="whole" operator="greaterThanOrEqual" allowBlank="1" showInputMessage="1" showErrorMessage="1" error="Pouze celé číslo" promptTitle="Zadávejte pouze celá čísla" sqref="J99:J108 J84:J93 J54:J63 J69:J78 J115:J124 J39:J48" xr:uid="{00000000-0002-0000-0100-000002000000}">
      <formula1>0</formula1>
    </dataValidation>
  </dataValidations>
  <pageMargins left="0.70866141732283472" right="0.70866141732283472" top="0.78740157480314965" bottom="0.78740157480314965" header="0.31496062992125984" footer="0.31496062992125984"/>
  <pageSetup paperSize="8" scale="42" fitToWidth="0" orientation="portrait" r:id="rId1"/>
  <ignoredErrors>
    <ignoredError sqref="K125 K4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EB901-B371-41E3-B79F-AB1D55587111}">
  <dimension ref="A1:D8"/>
  <sheetViews>
    <sheetView workbookViewId="0">
      <selection activeCell="H8" sqref="H8"/>
    </sheetView>
  </sheetViews>
  <sheetFormatPr defaultRowHeight="15" x14ac:dyDescent="0.25"/>
  <cols>
    <col min="2" max="2" width="9.85546875" bestFit="1" customWidth="1"/>
    <col min="4" max="4" width="11.28515625" bestFit="1" customWidth="1"/>
  </cols>
  <sheetData>
    <row r="1" spans="1:4" x14ac:dyDescent="0.25">
      <c r="A1" t="s">
        <v>120</v>
      </c>
    </row>
    <row r="2" spans="1:4" x14ac:dyDescent="0.25">
      <c r="A2" t="s">
        <v>121</v>
      </c>
      <c r="D2" s="189">
        <v>108000</v>
      </c>
    </row>
    <row r="3" spans="1:4" x14ac:dyDescent="0.25">
      <c r="A3" t="s">
        <v>122</v>
      </c>
      <c r="D3" s="189">
        <v>45000</v>
      </c>
    </row>
    <row r="4" spans="1:4" x14ac:dyDescent="0.25">
      <c r="D4">
        <v>33000</v>
      </c>
    </row>
    <row r="5" spans="1:4" x14ac:dyDescent="0.25">
      <c r="A5" t="s">
        <v>123</v>
      </c>
      <c r="D5" s="189">
        <v>60000</v>
      </c>
    </row>
    <row r="6" spans="1:4" x14ac:dyDescent="0.25">
      <c r="A6" t="s">
        <v>124</v>
      </c>
      <c r="B6" s="188">
        <v>246000</v>
      </c>
    </row>
    <row r="8" spans="1:4" x14ac:dyDescent="0.25">
      <c r="A8" t="s">
        <v>125</v>
      </c>
      <c r="D8" s="188">
        <v>1115000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Návodka na vyplnění rozpočtu</vt:lpstr>
      <vt:lpstr>Rozpočet žádosti o podporu</vt:lpstr>
      <vt:lpstr>úprava rozpočtu</vt:lpstr>
      <vt:lpstr>'Rozpočet žádosti o podporu'!Oblast_tisku</vt:lpstr>
      <vt:lpstr>Podpory</vt:lpstr>
      <vt:lpstr>procenta</vt:lpstr>
      <vt:lpstr>vyvoj</vt:lpstr>
      <vt:lpstr>vyzkum</vt:lpstr>
    </vt:vector>
  </TitlesOfParts>
  <Company>Ministerstvo průmyslu a obchodu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Košická Monika</dc:creator>
  <cp:lastModifiedBy>Juřicová Jana</cp:lastModifiedBy>
  <cp:lastPrinted>2016-02-22T13:58:06Z</cp:lastPrinted>
  <dcterms:created xsi:type="dcterms:W3CDTF">2015-05-27T13:11:55Z</dcterms:created>
  <dcterms:modified xsi:type="dcterms:W3CDTF">2021-06-02T11:52:50Z</dcterms:modified>
</cp:coreProperties>
</file>