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Soňa Foubíková\Documents\sociálky 2025\"/>
    </mc:Choice>
  </mc:AlternateContent>
  <xr:revisionPtr revIDLastSave="0" documentId="8_{66F39991-ED95-46B3-B565-DFF2BBFDAF46}" xr6:coauthVersionLast="36" xr6:coauthVersionMax="36" xr10:uidLastSave="{00000000-0000-0000-0000-000000000000}"/>
  <bookViews>
    <workbookView xWindow="0" yWindow="0" windowWidth="20160" windowHeight="7080" xr2:uid="{00000000-000D-0000-FFFF-FFFF00000000}"/>
  </bookViews>
  <sheets>
    <sheet name="Rekapitulace stavby" sheetId="1" r:id="rId1"/>
    <sheet name="01 - 5.NP - č. 528 - Koup..." sheetId="2" r:id="rId2"/>
    <sheet name="02 - 5.NP - č. 529 - Koup..." sheetId="3" r:id="rId3"/>
    <sheet name="03 - 5.NP - č. 521a - Kou..." sheetId="4" r:id="rId4"/>
    <sheet name="04 - 5.NP - č. 514a - Kou..." sheetId="5" r:id="rId5"/>
    <sheet name="05 - 6.NP - č. 628 - Koup..." sheetId="6" r:id="rId6"/>
    <sheet name="06 - 6.NP - č. 629 - Koup..." sheetId="7" r:id="rId7"/>
    <sheet name="07 - 6.NP - č. 621a - Kou..." sheetId="8" r:id="rId8"/>
    <sheet name="08 - 6.NP - č. 614a - Kou..." sheetId="9" r:id="rId9"/>
    <sheet name="VRN - Vedlejší rozpočtové..." sheetId="10" r:id="rId10"/>
    <sheet name="Pokyny pro vyplnění" sheetId="11" r:id="rId11"/>
  </sheets>
  <definedNames>
    <definedName name="_xlnm._FilterDatabase" localSheetId="1" hidden="1">'01 - 5.NP - č. 528 - Koup...'!$C$98:$K$577</definedName>
    <definedName name="_xlnm._FilterDatabase" localSheetId="2" hidden="1">'02 - 5.NP - č. 529 - Koup...'!$C$98:$K$577</definedName>
    <definedName name="_xlnm._FilterDatabase" localSheetId="3" hidden="1">'03 - 5.NP - č. 521a - Kou...'!$C$97:$K$488</definedName>
    <definedName name="_xlnm._FilterDatabase" localSheetId="4" hidden="1">'04 - 5.NP - č. 514a - Kou...'!$C$97:$K$488</definedName>
    <definedName name="_xlnm._FilterDatabase" localSheetId="5" hidden="1">'05 - 6.NP - č. 628 - Koup...'!$C$98:$K$577</definedName>
    <definedName name="_xlnm._FilterDatabase" localSheetId="6" hidden="1">'06 - 6.NP - č. 629 - Koup...'!$C$98:$K$577</definedName>
    <definedName name="_xlnm._FilterDatabase" localSheetId="7" hidden="1">'07 - 6.NP - č. 621a - Kou...'!$C$97:$K$488</definedName>
    <definedName name="_xlnm._FilterDatabase" localSheetId="8" hidden="1">'08 - 6.NP - č. 614a - Kou...'!$C$97:$K$488</definedName>
    <definedName name="_xlnm._FilterDatabase" localSheetId="9" hidden="1">'VRN - Vedlejší rozpočtové...'!$C$81:$K$91</definedName>
    <definedName name="_xlnm.Print_Titles" localSheetId="1">'01 - 5.NP - č. 528 - Koup...'!$98:$98</definedName>
    <definedName name="_xlnm.Print_Titles" localSheetId="2">'02 - 5.NP - č. 529 - Koup...'!$98:$98</definedName>
    <definedName name="_xlnm.Print_Titles" localSheetId="3">'03 - 5.NP - č. 521a - Kou...'!$97:$97</definedName>
    <definedName name="_xlnm.Print_Titles" localSheetId="4">'04 - 5.NP - č. 514a - Kou...'!$97:$97</definedName>
    <definedName name="_xlnm.Print_Titles" localSheetId="5">'05 - 6.NP - č. 628 - Koup...'!$98:$98</definedName>
    <definedName name="_xlnm.Print_Titles" localSheetId="6">'06 - 6.NP - č. 629 - Koup...'!$98:$98</definedName>
    <definedName name="_xlnm.Print_Titles" localSheetId="7">'07 - 6.NP - č. 621a - Kou...'!$97:$97</definedName>
    <definedName name="_xlnm.Print_Titles" localSheetId="8">'08 - 6.NP - č. 614a - Kou...'!$97:$97</definedName>
    <definedName name="_xlnm.Print_Titles" localSheetId="0">'Rekapitulace stavby'!$52:$52</definedName>
    <definedName name="_xlnm.Print_Titles" localSheetId="9">'VRN - Vedlejší rozpočtové...'!$81:$81</definedName>
    <definedName name="_xlnm.Print_Area" localSheetId="1">'01 - 5.NP - č. 528 - Koup...'!$C$4:$J$39,'01 - 5.NP - č. 528 - Koup...'!$C$45:$J$80,'01 - 5.NP - č. 528 - Koup...'!$C$86:$K$577</definedName>
    <definedName name="_xlnm.Print_Area" localSheetId="2">'02 - 5.NP - č. 529 - Koup...'!$C$4:$J$39,'02 - 5.NP - č. 529 - Koup...'!$C$45:$J$80,'02 - 5.NP - č. 529 - Koup...'!$C$86:$K$577</definedName>
    <definedName name="_xlnm.Print_Area" localSheetId="3">'03 - 5.NP - č. 521a - Kou...'!$C$4:$J$39,'03 - 5.NP - č. 521a - Kou...'!$C$45:$J$79,'03 - 5.NP - č. 521a - Kou...'!$C$85:$K$488</definedName>
    <definedName name="_xlnm.Print_Area" localSheetId="4">'04 - 5.NP - č. 514a - Kou...'!$C$4:$J$39,'04 - 5.NP - č. 514a - Kou...'!$C$45:$J$79,'04 - 5.NP - č. 514a - Kou...'!$C$85:$K$488</definedName>
    <definedName name="_xlnm.Print_Area" localSheetId="5">'05 - 6.NP - č. 628 - Koup...'!$C$4:$J$39,'05 - 6.NP - č. 628 - Koup...'!$C$45:$J$80,'05 - 6.NP - č. 628 - Koup...'!$C$86:$K$577</definedName>
    <definedName name="_xlnm.Print_Area" localSheetId="6">'06 - 6.NP - č. 629 - Koup...'!$C$4:$J$39,'06 - 6.NP - č. 629 - Koup...'!$C$45:$J$80,'06 - 6.NP - č. 629 - Koup...'!$C$86:$K$577</definedName>
    <definedName name="_xlnm.Print_Area" localSheetId="7">'07 - 6.NP - č. 621a - Kou...'!$C$4:$J$39,'07 - 6.NP - č. 621a - Kou...'!$C$45:$J$79,'07 - 6.NP - č. 621a - Kou...'!$C$85:$K$488</definedName>
    <definedName name="_xlnm.Print_Area" localSheetId="8">'08 - 6.NP - č. 614a - Kou...'!$C$4:$J$39,'08 - 6.NP - č. 614a - Kou...'!$C$45:$J$79,'08 - 6.NP - č. 614a - Kou...'!$C$85:$K$488</definedName>
    <definedName name="_xlnm.Print_Area" localSheetId="10">'Pokyny pro vyplnění'!$B$2:$K$71,'Pokyny pro vyplnění'!$B$74:$K$118,'Pokyny pro vyplnění'!$B$121:$K$161,'Pokyny pro vyplnění'!$B$164:$K$219</definedName>
    <definedName name="_xlnm.Print_Area" localSheetId="0">'Rekapitulace stavby'!$D$4:$AO$36,'Rekapitulace stavby'!$C$42:$AQ$64</definedName>
    <definedName name="_xlnm.Print_Area" localSheetId="9">'VRN - Vedlejší rozpočtové...'!$C$4:$J$39,'VRN - Vedlejší rozpočtové...'!$C$45:$J$63,'VRN - Vedlejší rozpočtové...'!$C$69:$K$91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7" i="10" l="1"/>
  <c r="J36" i="10"/>
  <c r="AY63" i="1" s="1"/>
  <c r="J35" i="10"/>
  <c r="AX63" i="1" s="1"/>
  <c r="BI90" i="10"/>
  <c r="BH90" i="10"/>
  <c r="BG90" i="10"/>
  <c r="BF90" i="10"/>
  <c r="T90" i="10"/>
  <c r="R90" i="10"/>
  <c r="P90" i="10"/>
  <c r="BI88" i="10"/>
  <c r="BH88" i="10"/>
  <c r="BG88" i="10"/>
  <c r="BF88" i="10"/>
  <c r="T88" i="10"/>
  <c r="R88" i="10"/>
  <c r="P88" i="10"/>
  <c r="BI85" i="10"/>
  <c r="BH85" i="10"/>
  <c r="BG85" i="10"/>
  <c r="BF85" i="10"/>
  <c r="T85" i="10"/>
  <c r="T84" i="10" s="1"/>
  <c r="R85" i="10"/>
  <c r="R84" i="10" s="1"/>
  <c r="P85" i="10"/>
  <c r="P84" i="10" s="1"/>
  <c r="J78" i="10"/>
  <c r="F78" i="10"/>
  <c r="F76" i="10"/>
  <c r="E74" i="10"/>
  <c r="J54" i="10"/>
  <c r="F54" i="10"/>
  <c r="F52" i="10"/>
  <c r="E50" i="10"/>
  <c r="J24" i="10"/>
  <c r="E24" i="10"/>
  <c r="J79" i="10"/>
  <c r="J23" i="10"/>
  <c r="J18" i="10"/>
  <c r="E18" i="10"/>
  <c r="F55" i="10" s="1"/>
  <c r="J17" i="10"/>
  <c r="J12" i="10"/>
  <c r="J76" i="10" s="1"/>
  <c r="E7" i="10"/>
  <c r="E72" i="10" s="1"/>
  <c r="J37" i="9"/>
  <c r="J36" i="9"/>
  <c r="AY62" i="1"/>
  <c r="J35" i="9"/>
  <c r="AX62" i="1"/>
  <c r="BI487" i="9"/>
  <c r="BH487" i="9"/>
  <c r="BG487" i="9"/>
  <c r="BF487" i="9"/>
  <c r="T487" i="9"/>
  <c r="T486" i="9"/>
  <c r="T485" i="9" s="1"/>
  <c r="R487" i="9"/>
  <c r="R486" i="9" s="1"/>
  <c r="R485" i="9" s="1"/>
  <c r="P487" i="9"/>
  <c r="P486" i="9"/>
  <c r="P485" i="9"/>
  <c r="BI483" i="9"/>
  <c r="BH483" i="9"/>
  <c r="BG483" i="9"/>
  <c r="BF483" i="9"/>
  <c r="T483" i="9"/>
  <c r="R483" i="9"/>
  <c r="P483" i="9"/>
  <c r="BI481" i="9"/>
  <c r="BH481" i="9"/>
  <c r="BG481" i="9"/>
  <c r="BF481" i="9"/>
  <c r="T481" i="9"/>
  <c r="R481" i="9"/>
  <c r="P481" i="9"/>
  <c r="BI468" i="9"/>
  <c r="BH468" i="9"/>
  <c r="BG468" i="9"/>
  <c r="BF468" i="9"/>
  <c r="T468" i="9"/>
  <c r="R468" i="9"/>
  <c r="P468" i="9"/>
  <c r="BI465" i="9"/>
  <c r="BH465" i="9"/>
  <c r="BG465" i="9"/>
  <c r="BF465" i="9"/>
  <c r="T465" i="9"/>
  <c r="R465" i="9"/>
  <c r="P465" i="9"/>
  <c r="BI463" i="9"/>
  <c r="BH463" i="9"/>
  <c r="BG463" i="9"/>
  <c r="BF463" i="9"/>
  <c r="T463" i="9"/>
  <c r="R463" i="9"/>
  <c r="P463" i="9"/>
  <c r="BI461" i="9"/>
  <c r="BH461" i="9"/>
  <c r="BG461" i="9"/>
  <c r="BF461" i="9"/>
  <c r="T461" i="9"/>
  <c r="R461" i="9"/>
  <c r="P461" i="9"/>
  <c r="BI453" i="9"/>
  <c r="BH453" i="9"/>
  <c r="BG453" i="9"/>
  <c r="BF453" i="9"/>
  <c r="T453" i="9"/>
  <c r="R453" i="9"/>
  <c r="P453" i="9"/>
  <c r="BI450" i="9"/>
  <c r="BH450" i="9"/>
  <c r="BG450" i="9"/>
  <c r="BF450" i="9"/>
  <c r="T450" i="9"/>
  <c r="R450" i="9"/>
  <c r="P450" i="9"/>
  <c r="BI449" i="9"/>
  <c r="BH449" i="9"/>
  <c r="BG449" i="9"/>
  <c r="BF449" i="9"/>
  <c r="T449" i="9"/>
  <c r="R449" i="9"/>
  <c r="P449" i="9"/>
  <c r="BI447" i="9"/>
  <c r="BH447" i="9"/>
  <c r="BG447" i="9"/>
  <c r="BF447" i="9"/>
  <c r="T447" i="9"/>
  <c r="R447" i="9"/>
  <c r="P447" i="9"/>
  <c r="BI446" i="9"/>
  <c r="BH446" i="9"/>
  <c r="BG446" i="9"/>
  <c r="BF446" i="9"/>
  <c r="T446" i="9"/>
  <c r="R446" i="9"/>
  <c r="P446" i="9"/>
  <c r="BI439" i="9"/>
  <c r="BH439" i="9"/>
  <c r="BG439" i="9"/>
  <c r="BF439" i="9"/>
  <c r="T439" i="9"/>
  <c r="R439" i="9"/>
  <c r="P439" i="9"/>
  <c r="BI432" i="9"/>
  <c r="BH432" i="9"/>
  <c r="BG432" i="9"/>
  <c r="BF432" i="9"/>
  <c r="T432" i="9"/>
  <c r="R432" i="9"/>
  <c r="P432" i="9"/>
  <c r="BI430" i="9"/>
  <c r="BH430" i="9"/>
  <c r="BG430" i="9"/>
  <c r="BF430" i="9"/>
  <c r="T430" i="9"/>
  <c r="R430" i="9"/>
  <c r="P430" i="9"/>
  <c r="BI423" i="9"/>
  <c r="BH423" i="9"/>
  <c r="BG423" i="9"/>
  <c r="BF423" i="9"/>
  <c r="T423" i="9"/>
  <c r="R423" i="9"/>
  <c r="P423" i="9"/>
  <c r="BI420" i="9"/>
  <c r="BH420" i="9"/>
  <c r="BG420" i="9"/>
  <c r="BF420" i="9"/>
  <c r="T420" i="9"/>
  <c r="R420" i="9"/>
  <c r="P420" i="9"/>
  <c r="BI413" i="9"/>
  <c r="BH413" i="9"/>
  <c r="BG413" i="9"/>
  <c r="BF413" i="9"/>
  <c r="T413" i="9"/>
  <c r="R413" i="9"/>
  <c r="P413" i="9"/>
  <c r="BI408" i="9"/>
  <c r="BH408" i="9"/>
  <c r="BG408" i="9"/>
  <c r="BF408" i="9"/>
  <c r="T408" i="9"/>
  <c r="R408" i="9"/>
  <c r="P408" i="9"/>
  <c r="BI401" i="9"/>
  <c r="BH401" i="9"/>
  <c r="BG401" i="9"/>
  <c r="BF401" i="9"/>
  <c r="T401" i="9"/>
  <c r="R401" i="9"/>
  <c r="P401" i="9"/>
  <c r="BI397" i="9"/>
  <c r="BH397" i="9"/>
  <c r="BG397" i="9"/>
  <c r="BF397" i="9"/>
  <c r="T397" i="9"/>
  <c r="R397" i="9"/>
  <c r="P397" i="9"/>
  <c r="BI395" i="9"/>
  <c r="BH395" i="9"/>
  <c r="BG395" i="9"/>
  <c r="BF395" i="9"/>
  <c r="T395" i="9"/>
  <c r="R395" i="9"/>
  <c r="P395" i="9"/>
  <c r="BI394" i="9"/>
  <c r="BH394" i="9"/>
  <c r="BG394" i="9"/>
  <c r="BF394" i="9"/>
  <c r="T394" i="9"/>
  <c r="R394" i="9"/>
  <c r="P394" i="9"/>
  <c r="BI392" i="9"/>
  <c r="BH392" i="9"/>
  <c r="BG392" i="9"/>
  <c r="BF392" i="9"/>
  <c r="T392" i="9"/>
  <c r="R392" i="9"/>
  <c r="P392" i="9"/>
  <c r="BI391" i="9"/>
  <c r="BH391" i="9"/>
  <c r="BG391" i="9"/>
  <c r="BF391" i="9"/>
  <c r="T391" i="9"/>
  <c r="R391" i="9"/>
  <c r="P391" i="9"/>
  <c r="BI383" i="9"/>
  <c r="BH383" i="9"/>
  <c r="BG383" i="9"/>
  <c r="BF383" i="9"/>
  <c r="T383" i="9"/>
  <c r="R383" i="9"/>
  <c r="P383" i="9"/>
  <c r="BI381" i="9"/>
  <c r="BH381" i="9"/>
  <c r="BG381" i="9"/>
  <c r="BF381" i="9"/>
  <c r="T381" i="9"/>
  <c r="R381" i="9"/>
  <c r="P381" i="9"/>
  <c r="BI379" i="9"/>
  <c r="BH379" i="9"/>
  <c r="BG379" i="9"/>
  <c r="BF379" i="9"/>
  <c r="T379" i="9"/>
  <c r="R379" i="9"/>
  <c r="P379" i="9"/>
  <c r="BI372" i="9"/>
  <c r="BH372" i="9"/>
  <c r="BG372" i="9"/>
  <c r="BF372" i="9"/>
  <c r="T372" i="9"/>
  <c r="R372" i="9"/>
  <c r="P372" i="9"/>
  <c r="BI369" i="9"/>
  <c r="BH369" i="9"/>
  <c r="BG369" i="9"/>
  <c r="BF369" i="9"/>
  <c r="T369" i="9"/>
  <c r="R369" i="9"/>
  <c r="P369" i="9"/>
  <c r="BI368" i="9"/>
  <c r="BH368" i="9"/>
  <c r="BG368" i="9"/>
  <c r="BF368" i="9"/>
  <c r="T368" i="9"/>
  <c r="R368" i="9"/>
  <c r="P368" i="9"/>
  <c r="BI364" i="9"/>
  <c r="BH364" i="9"/>
  <c r="BG364" i="9"/>
  <c r="BF364" i="9"/>
  <c r="T364" i="9"/>
  <c r="R364" i="9"/>
  <c r="P364" i="9"/>
  <c r="BI359" i="9"/>
  <c r="BH359" i="9"/>
  <c r="BG359" i="9"/>
  <c r="BF359" i="9"/>
  <c r="T359" i="9"/>
  <c r="R359" i="9"/>
  <c r="P359" i="9"/>
  <c r="BI356" i="9"/>
  <c r="BH356" i="9"/>
  <c r="BG356" i="9"/>
  <c r="BF356" i="9"/>
  <c r="T356" i="9"/>
  <c r="R356" i="9"/>
  <c r="P356" i="9"/>
  <c r="BI355" i="9"/>
  <c r="BH355" i="9"/>
  <c r="BG355" i="9"/>
  <c r="BF355" i="9"/>
  <c r="T355" i="9"/>
  <c r="R355" i="9"/>
  <c r="P355" i="9"/>
  <c r="BI353" i="9"/>
  <c r="BH353" i="9"/>
  <c r="BG353" i="9"/>
  <c r="BF353" i="9"/>
  <c r="T353" i="9"/>
  <c r="R353" i="9"/>
  <c r="P353" i="9"/>
  <c r="BI346" i="9"/>
  <c r="BH346" i="9"/>
  <c r="BG346" i="9"/>
  <c r="BF346" i="9"/>
  <c r="T346" i="9"/>
  <c r="R346" i="9"/>
  <c r="P346" i="9"/>
  <c r="BI339" i="9"/>
  <c r="BH339" i="9"/>
  <c r="BG339" i="9"/>
  <c r="BF339" i="9"/>
  <c r="T339" i="9"/>
  <c r="R339" i="9"/>
  <c r="P339" i="9"/>
  <c r="BI336" i="9"/>
  <c r="BH336" i="9"/>
  <c r="BG336" i="9"/>
  <c r="BF336" i="9"/>
  <c r="T336" i="9"/>
  <c r="R336" i="9"/>
  <c r="P336" i="9"/>
  <c r="BI335" i="9"/>
  <c r="BH335" i="9"/>
  <c r="BG335" i="9"/>
  <c r="BF335" i="9"/>
  <c r="T335" i="9"/>
  <c r="R335" i="9"/>
  <c r="P335" i="9"/>
  <c r="BI333" i="9"/>
  <c r="BH333" i="9"/>
  <c r="BG333" i="9"/>
  <c r="BF333" i="9"/>
  <c r="T333" i="9"/>
  <c r="R333" i="9"/>
  <c r="P333" i="9"/>
  <c r="BI327" i="9"/>
  <c r="BH327" i="9"/>
  <c r="BG327" i="9"/>
  <c r="BF327" i="9"/>
  <c r="T327" i="9"/>
  <c r="R327" i="9"/>
  <c r="P327" i="9"/>
  <c r="BI324" i="9"/>
  <c r="BH324" i="9"/>
  <c r="BG324" i="9"/>
  <c r="BF324" i="9"/>
  <c r="T324" i="9"/>
  <c r="R324" i="9"/>
  <c r="P324" i="9"/>
  <c r="BI321" i="9"/>
  <c r="BH321" i="9"/>
  <c r="BG321" i="9"/>
  <c r="BF321" i="9"/>
  <c r="T321" i="9"/>
  <c r="R321" i="9"/>
  <c r="P321" i="9"/>
  <c r="BI314" i="9"/>
  <c r="BH314" i="9"/>
  <c r="BG314" i="9"/>
  <c r="BF314" i="9"/>
  <c r="T314" i="9"/>
  <c r="R314" i="9"/>
  <c r="P314" i="9"/>
  <c r="BI313" i="9"/>
  <c r="BH313" i="9"/>
  <c r="BG313" i="9"/>
  <c r="BF313" i="9"/>
  <c r="T313" i="9"/>
  <c r="R313" i="9"/>
  <c r="P313" i="9"/>
  <c r="BI309" i="9"/>
  <c r="BH309" i="9"/>
  <c r="BG309" i="9"/>
  <c r="BF309" i="9"/>
  <c r="T309" i="9"/>
  <c r="R309" i="9"/>
  <c r="P309" i="9"/>
  <c r="BI308" i="9"/>
  <c r="BH308" i="9"/>
  <c r="BG308" i="9"/>
  <c r="BF308" i="9"/>
  <c r="T308" i="9"/>
  <c r="R308" i="9"/>
  <c r="P308" i="9"/>
  <c r="BI307" i="9"/>
  <c r="BH307" i="9"/>
  <c r="BG307" i="9"/>
  <c r="BF307" i="9"/>
  <c r="T307" i="9"/>
  <c r="R307" i="9"/>
  <c r="P307" i="9"/>
  <c r="BI306" i="9"/>
  <c r="BH306" i="9"/>
  <c r="BG306" i="9"/>
  <c r="BF306" i="9"/>
  <c r="T306" i="9"/>
  <c r="R306" i="9"/>
  <c r="P306" i="9"/>
  <c r="BI299" i="9"/>
  <c r="BH299" i="9"/>
  <c r="BG299" i="9"/>
  <c r="BF299" i="9"/>
  <c r="T299" i="9"/>
  <c r="R299" i="9"/>
  <c r="P299" i="9"/>
  <c r="BI298" i="9"/>
  <c r="BH298" i="9"/>
  <c r="BG298" i="9"/>
  <c r="BF298" i="9"/>
  <c r="T298" i="9"/>
  <c r="R298" i="9"/>
  <c r="P298" i="9"/>
  <c r="BI290" i="9"/>
  <c r="BH290" i="9"/>
  <c r="BG290" i="9"/>
  <c r="BF290" i="9"/>
  <c r="T290" i="9"/>
  <c r="R290" i="9"/>
  <c r="P290" i="9"/>
  <c r="BI283" i="9"/>
  <c r="BH283" i="9"/>
  <c r="BG283" i="9"/>
  <c r="BF283" i="9"/>
  <c r="T283" i="9"/>
  <c r="R283" i="9"/>
  <c r="P283" i="9"/>
  <c r="BI280" i="9"/>
  <c r="BH280" i="9"/>
  <c r="BG280" i="9"/>
  <c r="BF280" i="9"/>
  <c r="T280" i="9"/>
  <c r="R280" i="9"/>
  <c r="P280" i="9"/>
  <c r="BI274" i="9"/>
  <c r="BH274" i="9"/>
  <c r="BG274" i="9"/>
  <c r="BF274" i="9"/>
  <c r="T274" i="9"/>
  <c r="R274" i="9"/>
  <c r="P274" i="9"/>
  <c r="BI271" i="9"/>
  <c r="BH271" i="9"/>
  <c r="BG271" i="9"/>
  <c r="BF271" i="9"/>
  <c r="T271" i="9"/>
  <c r="R271" i="9"/>
  <c r="P271" i="9"/>
  <c r="BI270" i="9"/>
  <c r="BH270" i="9"/>
  <c r="BG270" i="9"/>
  <c r="BF270" i="9"/>
  <c r="T270" i="9"/>
  <c r="R270" i="9"/>
  <c r="P270" i="9"/>
  <c r="BI269" i="9"/>
  <c r="BH269" i="9"/>
  <c r="BG269" i="9"/>
  <c r="BF269" i="9"/>
  <c r="T269" i="9"/>
  <c r="R269" i="9"/>
  <c r="P269" i="9"/>
  <c r="BI268" i="9"/>
  <c r="BH268" i="9"/>
  <c r="BG268" i="9"/>
  <c r="BF268" i="9"/>
  <c r="T268" i="9"/>
  <c r="R268" i="9"/>
  <c r="P268" i="9"/>
  <c r="BI261" i="9"/>
  <c r="BH261" i="9"/>
  <c r="BG261" i="9"/>
  <c r="BF261" i="9"/>
  <c r="T261" i="9"/>
  <c r="R261" i="9"/>
  <c r="P261" i="9"/>
  <c r="BI259" i="9"/>
  <c r="BH259" i="9"/>
  <c r="BG259" i="9"/>
  <c r="BF259" i="9"/>
  <c r="T259" i="9"/>
  <c r="R259" i="9"/>
  <c r="P259" i="9"/>
  <c r="BI257" i="9"/>
  <c r="BH257" i="9"/>
  <c r="BG257" i="9"/>
  <c r="BF257" i="9"/>
  <c r="T257" i="9"/>
  <c r="R257" i="9"/>
  <c r="P257" i="9"/>
  <c r="BI253" i="9"/>
  <c r="BH253" i="9"/>
  <c r="BG253" i="9"/>
  <c r="BF253" i="9"/>
  <c r="T253" i="9"/>
  <c r="R253" i="9"/>
  <c r="P253" i="9"/>
  <c r="BI251" i="9"/>
  <c r="BH251" i="9"/>
  <c r="BG251" i="9"/>
  <c r="BF251" i="9"/>
  <c r="T251" i="9"/>
  <c r="R251" i="9"/>
  <c r="P251" i="9"/>
  <c r="BI250" i="9"/>
  <c r="BH250" i="9"/>
  <c r="BG250" i="9"/>
  <c r="BF250" i="9"/>
  <c r="T250" i="9"/>
  <c r="R250" i="9"/>
  <c r="P250" i="9"/>
  <c r="BI248" i="9"/>
  <c r="BH248" i="9"/>
  <c r="BG248" i="9"/>
  <c r="BF248" i="9"/>
  <c r="T248" i="9"/>
  <c r="R248" i="9"/>
  <c r="P248" i="9"/>
  <c r="BI246" i="9"/>
  <c r="BH246" i="9"/>
  <c r="BG246" i="9"/>
  <c r="BF246" i="9"/>
  <c r="T246" i="9"/>
  <c r="R246" i="9"/>
  <c r="P246" i="9"/>
  <c r="BI244" i="9"/>
  <c r="BH244" i="9"/>
  <c r="BG244" i="9"/>
  <c r="BF244" i="9"/>
  <c r="T244" i="9"/>
  <c r="R244" i="9"/>
  <c r="P244" i="9"/>
  <c r="BI242" i="9"/>
  <c r="BH242" i="9"/>
  <c r="BG242" i="9"/>
  <c r="BF242" i="9"/>
  <c r="T242" i="9"/>
  <c r="R242" i="9"/>
  <c r="P242" i="9"/>
  <c r="BI240" i="9"/>
  <c r="BH240" i="9"/>
  <c r="BG240" i="9"/>
  <c r="BF240" i="9"/>
  <c r="T240" i="9"/>
  <c r="R240" i="9"/>
  <c r="P240" i="9"/>
  <c r="BI238" i="9"/>
  <c r="BH238" i="9"/>
  <c r="BG238" i="9"/>
  <c r="BF238" i="9"/>
  <c r="T238" i="9"/>
  <c r="R238" i="9"/>
  <c r="P238" i="9"/>
  <c r="BI235" i="9"/>
  <c r="BH235" i="9"/>
  <c r="BG235" i="9"/>
  <c r="BF235" i="9"/>
  <c r="T235" i="9"/>
  <c r="R235" i="9"/>
  <c r="P235" i="9"/>
  <c r="BI233" i="9"/>
  <c r="BH233" i="9"/>
  <c r="BG233" i="9"/>
  <c r="BF233" i="9"/>
  <c r="T233" i="9"/>
  <c r="R233" i="9"/>
  <c r="P233" i="9"/>
  <c r="BI231" i="9"/>
  <c r="BH231" i="9"/>
  <c r="BG231" i="9"/>
  <c r="BF231" i="9"/>
  <c r="T231" i="9"/>
  <c r="R231" i="9"/>
  <c r="P231" i="9"/>
  <c r="BI230" i="9"/>
  <c r="BH230" i="9"/>
  <c r="BG230" i="9"/>
  <c r="BF230" i="9"/>
  <c r="T230" i="9"/>
  <c r="R230" i="9"/>
  <c r="P230" i="9"/>
  <c r="BI228" i="9"/>
  <c r="BH228" i="9"/>
  <c r="BG228" i="9"/>
  <c r="BF228" i="9"/>
  <c r="T228" i="9"/>
  <c r="R228" i="9"/>
  <c r="P228" i="9"/>
  <c r="BI226" i="9"/>
  <c r="BH226" i="9"/>
  <c r="BG226" i="9"/>
  <c r="BF226" i="9"/>
  <c r="T226" i="9"/>
  <c r="R226" i="9"/>
  <c r="P226" i="9"/>
  <c r="BI224" i="9"/>
  <c r="BH224" i="9"/>
  <c r="BG224" i="9"/>
  <c r="BF224" i="9"/>
  <c r="T224" i="9"/>
  <c r="R224" i="9"/>
  <c r="P224" i="9"/>
  <c r="BI222" i="9"/>
  <c r="BH222" i="9"/>
  <c r="BG222" i="9"/>
  <c r="BF222" i="9"/>
  <c r="T222" i="9"/>
  <c r="R222" i="9"/>
  <c r="P222" i="9"/>
  <c r="BI219" i="9"/>
  <c r="BH219" i="9"/>
  <c r="BG219" i="9"/>
  <c r="BF219" i="9"/>
  <c r="T219" i="9"/>
  <c r="R219" i="9"/>
  <c r="P219" i="9"/>
  <c r="BI218" i="9"/>
  <c r="BH218" i="9"/>
  <c r="BG218" i="9"/>
  <c r="BF218" i="9"/>
  <c r="T218" i="9"/>
  <c r="R218" i="9"/>
  <c r="P218" i="9"/>
  <c r="BI216" i="9"/>
  <c r="BH216" i="9"/>
  <c r="BG216" i="9"/>
  <c r="BF216" i="9"/>
  <c r="T216" i="9"/>
  <c r="R216" i="9"/>
  <c r="P216" i="9"/>
  <c r="BI214" i="9"/>
  <c r="BH214" i="9"/>
  <c r="BG214" i="9"/>
  <c r="BF214" i="9"/>
  <c r="T214" i="9"/>
  <c r="R214" i="9"/>
  <c r="P214" i="9"/>
  <c r="BI212" i="9"/>
  <c r="BH212" i="9"/>
  <c r="BG212" i="9"/>
  <c r="BF212" i="9"/>
  <c r="T212" i="9"/>
  <c r="R212" i="9"/>
  <c r="P212" i="9"/>
  <c r="BI210" i="9"/>
  <c r="BH210" i="9"/>
  <c r="BG210" i="9"/>
  <c r="BF210" i="9"/>
  <c r="T210" i="9"/>
  <c r="R210" i="9"/>
  <c r="P210" i="9"/>
  <c r="BI208" i="9"/>
  <c r="BH208" i="9"/>
  <c r="BG208" i="9"/>
  <c r="BF208" i="9"/>
  <c r="T208" i="9"/>
  <c r="R208" i="9"/>
  <c r="P208" i="9"/>
  <c r="BI204" i="9"/>
  <c r="BH204" i="9"/>
  <c r="BG204" i="9"/>
  <c r="BF204" i="9"/>
  <c r="T204" i="9"/>
  <c r="T203" i="9" s="1"/>
  <c r="R204" i="9"/>
  <c r="R203" i="9"/>
  <c r="P204" i="9"/>
  <c r="P203" i="9"/>
  <c r="BI201" i="9"/>
  <c r="BH201" i="9"/>
  <c r="BG201" i="9"/>
  <c r="BF201" i="9"/>
  <c r="T201" i="9"/>
  <c r="R201" i="9"/>
  <c r="P201" i="9"/>
  <c r="BI199" i="9"/>
  <c r="BH199" i="9"/>
  <c r="BG199" i="9"/>
  <c r="BF199" i="9"/>
  <c r="T199" i="9"/>
  <c r="R199" i="9"/>
  <c r="P199" i="9"/>
  <c r="BI196" i="9"/>
  <c r="BH196" i="9"/>
  <c r="BG196" i="9"/>
  <c r="BF196" i="9"/>
  <c r="T196" i="9"/>
  <c r="R196" i="9"/>
  <c r="P196" i="9"/>
  <c r="BI194" i="9"/>
  <c r="BH194" i="9"/>
  <c r="BG194" i="9"/>
  <c r="BF194" i="9"/>
  <c r="T194" i="9"/>
  <c r="R194" i="9"/>
  <c r="P194" i="9"/>
  <c r="BI192" i="9"/>
  <c r="BH192" i="9"/>
  <c r="BG192" i="9"/>
  <c r="BF192" i="9"/>
  <c r="T192" i="9"/>
  <c r="R192" i="9"/>
  <c r="P192" i="9"/>
  <c r="BI190" i="9"/>
  <c r="BH190" i="9"/>
  <c r="BG190" i="9"/>
  <c r="BF190" i="9"/>
  <c r="T190" i="9"/>
  <c r="R190" i="9"/>
  <c r="P190" i="9"/>
  <c r="BI186" i="9"/>
  <c r="BH186" i="9"/>
  <c r="BG186" i="9"/>
  <c r="BF186" i="9"/>
  <c r="T186" i="9"/>
  <c r="R186" i="9"/>
  <c r="P186" i="9"/>
  <c r="BI183" i="9"/>
  <c r="BH183" i="9"/>
  <c r="BG183" i="9"/>
  <c r="BF183" i="9"/>
  <c r="T183" i="9"/>
  <c r="R183" i="9"/>
  <c r="P183" i="9"/>
  <c r="BI176" i="9"/>
  <c r="BH176" i="9"/>
  <c r="BG176" i="9"/>
  <c r="BF176" i="9"/>
  <c r="T176" i="9"/>
  <c r="R176" i="9"/>
  <c r="P176" i="9"/>
  <c r="BI172" i="9"/>
  <c r="BH172" i="9"/>
  <c r="BG172" i="9"/>
  <c r="BF172" i="9"/>
  <c r="T172" i="9"/>
  <c r="R172" i="9"/>
  <c r="P172" i="9"/>
  <c r="BI168" i="9"/>
  <c r="BH168" i="9"/>
  <c r="BG168" i="9"/>
  <c r="BF168" i="9"/>
  <c r="T168" i="9"/>
  <c r="R168" i="9"/>
  <c r="P168" i="9"/>
  <c r="BI161" i="9"/>
  <c r="BH161" i="9"/>
  <c r="BG161" i="9"/>
  <c r="BF161" i="9"/>
  <c r="T161" i="9"/>
  <c r="R161" i="9"/>
  <c r="P161" i="9"/>
  <c r="BI154" i="9"/>
  <c r="BH154" i="9"/>
  <c r="BG154" i="9"/>
  <c r="BF154" i="9"/>
  <c r="T154" i="9"/>
  <c r="R154" i="9"/>
  <c r="P154" i="9"/>
  <c r="BI147" i="9"/>
  <c r="BH147" i="9"/>
  <c r="BG147" i="9"/>
  <c r="BF147" i="9"/>
  <c r="T147" i="9"/>
  <c r="R147" i="9"/>
  <c r="P147" i="9"/>
  <c r="BI140" i="9"/>
  <c r="BH140" i="9"/>
  <c r="BG140" i="9"/>
  <c r="BF140" i="9"/>
  <c r="T140" i="9"/>
  <c r="R140" i="9"/>
  <c r="P140" i="9"/>
  <c r="BI137" i="9"/>
  <c r="BH137" i="9"/>
  <c r="BG137" i="9"/>
  <c r="BF137" i="9"/>
  <c r="T137" i="9"/>
  <c r="R137" i="9"/>
  <c r="P137" i="9"/>
  <c r="BI129" i="9"/>
  <c r="BH129" i="9"/>
  <c r="BG129" i="9"/>
  <c r="BF129" i="9"/>
  <c r="T129" i="9"/>
  <c r="R129" i="9"/>
  <c r="P129" i="9"/>
  <c r="BI127" i="9"/>
  <c r="BH127" i="9"/>
  <c r="BG127" i="9"/>
  <c r="BF127" i="9"/>
  <c r="T127" i="9"/>
  <c r="R127" i="9"/>
  <c r="P127" i="9"/>
  <c r="BI124" i="9"/>
  <c r="BH124" i="9"/>
  <c r="BG124" i="9"/>
  <c r="BF124" i="9"/>
  <c r="T124" i="9"/>
  <c r="R124" i="9"/>
  <c r="P124" i="9"/>
  <c r="BI116" i="9"/>
  <c r="BH116" i="9"/>
  <c r="BG116" i="9"/>
  <c r="BF116" i="9"/>
  <c r="T116" i="9"/>
  <c r="R116" i="9"/>
  <c r="P116" i="9"/>
  <c r="BI114" i="9"/>
  <c r="BH114" i="9"/>
  <c r="BG114" i="9"/>
  <c r="BF114" i="9"/>
  <c r="T114" i="9"/>
  <c r="R114" i="9"/>
  <c r="P114" i="9"/>
  <c r="BI112" i="9"/>
  <c r="BH112" i="9"/>
  <c r="BG112" i="9"/>
  <c r="BF112" i="9"/>
  <c r="T112" i="9"/>
  <c r="R112" i="9"/>
  <c r="P112" i="9"/>
  <c r="BI105" i="9"/>
  <c r="BH105" i="9"/>
  <c r="BG105" i="9"/>
  <c r="BF105" i="9"/>
  <c r="T105" i="9"/>
  <c r="R105" i="9"/>
  <c r="P105" i="9"/>
  <c r="BI101" i="9"/>
  <c r="BH101" i="9"/>
  <c r="BG101" i="9"/>
  <c r="BF101" i="9"/>
  <c r="T101" i="9"/>
  <c r="R101" i="9"/>
  <c r="P101" i="9"/>
  <c r="J94" i="9"/>
  <c r="F94" i="9"/>
  <c r="F92" i="9"/>
  <c r="E90" i="9"/>
  <c r="J54" i="9"/>
  <c r="F54" i="9"/>
  <c r="F52" i="9"/>
  <c r="E50" i="9"/>
  <c r="J24" i="9"/>
  <c r="E24" i="9"/>
  <c r="J55" i="9"/>
  <c r="J23" i="9"/>
  <c r="J18" i="9"/>
  <c r="E18" i="9"/>
  <c r="F95" i="9"/>
  <c r="J17" i="9"/>
  <c r="J12" i="9"/>
  <c r="J92" i="9" s="1"/>
  <c r="E7" i="9"/>
  <c r="E48" i="9" s="1"/>
  <c r="J37" i="8"/>
  <c r="J36" i="8"/>
  <c r="AY61" i="1"/>
  <c r="J35" i="8"/>
  <c r="AX61" i="1" s="1"/>
  <c r="BI487" i="8"/>
  <c r="BH487" i="8"/>
  <c r="BG487" i="8"/>
  <c r="BF487" i="8"/>
  <c r="T487" i="8"/>
  <c r="T486" i="8"/>
  <c r="T485" i="8" s="1"/>
  <c r="R487" i="8"/>
  <c r="R486" i="8"/>
  <c r="R485" i="8"/>
  <c r="P487" i="8"/>
  <c r="P486" i="8" s="1"/>
  <c r="P485" i="8" s="1"/>
  <c r="BI483" i="8"/>
  <c r="BH483" i="8"/>
  <c r="BG483" i="8"/>
  <c r="BF483" i="8"/>
  <c r="T483" i="8"/>
  <c r="R483" i="8"/>
  <c r="P483" i="8"/>
  <c r="BI481" i="8"/>
  <c r="BH481" i="8"/>
  <c r="BG481" i="8"/>
  <c r="BF481" i="8"/>
  <c r="T481" i="8"/>
  <c r="R481" i="8"/>
  <c r="P481" i="8"/>
  <c r="BI468" i="8"/>
  <c r="BH468" i="8"/>
  <c r="BG468" i="8"/>
  <c r="BF468" i="8"/>
  <c r="T468" i="8"/>
  <c r="R468" i="8"/>
  <c r="P468" i="8"/>
  <c r="BI465" i="8"/>
  <c r="BH465" i="8"/>
  <c r="BG465" i="8"/>
  <c r="BF465" i="8"/>
  <c r="T465" i="8"/>
  <c r="R465" i="8"/>
  <c r="P465" i="8"/>
  <c r="BI463" i="8"/>
  <c r="BH463" i="8"/>
  <c r="BG463" i="8"/>
  <c r="BF463" i="8"/>
  <c r="T463" i="8"/>
  <c r="R463" i="8"/>
  <c r="P463" i="8"/>
  <c r="BI455" i="8"/>
  <c r="BH455" i="8"/>
  <c r="BG455" i="8"/>
  <c r="BF455" i="8"/>
  <c r="T455" i="8"/>
  <c r="R455" i="8"/>
  <c r="P455" i="8"/>
  <c r="BI453" i="8"/>
  <c r="BH453" i="8"/>
  <c r="BG453" i="8"/>
  <c r="BF453" i="8"/>
  <c r="T453" i="8"/>
  <c r="R453" i="8"/>
  <c r="P453" i="8"/>
  <c r="BI450" i="8"/>
  <c r="BH450" i="8"/>
  <c r="BG450" i="8"/>
  <c r="BF450" i="8"/>
  <c r="T450" i="8"/>
  <c r="R450" i="8"/>
  <c r="P450" i="8"/>
  <c r="BI449" i="8"/>
  <c r="BH449" i="8"/>
  <c r="BG449" i="8"/>
  <c r="BF449" i="8"/>
  <c r="T449" i="8"/>
  <c r="R449" i="8"/>
  <c r="P449" i="8"/>
  <c r="BI447" i="8"/>
  <c r="BH447" i="8"/>
  <c r="BG447" i="8"/>
  <c r="BF447" i="8"/>
  <c r="T447" i="8"/>
  <c r="R447" i="8"/>
  <c r="P447" i="8"/>
  <c r="BI446" i="8"/>
  <c r="BH446" i="8"/>
  <c r="BG446" i="8"/>
  <c r="BF446" i="8"/>
  <c r="T446" i="8"/>
  <c r="R446" i="8"/>
  <c r="P446" i="8"/>
  <c r="BI439" i="8"/>
  <c r="BH439" i="8"/>
  <c r="BG439" i="8"/>
  <c r="BF439" i="8"/>
  <c r="T439" i="8"/>
  <c r="R439" i="8"/>
  <c r="P439" i="8"/>
  <c r="BI432" i="8"/>
  <c r="BH432" i="8"/>
  <c r="BG432" i="8"/>
  <c r="BF432" i="8"/>
  <c r="T432" i="8"/>
  <c r="R432" i="8"/>
  <c r="P432" i="8"/>
  <c r="BI430" i="8"/>
  <c r="BH430" i="8"/>
  <c r="BG430" i="8"/>
  <c r="BF430" i="8"/>
  <c r="T430" i="8"/>
  <c r="R430" i="8"/>
  <c r="P430" i="8"/>
  <c r="BI423" i="8"/>
  <c r="BH423" i="8"/>
  <c r="BG423" i="8"/>
  <c r="BF423" i="8"/>
  <c r="T423" i="8"/>
  <c r="R423" i="8"/>
  <c r="P423" i="8"/>
  <c r="BI420" i="8"/>
  <c r="BH420" i="8"/>
  <c r="BG420" i="8"/>
  <c r="BF420" i="8"/>
  <c r="T420" i="8"/>
  <c r="R420" i="8"/>
  <c r="P420" i="8"/>
  <c r="BI416" i="8"/>
  <c r="BH416" i="8"/>
  <c r="BG416" i="8"/>
  <c r="BF416" i="8"/>
  <c r="T416" i="8"/>
  <c r="R416" i="8"/>
  <c r="P416" i="8"/>
  <c r="BI415" i="8"/>
  <c r="BH415" i="8"/>
  <c r="BG415" i="8"/>
  <c r="BF415" i="8"/>
  <c r="T415" i="8"/>
  <c r="R415" i="8"/>
  <c r="P415" i="8"/>
  <c r="BI413" i="8"/>
  <c r="BH413" i="8"/>
  <c r="BG413" i="8"/>
  <c r="BF413" i="8"/>
  <c r="T413" i="8"/>
  <c r="R413" i="8"/>
  <c r="P413" i="8"/>
  <c r="BI412" i="8"/>
  <c r="BH412" i="8"/>
  <c r="BG412" i="8"/>
  <c r="BF412" i="8"/>
  <c r="T412" i="8"/>
  <c r="R412" i="8"/>
  <c r="P412" i="8"/>
  <c r="BI404" i="8"/>
  <c r="BH404" i="8"/>
  <c r="BG404" i="8"/>
  <c r="BF404" i="8"/>
  <c r="T404" i="8"/>
  <c r="R404" i="8"/>
  <c r="P404" i="8"/>
  <c r="BI397" i="8"/>
  <c r="BH397" i="8"/>
  <c r="BG397" i="8"/>
  <c r="BF397" i="8"/>
  <c r="T397" i="8"/>
  <c r="R397" i="8"/>
  <c r="P397" i="8"/>
  <c r="BI392" i="8"/>
  <c r="BH392" i="8"/>
  <c r="BG392" i="8"/>
  <c r="BF392" i="8"/>
  <c r="T392" i="8"/>
  <c r="R392" i="8"/>
  <c r="P392" i="8"/>
  <c r="BI385" i="8"/>
  <c r="BH385" i="8"/>
  <c r="BG385" i="8"/>
  <c r="BF385" i="8"/>
  <c r="T385" i="8"/>
  <c r="R385" i="8"/>
  <c r="P385" i="8"/>
  <c r="BI383" i="8"/>
  <c r="BH383" i="8"/>
  <c r="BG383" i="8"/>
  <c r="BF383" i="8"/>
  <c r="T383" i="8"/>
  <c r="R383" i="8"/>
  <c r="P383" i="8"/>
  <c r="BI381" i="8"/>
  <c r="BH381" i="8"/>
  <c r="BG381" i="8"/>
  <c r="BF381" i="8"/>
  <c r="T381" i="8"/>
  <c r="R381" i="8"/>
  <c r="P381" i="8"/>
  <c r="BI379" i="8"/>
  <c r="BH379" i="8"/>
  <c r="BG379" i="8"/>
  <c r="BF379" i="8"/>
  <c r="T379" i="8"/>
  <c r="R379" i="8"/>
  <c r="P379" i="8"/>
  <c r="BI372" i="8"/>
  <c r="BH372" i="8"/>
  <c r="BG372" i="8"/>
  <c r="BF372" i="8"/>
  <c r="T372" i="8"/>
  <c r="R372" i="8"/>
  <c r="P372" i="8"/>
  <c r="BI369" i="8"/>
  <c r="BH369" i="8"/>
  <c r="BG369" i="8"/>
  <c r="BF369" i="8"/>
  <c r="T369" i="8"/>
  <c r="R369" i="8"/>
  <c r="P369" i="8"/>
  <c r="BI368" i="8"/>
  <c r="BH368" i="8"/>
  <c r="BG368" i="8"/>
  <c r="BF368" i="8"/>
  <c r="T368" i="8"/>
  <c r="R368" i="8"/>
  <c r="P368" i="8"/>
  <c r="BI364" i="8"/>
  <c r="BH364" i="8"/>
  <c r="BG364" i="8"/>
  <c r="BF364" i="8"/>
  <c r="T364" i="8"/>
  <c r="R364" i="8"/>
  <c r="P364" i="8"/>
  <c r="BI359" i="8"/>
  <c r="BH359" i="8"/>
  <c r="BG359" i="8"/>
  <c r="BF359" i="8"/>
  <c r="T359" i="8"/>
  <c r="R359" i="8"/>
  <c r="P359" i="8"/>
  <c r="BI356" i="8"/>
  <c r="BH356" i="8"/>
  <c r="BG356" i="8"/>
  <c r="BF356" i="8"/>
  <c r="T356" i="8"/>
  <c r="R356" i="8"/>
  <c r="P356" i="8"/>
  <c r="BI355" i="8"/>
  <c r="BH355" i="8"/>
  <c r="BG355" i="8"/>
  <c r="BF355" i="8"/>
  <c r="T355" i="8"/>
  <c r="R355" i="8"/>
  <c r="P355" i="8"/>
  <c r="BI353" i="8"/>
  <c r="BH353" i="8"/>
  <c r="BG353" i="8"/>
  <c r="BF353" i="8"/>
  <c r="T353" i="8"/>
  <c r="R353" i="8"/>
  <c r="P353" i="8"/>
  <c r="BI346" i="8"/>
  <c r="BH346" i="8"/>
  <c r="BG346" i="8"/>
  <c r="BF346" i="8"/>
  <c r="T346" i="8"/>
  <c r="R346" i="8"/>
  <c r="P346" i="8"/>
  <c r="BI339" i="8"/>
  <c r="BH339" i="8"/>
  <c r="BG339" i="8"/>
  <c r="BF339" i="8"/>
  <c r="T339" i="8"/>
  <c r="R339" i="8"/>
  <c r="P339" i="8"/>
  <c r="BI336" i="8"/>
  <c r="BH336" i="8"/>
  <c r="BG336" i="8"/>
  <c r="BF336" i="8"/>
  <c r="T336" i="8"/>
  <c r="R336" i="8"/>
  <c r="P336" i="8"/>
  <c r="BI335" i="8"/>
  <c r="BH335" i="8"/>
  <c r="BG335" i="8"/>
  <c r="BF335" i="8"/>
  <c r="T335" i="8"/>
  <c r="R335" i="8"/>
  <c r="P335" i="8"/>
  <c r="BI333" i="8"/>
  <c r="BH333" i="8"/>
  <c r="BG333" i="8"/>
  <c r="BF333" i="8"/>
  <c r="T333" i="8"/>
  <c r="R333" i="8"/>
  <c r="P333" i="8"/>
  <c r="BI327" i="8"/>
  <c r="BH327" i="8"/>
  <c r="BG327" i="8"/>
  <c r="BF327" i="8"/>
  <c r="T327" i="8"/>
  <c r="R327" i="8"/>
  <c r="P327" i="8"/>
  <c r="BI324" i="8"/>
  <c r="BH324" i="8"/>
  <c r="BG324" i="8"/>
  <c r="BF324" i="8"/>
  <c r="T324" i="8"/>
  <c r="R324" i="8"/>
  <c r="P324" i="8"/>
  <c r="BI321" i="8"/>
  <c r="BH321" i="8"/>
  <c r="BG321" i="8"/>
  <c r="BF321" i="8"/>
  <c r="T321" i="8"/>
  <c r="R321" i="8"/>
  <c r="P321" i="8"/>
  <c r="BI314" i="8"/>
  <c r="BH314" i="8"/>
  <c r="BG314" i="8"/>
  <c r="BF314" i="8"/>
  <c r="T314" i="8"/>
  <c r="R314" i="8"/>
  <c r="P314" i="8"/>
  <c r="BI313" i="8"/>
  <c r="BH313" i="8"/>
  <c r="BG313" i="8"/>
  <c r="BF313" i="8"/>
  <c r="T313" i="8"/>
  <c r="R313" i="8"/>
  <c r="P313" i="8"/>
  <c r="BI309" i="8"/>
  <c r="BH309" i="8"/>
  <c r="BG309" i="8"/>
  <c r="BF309" i="8"/>
  <c r="T309" i="8"/>
  <c r="R309" i="8"/>
  <c r="P309" i="8"/>
  <c r="BI308" i="8"/>
  <c r="BH308" i="8"/>
  <c r="BG308" i="8"/>
  <c r="BF308" i="8"/>
  <c r="T308" i="8"/>
  <c r="R308" i="8"/>
  <c r="P308" i="8"/>
  <c r="BI307" i="8"/>
  <c r="BH307" i="8"/>
  <c r="BG307" i="8"/>
  <c r="BF307" i="8"/>
  <c r="T307" i="8"/>
  <c r="R307" i="8"/>
  <c r="P307" i="8"/>
  <c r="BI306" i="8"/>
  <c r="BH306" i="8"/>
  <c r="BG306" i="8"/>
  <c r="BF306" i="8"/>
  <c r="T306" i="8"/>
  <c r="R306" i="8"/>
  <c r="P306" i="8"/>
  <c r="BI299" i="8"/>
  <c r="BH299" i="8"/>
  <c r="BG299" i="8"/>
  <c r="BF299" i="8"/>
  <c r="T299" i="8"/>
  <c r="R299" i="8"/>
  <c r="P299" i="8"/>
  <c r="BI298" i="8"/>
  <c r="BH298" i="8"/>
  <c r="BG298" i="8"/>
  <c r="BF298" i="8"/>
  <c r="T298" i="8"/>
  <c r="R298" i="8"/>
  <c r="P298" i="8"/>
  <c r="BI290" i="8"/>
  <c r="BH290" i="8"/>
  <c r="BG290" i="8"/>
  <c r="BF290" i="8"/>
  <c r="T290" i="8"/>
  <c r="R290" i="8"/>
  <c r="P290" i="8"/>
  <c r="BI283" i="8"/>
  <c r="BH283" i="8"/>
  <c r="BG283" i="8"/>
  <c r="BF283" i="8"/>
  <c r="T283" i="8"/>
  <c r="R283" i="8"/>
  <c r="P283" i="8"/>
  <c r="BI280" i="8"/>
  <c r="BH280" i="8"/>
  <c r="BG280" i="8"/>
  <c r="BF280" i="8"/>
  <c r="T280" i="8"/>
  <c r="R280" i="8"/>
  <c r="P280" i="8"/>
  <c r="BI274" i="8"/>
  <c r="BH274" i="8"/>
  <c r="BG274" i="8"/>
  <c r="BF274" i="8"/>
  <c r="T274" i="8"/>
  <c r="R274" i="8"/>
  <c r="P274" i="8"/>
  <c r="BI271" i="8"/>
  <c r="BH271" i="8"/>
  <c r="BG271" i="8"/>
  <c r="BF271" i="8"/>
  <c r="T271" i="8"/>
  <c r="R271" i="8"/>
  <c r="P271" i="8"/>
  <c r="BI270" i="8"/>
  <c r="BH270" i="8"/>
  <c r="BG270" i="8"/>
  <c r="BF270" i="8"/>
  <c r="T270" i="8"/>
  <c r="R270" i="8"/>
  <c r="P270" i="8"/>
  <c r="BI263" i="8"/>
  <c r="BH263" i="8"/>
  <c r="BG263" i="8"/>
  <c r="BF263" i="8"/>
  <c r="T263" i="8"/>
  <c r="R263" i="8"/>
  <c r="P263" i="8"/>
  <c r="BI262" i="8"/>
  <c r="BH262" i="8"/>
  <c r="BG262" i="8"/>
  <c r="BF262" i="8"/>
  <c r="T262" i="8"/>
  <c r="R262" i="8"/>
  <c r="P262" i="8"/>
  <c r="BI260" i="8"/>
  <c r="BH260" i="8"/>
  <c r="BG260" i="8"/>
  <c r="BF260" i="8"/>
  <c r="T260" i="8"/>
  <c r="R260" i="8"/>
  <c r="P260" i="8"/>
  <c r="BI259" i="8"/>
  <c r="BH259" i="8"/>
  <c r="BG259" i="8"/>
  <c r="BF259" i="8"/>
  <c r="T259" i="8"/>
  <c r="R259" i="8"/>
  <c r="P259" i="8"/>
  <c r="BI258" i="8"/>
  <c r="BH258" i="8"/>
  <c r="BG258" i="8"/>
  <c r="BF258" i="8"/>
  <c r="T258" i="8"/>
  <c r="R258" i="8"/>
  <c r="P258" i="8"/>
  <c r="BI256" i="8"/>
  <c r="BH256" i="8"/>
  <c r="BG256" i="8"/>
  <c r="BF256" i="8"/>
  <c r="T256" i="8"/>
  <c r="R256" i="8"/>
  <c r="P256" i="8"/>
  <c r="BI252" i="8"/>
  <c r="BH252" i="8"/>
  <c r="BG252" i="8"/>
  <c r="BF252" i="8"/>
  <c r="T252" i="8"/>
  <c r="R252" i="8"/>
  <c r="P252" i="8"/>
  <c r="BI250" i="8"/>
  <c r="BH250" i="8"/>
  <c r="BG250" i="8"/>
  <c r="BF250" i="8"/>
  <c r="T250" i="8"/>
  <c r="R250" i="8"/>
  <c r="P250" i="8"/>
  <c r="BI248" i="8"/>
  <c r="BH248" i="8"/>
  <c r="BG248" i="8"/>
  <c r="BF248" i="8"/>
  <c r="T248" i="8"/>
  <c r="R248" i="8"/>
  <c r="P248" i="8"/>
  <c r="BI246" i="8"/>
  <c r="BH246" i="8"/>
  <c r="BG246" i="8"/>
  <c r="BF246" i="8"/>
  <c r="T246" i="8"/>
  <c r="R246" i="8"/>
  <c r="P246" i="8"/>
  <c r="BI244" i="8"/>
  <c r="BH244" i="8"/>
  <c r="BG244" i="8"/>
  <c r="BF244" i="8"/>
  <c r="T244" i="8"/>
  <c r="R244" i="8"/>
  <c r="P244" i="8"/>
  <c r="BI242" i="8"/>
  <c r="BH242" i="8"/>
  <c r="BG242" i="8"/>
  <c r="BF242" i="8"/>
  <c r="T242" i="8"/>
  <c r="R242" i="8"/>
  <c r="P242" i="8"/>
  <c r="BI240" i="8"/>
  <c r="BH240" i="8"/>
  <c r="BG240" i="8"/>
  <c r="BF240" i="8"/>
  <c r="T240" i="8"/>
  <c r="R240" i="8"/>
  <c r="P240" i="8"/>
  <c r="BI238" i="8"/>
  <c r="BH238" i="8"/>
  <c r="BG238" i="8"/>
  <c r="BF238" i="8"/>
  <c r="T238" i="8"/>
  <c r="R238" i="8"/>
  <c r="P238" i="8"/>
  <c r="BI235" i="8"/>
  <c r="BH235" i="8"/>
  <c r="BG235" i="8"/>
  <c r="BF235" i="8"/>
  <c r="T235" i="8"/>
  <c r="R235" i="8"/>
  <c r="P235" i="8"/>
  <c r="BI233" i="8"/>
  <c r="BH233" i="8"/>
  <c r="BG233" i="8"/>
  <c r="BF233" i="8"/>
  <c r="T233" i="8"/>
  <c r="R233" i="8"/>
  <c r="P233" i="8"/>
  <c r="BI231" i="8"/>
  <c r="BH231" i="8"/>
  <c r="BG231" i="8"/>
  <c r="BF231" i="8"/>
  <c r="T231" i="8"/>
  <c r="R231" i="8"/>
  <c r="P231" i="8"/>
  <c r="BI230" i="8"/>
  <c r="BH230" i="8"/>
  <c r="BG230" i="8"/>
  <c r="BF230" i="8"/>
  <c r="T230" i="8"/>
  <c r="R230" i="8"/>
  <c r="P230" i="8"/>
  <c r="BI228" i="8"/>
  <c r="BH228" i="8"/>
  <c r="BG228" i="8"/>
  <c r="BF228" i="8"/>
  <c r="T228" i="8"/>
  <c r="R228" i="8"/>
  <c r="P228" i="8"/>
  <c r="BI226" i="8"/>
  <c r="BH226" i="8"/>
  <c r="BG226" i="8"/>
  <c r="BF226" i="8"/>
  <c r="T226" i="8"/>
  <c r="R226" i="8"/>
  <c r="P226" i="8"/>
  <c r="BI224" i="8"/>
  <c r="BH224" i="8"/>
  <c r="BG224" i="8"/>
  <c r="BF224" i="8"/>
  <c r="T224" i="8"/>
  <c r="R224" i="8"/>
  <c r="P224" i="8"/>
  <c r="BI222" i="8"/>
  <c r="BH222" i="8"/>
  <c r="BG222" i="8"/>
  <c r="BF222" i="8"/>
  <c r="T222" i="8"/>
  <c r="R222" i="8"/>
  <c r="P222" i="8"/>
  <c r="BI219" i="8"/>
  <c r="BH219" i="8"/>
  <c r="BG219" i="8"/>
  <c r="BF219" i="8"/>
  <c r="T219" i="8"/>
  <c r="R219" i="8"/>
  <c r="P219" i="8"/>
  <c r="BI218" i="8"/>
  <c r="BH218" i="8"/>
  <c r="BG218" i="8"/>
  <c r="BF218" i="8"/>
  <c r="T218" i="8"/>
  <c r="R218" i="8"/>
  <c r="P218" i="8"/>
  <c r="BI216" i="8"/>
  <c r="BH216" i="8"/>
  <c r="BG216" i="8"/>
  <c r="BF216" i="8"/>
  <c r="T216" i="8"/>
  <c r="R216" i="8"/>
  <c r="P216" i="8"/>
  <c r="BI214" i="8"/>
  <c r="BH214" i="8"/>
  <c r="BG214" i="8"/>
  <c r="BF214" i="8"/>
  <c r="T214" i="8"/>
  <c r="R214" i="8"/>
  <c r="P214" i="8"/>
  <c r="BI212" i="8"/>
  <c r="BH212" i="8"/>
  <c r="BG212" i="8"/>
  <c r="BF212" i="8"/>
  <c r="T212" i="8"/>
  <c r="R212" i="8"/>
  <c r="P212" i="8"/>
  <c r="BI210" i="8"/>
  <c r="BH210" i="8"/>
  <c r="BG210" i="8"/>
  <c r="BF210" i="8"/>
  <c r="T210" i="8"/>
  <c r="R210" i="8"/>
  <c r="P210" i="8"/>
  <c r="BI208" i="8"/>
  <c r="BH208" i="8"/>
  <c r="BG208" i="8"/>
  <c r="BF208" i="8"/>
  <c r="T208" i="8"/>
  <c r="R208" i="8"/>
  <c r="P208" i="8"/>
  <c r="BI204" i="8"/>
  <c r="BH204" i="8"/>
  <c r="BG204" i="8"/>
  <c r="BF204" i="8"/>
  <c r="T204" i="8"/>
  <c r="T203" i="8" s="1"/>
  <c r="R204" i="8"/>
  <c r="R203" i="8"/>
  <c r="P204" i="8"/>
  <c r="P203" i="8"/>
  <c r="BI201" i="8"/>
  <c r="BH201" i="8"/>
  <c r="BG201" i="8"/>
  <c r="BF201" i="8"/>
  <c r="T201" i="8"/>
  <c r="R201" i="8"/>
  <c r="P201" i="8"/>
  <c r="BI199" i="8"/>
  <c r="BH199" i="8"/>
  <c r="BG199" i="8"/>
  <c r="BF199" i="8"/>
  <c r="T199" i="8"/>
  <c r="R199" i="8"/>
  <c r="P199" i="8"/>
  <c r="BI196" i="8"/>
  <c r="BH196" i="8"/>
  <c r="BG196" i="8"/>
  <c r="BF196" i="8"/>
  <c r="T196" i="8"/>
  <c r="R196" i="8"/>
  <c r="P196" i="8"/>
  <c r="BI194" i="8"/>
  <c r="BH194" i="8"/>
  <c r="BG194" i="8"/>
  <c r="BF194" i="8"/>
  <c r="T194" i="8"/>
  <c r="R194" i="8"/>
  <c r="P194" i="8"/>
  <c r="BI192" i="8"/>
  <c r="BH192" i="8"/>
  <c r="BG192" i="8"/>
  <c r="BF192" i="8"/>
  <c r="T192" i="8"/>
  <c r="R192" i="8"/>
  <c r="P192" i="8"/>
  <c r="BI190" i="8"/>
  <c r="BH190" i="8"/>
  <c r="BG190" i="8"/>
  <c r="BF190" i="8"/>
  <c r="T190" i="8"/>
  <c r="R190" i="8"/>
  <c r="P190" i="8"/>
  <c r="BI183" i="8"/>
  <c r="BH183" i="8"/>
  <c r="BG183" i="8"/>
  <c r="BF183" i="8"/>
  <c r="T183" i="8"/>
  <c r="R183" i="8"/>
  <c r="P183" i="8"/>
  <c r="BI176" i="8"/>
  <c r="BH176" i="8"/>
  <c r="BG176" i="8"/>
  <c r="BF176" i="8"/>
  <c r="T176" i="8"/>
  <c r="R176" i="8"/>
  <c r="P176" i="8"/>
  <c r="BI172" i="8"/>
  <c r="BH172" i="8"/>
  <c r="BG172" i="8"/>
  <c r="BF172" i="8"/>
  <c r="T172" i="8"/>
  <c r="R172" i="8"/>
  <c r="P172" i="8"/>
  <c r="BI169" i="8"/>
  <c r="BH169" i="8"/>
  <c r="BG169" i="8"/>
  <c r="BF169" i="8"/>
  <c r="T169" i="8"/>
  <c r="R169" i="8"/>
  <c r="P169" i="8"/>
  <c r="BI165" i="8"/>
  <c r="BH165" i="8"/>
  <c r="BG165" i="8"/>
  <c r="BF165" i="8"/>
  <c r="T165" i="8"/>
  <c r="R165" i="8"/>
  <c r="P165" i="8"/>
  <c r="BI161" i="8"/>
  <c r="BH161" i="8"/>
  <c r="BG161" i="8"/>
  <c r="BF161" i="8"/>
  <c r="T161" i="8"/>
  <c r="R161" i="8"/>
  <c r="P161" i="8"/>
  <c r="BI154" i="8"/>
  <c r="BH154" i="8"/>
  <c r="BG154" i="8"/>
  <c r="BF154" i="8"/>
  <c r="T154" i="8"/>
  <c r="R154" i="8"/>
  <c r="P154" i="8"/>
  <c r="BI147" i="8"/>
  <c r="BH147" i="8"/>
  <c r="BG147" i="8"/>
  <c r="BF147" i="8"/>
  <c r="T147" i="8"/>
  <c r="R147" i="8"/>
  <c r="P147" i="8"/>
  <c r="BI140" i="8"/>
  <c r="BH140" i="8"/>
  <c r="BG140" i="8"/>
  <c r="BF140" i="8"/>
  <c r="T140" i="8"/>
  <c r="R140" i="8"/>
  <c r="P140" i="8"/>
  <c r="BI137" i="8"/>
  <c r="BH137" i="8"/>
  <c r="BG137" i="8"/>
  <c r="BF137" i="8"/>
  <c r="T137" i="8"/>
  <c r="R137" i="8"/>
  <c r="P137" i="8"/>
  <c r="BI129" i="8"/>
  <c r="BH129" i="8"/>
  <c r="BG129" i="8"/>
  <c r="BF129" i="8"/>
  <c r="T129" i="8"/>
  <c r="R129" i="8"/>
  <c r="P129" i="8"/>
  <c r="BI127" i="8"/>
  <c r="BH127" i="8"/>
  <c r="BG127" i="8"/>
  <c r="BF127" i="8"/>
  <c r="T127" i="8"/>
  <c r="R127" i="8"/>
  <c r="P127" i="8"/>
  <c r="BI124" i="8"/>
  <c r="BH124" i="8"/>
  <c r="BG124" i="8"/>
  <c r="BF124" i="8"/>
  <c r="T124" i="8"/>
  <c r="R124" i="8"/>
  <c r="P124" i="8"/>
  <c r="BI116" i="8"/>
  <c r="BH116" i="8"/>
  <c r="BG116" i="8"/>
  <c r="BF116" i="8"/>
  <c r="T116" i="8"/>
  <c r="R116" i="8"/>
  <c r="P116" i="8"/>
  <c r="BI114" i="8"/>
  <c r="BH114" i="8"/>
  <c r="BG114" i="8"/>
  <c r="BF114" i="8"/>
  <c r="T114" i="8"/>
  <c r="R114" i="8"/>
  <c r="P114" i="8"/>
  <c r="BI112" i="8"/>
  <c r="BH112" i="8"/>
  <c r="BG112" i="8"/>
  <c r="BF112" i="8"/>
  <c r="T112" i="8"/>
  <c r="R112" i="8"/>
  <c r="P112" i="8"/>
  <c r="BI105" i="8"/>
  <c r="BH105" i="8"/>
  <c r="BG105" i="8"/>
  <c r="BF105" i="8"/>
  <c r="T105" i="8"/>
  <c r="R105" i="8"/>
  <c r="P105" i="8"/>
  <c r="BI101" i="8"/>
  <c r="BH101" i="8"/>
  <c r="BG101" i="8"/>
  <c r="BF101" i="8"/>
  <c r="T101" i="8"/>
  <c r="R101" i="8"/>
  <c r="P101" i="8"/>
  <c r="J94" i="8"/>
  <c r="F94" i="8"/>
  <c r="F92" i="8"/>
  <c r="E90" i="8"/>
  <c r="J54" i="8"/>
  <c r="F54" i="8"/>
  <c r="F52" i="8"/>
  <c r="E50" i="8"/>
  <c r="J24" i="8"/>
  <c r="E24" i="8"/>
  <c r="J55" i="8" s="1"/>
  <c r="J23" i="8"/>
  <c r="J18" i="8"/>
  <c r="E18" i="8"/>
  <c r="F95" i="8"/>
  <c r="J17" i="8"/>
  <c r="J12" i="8"/>
  <c r="J92" i="8" s="1"/>
  <c r="E7" i="8"/>
  <c r="E48" i="8" s="1"/>
  <c r="J37" i="7"/>
  <c r="J36" i="7"/>
  <c r="AY60" i="1" s="1"/>
  <c r="J35" i="7"/>
  <c r="AX60" i="1"/>
  <c r="BI576" i="7"/>
  <c r="BH576" i="7"/>
  <c r="BG576" i="7"/>
  <c r="BF576" i="7"/>
  <c r="T576" i="7"/>
  <c r="T575" i="7"/>
  <c r="T574" i="7" s="1"/>
  <c r="R576" i="7"/>
  <c r="R575" i="7"/>
  <c r="R574" i="7" s="1"/>
  <c r="P576" i="7"/>
  <c r="P575" i="7"/>
  <c r="P574" i="7" s="1"/>
  <c r="BI572" i="7"/>
  <c r="BH572" i="7"/>
  <c r="BG572" i="7"/>
  <c r="BF572" i="7"/>
  <c r="T572" i="7"/>
  <c r="R572" i="7"/>
  <c r="P572" i="7"/>
  <c r="BI562" i="7"/>
  <c r="BH562" i="7"/>
  <c r="BG562" i="7"/>
  <c r="BF562" i="7"/>
  <c r="T562" i="7"/>
  <c r="R562" i="7"/>
  <c r="P562" i="7"/>
  <c r="BI560" i="7"/>
  <c r="BH560" i="7"/>
  <c r="BG560" i="7"/>
  <c r="BF560" i="7"/>
  <c r="T560" i="7"/>
  <c r="R560" i="7"/>
  <c r="P560" i="7"/>
  <c r="BI557" i="7"/>
  <c r="BH557" i="7"/>
  <c r="BG557" i="7"/>
  <c r="BF557" i="7"/>
  <c r="T557" i="7"/>
  <c r="R557" i="7"/>
  <c r="P557" i="7"/>
  <c r="BI555" i="7"/>
  <c r="BH555" i="7"/>
  <c r="BG555" i="7"/>
  <c r="BF555" i="7"/>
  <c r="T555" i="7"/>
  <c r="R555" i="7"/>
  <c r="P555" i="7"/>
  <c r="BI553" i="7"/>
  <c r="BH553" i="7"/>
  <c r="BG553" i="7"/>
  <c r="BF553" i="7"/>
  <c r="T553" i="7"/>
  <c r="R553" i="7"/>
  <c r="P553" i="7"/>
  <c r="BI543" i="7"/>
  <c r="BH543" i="7"/>
  <c r="BG543" i="7"/>
  <c r="BF543" i="7"/>
  <c r="T543" i="7"/>
  <c r="R543" i="7"/>
  <c r="P543" i="7"/>
  <c r="BI540" i="7"/>
  <c r="BH540" i="7"/>
  <c r="BG540" i="7"/>
  <c r="BF540" i="7"/>
  <c r="T540" i="7"/>
  <c r="R540" i="7"/>
  <c r="P540" i="7"/>
  <c r="BI539" i="7"/>
  <c r="BH539" i="7"/>
  <c r="BG539" i="7"/>
  <c r="BF539" i="7"/>
  <c r="T539" i="7"/>
  <c r="R539" i="7"/>
  <c r="P539" i="7"/>
  <c r="BI537" i="7"/>
  <c r="BH537" i="7"/>
  <c r="BG537" i="7"/>
  <c r="BF537" i="7"/>
  <c r="T537" i="7"/>
  <c r="R537" i="7"/>
  <c r="P537" i="7"/>
  <c r="BI536" i="7"/>
  <c r="BH536" i="7"/>
  <c r="BG536" i="7"/>
  <c r="BF536" i="7"/>
  <c r="T536" i="7"/>
  <c r="R536" i="7"/>
  <c r="P536" i="7"/>
  <c r="BI526" i="7"/>
  <c r="BH526" i="7"/>
  <c r="BG526" i="7"/>
  <c r="BF526" i="7"/>
  <c r="T526" i="7"/>
  <c r="R526" i="7"/>
  <c r="P526" i="7"/>
  <c r="BI517" i="7"/>
  <c r="BH517" i="7"/>
  <c r="BG517" i="7"/>
  <c r="BF517" i="7"/>
  <c r="T517" i="7"/>
  <c r="R517" i="7"/>
  <c r="P517" i="7"/>
  <c r="BI515" i="7"/>
  <c r="BH515" i="7"/>
  <c r="BG515" i="7"/>
  <c r="BF515" i="7"/>
  <c r="T515" i="7"/>
  <c r="R515" i="7"/>
  <c r="P515" i="7"/>
  <c r="BI506" i="7"/>
  <c r="BH506" i="7"/>
  <c r="BG506" i="7"/>
  <c r="BF506" i="7"/>
  <c r="T506" i="7"/>
  <c r="R506" i="7"/>
  <c r="P506" i="7"/>
  <c r="BI503" i="7"/>
  <c r="BH503" i="7"/>
  <c r="BG503" i="7"/>
  <c r="BF503" i="7"/>
  <c r="T503" i="7"/>
  <c r="R503" i="7"/>
  <c r="P503" i="7"/>
  <c r="BI502" i="7"/>
  <c r="BH502" i="7"/>
  <c r="BG502" i="7"/>
  <c r="BF502" i="7"/>
  <c r="T502" i="7"/>
  <c r="R502" i="7"/>
  <c r="P502" i="7"/>
  <c r="BI500" i="7"/>
  <c r="BH500" i="7"/>
  <c r="BG500" i="7"/>
  <c r="BF500" i="7"/>
  <c r="T500" i="7"/>
  <c r="R500" i="7"/>
  <c r="P500" i="7"/>
  <c r="BI499" i="7"/>
  <c r="BH499" i="7"/>
  <c r="BG499" i="7"/>
  <c r="BF499" i="7"/>
  <c r="T499" i="7"/>
  <c r="R499" i="7"/>
  <c r="P499" i="7"/>
  <c r="BI489" i="7"/>
  <c r="BH489" i="7"/>
  <c r="BG489" i="7"/>
  <c r="BF489" i="7"/>
  <c r="T489" i="7"/>
  <c r="R489" i="7"/>
  <c r="P489" i="7"/>
  <c r="BI480" i="7"/>
  <c r="BH480" i="7"/>
  <c r="BG480" i="7"/>
  <c r="BF480" i="7"/>
  <c r="T480" i="7"/>
  <c r="R480" i="7"/>
  <c r="P480" i="7"/>
  <c r="BI471" i="7"/>
  <c r="BH471" i="7"/>
  <c r="BG471" i="7"/>
  <c r="BF471" i="7"/>
  <c r="T471" i="7"/>
  <c r="R471" i="7"/>
  <c r="P471" i="7"/>
  <c r="BI467" i="7"/>
  <c r="BH467" i="7"/>
  <c r="BG467" i="7"/>
  <c r="BF467" i="7"/>
  <c r="T467" i="7"/>
  <c r="R467" i="7"/>
  <c r="P467" i="7"/>
  <c r="BI465" i="7"/>
  <c r="BH465" i="7"/>
  <c r="BG465" i="7"/>
  <c r="BF465" i="7"/>
  <c r="T465" i="7"/>
  <c r="R465" i="7"/>
  <c r="P465" i="7"/>
  <c r="BI463" i="7"/>
  <c r="BH463" i="7"/>
  <c r="BG463" i="7"/>
  <c r="BF463" i="7"/>
  <c r="T463" i="7"/>
  <c r="R463" i="7"/>
  <c r="P463" i="7"/>
  <c r="BI461" i="7"/>
  <c r="BH461" i="7"/>
  <c r="BG461" i="7"/>
  <c r="BF461" i="7"/>
  <c r="T461" i="7"/>
  <c r="R461" i="7"/>
  <c r="P461" i="7"/>
  <c r="BI452" i="7"/>
  <c r="BH452" i="7"/>
  <c r="BG452" i="7"/>
  <c r="BF452" i="7"/>
  <c r="T452" i="7"/>
  <c r="R452" i="7"/>
  <c r="P452" i="7"/>
  <c r="BI449" i="7"/>
  <c r="BH449" i="7"/>
  <c r="BG449" i="7"/>
  <c r="BF449" i="7"/>
  <c r="T449" i="7"/>
  <c r="R449" i="7"/>
  <c r="P449" i="7"/>
  <c r="BI445" i="7"/>
  <c r="BH445" i="7"/>
  <c r="BG445" i="7"/>
  <c r="BF445" i="7"/>
  <c r="T445" i="7"/>
  <c r="R445" i="7"/>
  <c r="P445" i="7"/>
  <c r="BI442" i="7"/>
  <c r="BH442" i="7"/>
  <c r="BG442" i="7"/>
  <c r="BF442" i="7"/>
  <c r="T442" i="7"/>
  <c r="R442" i="7"/>
  <c r="P442" i="7"/>
  <c r="BI438" i="7"/>
  <c r="BH438" i="7"/>
  <c r="BG438" i="7"/>
  <c r="BF438" i="7"/>
  <c r="T438" i="7"/>
  <c r="R438" i="7"/>
  <c r="P438" i="7"/>
  <c r="BI435" i="7"/>
  <c r="BH435" i="7"/>
  <c r="BG435" i="7"/>
  <c r="BF435" i="7"/>
  <c r="T435" i="7"/>
  <c r="R435" i="7"/>
  <c r="P435" i="7"/>
  <c r="BI433" i="7"/>
  <c r="BH433" i="7"/>
  <c r="BG433" i="7"/>
  <c r="BF433" i="7"/>
  <c r="T433" i="7"/>
  <c r="R433" i="7"/>
  <c r="P433" i="7"/>
  <c r="BI431" i="7"/>
  <c r="BH431" i="7"/>
  <c r="BG431" i="7"/>
  <c r="BF431" i="7"/>
  <c r="T431" i="7"/>
  <c r="R431" i="7"/>
  <c r="P431" i="7"/>
  <c r="BI430" i="7"/>
  <c r="BH430" i="7"/>
  <c r="BG430" i="7"/>
  <c r="BF430" i="7"/>
  <c r="T430" i="7"/>
  <c r="R430" i="7"/>
  <c r="P430" i="7"/>
  <c r="BI428" i="7"/>
  <c r="BH428" i="7"/>
  <c r="BG428" i="7"/>
  <c r="BF428" i="7"/>
  <c r="T428" i="7"/>
  <c r="R428" i="7"/>
  <c r="P428" i="7"/>
  <c r="BI427" i="7"/>
  <c r="BH427" i="7"/>
  <c r="BG427" i="7"/>
  <c r="BF427" i="7"/>
  <c r="T427" i="7"/>
  <c r="R427" i="7"/>
  <c r="P427" i="7"/>
  <c r="BI425" i="7"/>
  <c r="BH425" i="7"/>
  <c r="BG425" i="7"/>
  <c r="BF425" i="7"/>
  <c r="T425" i="7"/>
  <c r="R425" i="7"/>
  <c r="P425" i="7"/>
  <c r="BI423" i="7"/>
  <c r="BH423" i="7"/>
  <c r="BG423" i="7"/>
  <c r="BF423" i="7"/>
  <c r="T423" i="7"/>
  <c r="R423" i="7"/>
  <c r="P423" i="7"/>
  <c r="BI419" i="7"/>
  <c r="BH419" i="7"/>
  <c r="BG419" i="7"/>
  <c r="BF419" i="7"/>
  <c r="T419" i="7"/>
  <c r="R419" i="7"/>
  <c r="P419" i="7"/>
  <c r="BI418" i="7"/>
  <c r="BH418" i="7"/>
  <c r="BG418" i="7"/>
  <c r="BF418" i="7"/>
  <c r="T418" i="7"/>
  <c r="R418" i="7"/>
  <c r="P418" i="7"/>
  <c r="BI409" i="7"/>
  <c r="BH409" i="7"/>
  <c r="BG409" i="7"/>
  <c r="BF409" i="7"/>
  <c r="T409" i="7"/>
  <c r="R409" i="7"/>
  <c r="P409" i="7"/>
  <c r="BI400" i="7"/>
  <c r="BH400" i="7"/>
  <c r="BG400" i="7"/>
  <c r="BF400" i="7"/>
  <c r="T400" i="7"/>
  <c r="R400" i="7"/>
  <c r="P400" i="7"/>
  <c r="BI391" i="7"/>
  <c r="BH391" i="7"/>
  <c r="BG391" i="7"/>
  <c r="BF391" i="7"/>
  <c r="T391" i="7"/>
  <c r="R391" i="7"/>
  <c r="P391" i="7"/>
  <c r="BI388" i="7"/>
  <c r="BH388" i="7"/>
  <c r="BG388" i="7"/>
  <c r="BF388" i="7"/>
  <c r="T388" i="7"/>
  <c r="R388" i="7"/>
  <c r="P388" i="7"/>
  <c r="BI384" i="7"/>
  <c r="BH384" i="7"/>
  <c r="BG384" i="7"/>
  <c r="BF384" i="7"/>
  <c r="T384" i="7"/>
  <c r="R384" i="7"/>
  <c r="P384" i="7"/>
  <c r="BI381" i="7"/>
  <c r="BH381" i="7"/>
  <c r="BG381" i="7"/>
  <c r="BF381" i="7"/>
  <c r="T381" i="7"/>
  <c r="R381" i="7"/>
  <c r="P381" i="7"/>
  <c r="BI380" i="7"/>
  <c r="BH380" i="7"/>
  <c r="BG380" i="7"/>
  <c r="BF380" i="7"/>
  <c r="T380" i="7"/>
  <c r="R380" i="7"/>
  <c r="P380" i="7"/>
  <c r="BI373" i="7"/>
  <c r="BH373" i="7"/>
  <c r="BG373" i="7"/>
  <c r="BF373" i="7"/>
  <c r="T373" i="7"/>
  <c r="R373" i="7"/>
  <c r="P373" i="7"/>
  <c r="BI367" i="7"/>
  <c r="BH367" i="7"/>
  <c r="BG367" i="7"/>
  <c r="BF367" i="7"/>
  <c r="T367" i="7"/>
  <c r="R367" i="7"/>
  <c r="P367" i="7"/>
  <c r="BI364" i="7"/>
  <c r="BH364" i="7"/>
  <c r="BG364" i="7"/>
  <c r="BF364" i="7"/>
  <c r="T364" i="7"/>
  <c r="R364" i="7"/>
  <c r="P364" i="7"/>
  <c r="BI363" i="7"/>
  <c r="BH363" i="7"/>
  <c r="BG363" i="7"/>
  <c r="BF363" i="7"/>
  <c r="T363" i="7"/>
  <c r="R363" i="7"/>
  <c r="P363" i="7"/>
  <c r="BI355" i="7"/>
  <c r="BH355" i="7"/>
  <c r="BG355" i="7"/>
  <c r="BF355" i="7"/>
  <c r="T355" i="7"/>
  <c r="R355" i="7"/>
  <c r="P355" i="7"/>
  <c r="BI354" i="7"/>
  <c r="BH354" i="7"/>
  <c r="BG354" i="7"/>
  <c r="BF354" i="7"/>
  <c r="T354" i="7"/>
  <c r="R354" i="7"/>
  <c r="P354" i="7"/>
  <c r="BI353" i="7"/>
  <c r="BH353" i="7"/>
  <c r="BG353" i="7"/>
  <c r="BF353" i="7"/>
  <c r="T353" i="7"/>
  <c r="R353" i="7"/>
  <c r="P353" i="7"/>
  <c r="BI352" i="7"/>
  <c r="BH352" i="7"/>
  <c r="BG352" i="7"/>
  <c r="BF352" i="7"/>
  <c r="T352" i="7"/>
  <c r="R352" i="7"/>
  <c r="P352" i="7"/>
  <c r="BI342" i="7"/>
  <c r="BH342" i="7"/>
  <c r="BG342" i="7"/>
  <c r="BF342" i="7"/>
  <c r="T342" i="7"/>
  <c r="R342" i="7"/>
  <c r="P342" i="7"/>
  <c r="BI341" i="7"/>
  <c r="BH341" i="7"/>
  <c r="BG341" i="7"/>
  <c r="BF341" i="7"/>
  <c r="T341" i="7"/>
  <c r="R341" i="7"/>
  <c r="P341" i="7"/>
  <c r="BI339" i="7"/>
  <c r="BH339" i="7"/>
  <c r="BG339" i="7"/>
  <c r="BF339" i="7"/>
  <c r="T339" i="7"/>
  <c r="R339" i="7"/>
  <c r="P339" i="7"/>
  <c r="BI338" i="7"/>
  <c r="BH338" i="7"/>
  <c r="BG338" i="7"/>
  <c r="BF338" i="7"/>
  <c r="T338" i="7"/>
  <c r="R338" i="7"/>
  <c r="P338" i="7"/>
  <c r="BI336" i="7"/>
  <c r="BH336" i="7"/>
  <c r="BG336" i="7"/>
  <c r="BF336" i="7"/>
  <c r="T336" i="7"/>
  <c r="R336" i="7"/>
  <c r="P336" i="7"/>
  <c r="BI327" i="7"/>
  <c r="BH327" i="7"/>
  <c r="BG327" i="7"/>
  <c r="BF327" i="7"/>
  <c r="T327" i="7"/>
  <c r="R327" i="7"/>
  <c r="P327" i="7"/>
  <c r="BI324" i="7"/>
  <c r="BH324" i="7"/>
  <c r="BG324" i="7"/>
  <c r="BF324" i="7"/>
  <c r="T324" i="7"/>
  <c r="R324" i="7"/>
  <c r="P324" i="7"/>
  <c r="BI315" i="7"/>
  <c r="BH315" i="7"/>
  <c r="BG315" i="7"/>
  <c r="BF315" i="7"/>
  <c r="T315" i="7"/>
  <c r="R315" i="7"/>
  <c r="P315" i="7"/>
  <c r="BI312" i="7"/>
  <c r="BH312" i="7"/>
  <c r="BG312" i="7"/>
  <c r="BF312" i="7"/>
  <c r="T312" i="7"/>
  <c r="R312" i="7"/>
  <c r="P312" i="7"/>
  <c r="BI310" i="7"/>
  <c r="BH310" i="7"/>
  <c r="BG310" i="7"/>
  <c r="BF310" i="7"/>
  <c r="T310" i="7"/>
  <c r="R310" i="7"/>
  <c r="P310" i="7"/>
  <c r="BI306" i="7"/>
  <c r="BH306" i="7"/>
  <c r="BG306" i="7"/>
  <c r="BF306" i="7"/>
  <c r="T306" i="7"/>
  <c r="R306" i="7"/>
  <c r="P306" i="7"/>
  <c r="BI305" i="7"/>
  <c r="BH305" i="7"/>
  <c r="BG305" i="7"/>
  <c r="BF305" i="7"/>
  <c r="T305" i="7"/>
  <c r="R305" i="7"/>
  <c r="P305" i="7"/>
  <c r="BI304" i="7"/>
  <c r="BH304" i="7"/>
  <c r="BG304" i="7"/>
  <c r="BF304" i="7"/>
  <c r="T304" i="7"/>
  <c r="R304" i="7"/>
  <c r="P304" i="7"/>
  <c r="BI302" i="7"/>
  <c r="BH302" i="7"/>
  <c r="BG302" i="7"/>
  <c r="BF302" i="7"/>
  <c r="T302" i="7"/>
  <c r="R302" i="7"/>
  <c r="P302" i="7"/>
  <c r="BI301" i="7"/>
  <c r="BH301" i="7"/>
  <c r="BG301" i="7"/>
  <c r="BF301" i="7"/>
  <c r="T301" i="7"/>
  <c r="R301" i="7"/>
  <c r="P301" i="7"/>
  <c r="BI300" i="7"/>
  <c r="BH300" i="7"/>
  <c r="BG300" i="7"/>
  <c r="BF300" i="7"/>
  <c r="T300" i="7"/>
  <c r="R300" i="7"/>
  <c r="P300" i="7"/>
  <c r="BI298" i="7"/>
  <c r="BH298" i="7"/>
  <c r="BG298" i="7"/>
  <c r="BF298" i="7"/>
  <c r="T298" i="7"/>
  <c r="R298" i="7"/>
  <c r="P298" i="7"/>
  <c r="BI297" i="7"/>
  <c r="BH297" i="7"/>
  <c r="BG297" i="7"/>
  <c r="BF297" i="7"/>
  <c r="T297" i="7"/>
  <c r="R297" i="7"/>
  <c r="P297" i="7"/>
  <c r="BI295" i="7"/>
  <c r="BH295" i="7"/>
  <c r="BG295" i="7"/>
  <c r="BF295" i="7"/>
  <c r="T295" i="7"/>
  <c r="R295" i="7"/>
  <c r="P295" i="7"/>
  <c r="BI293" i="7"/>
  <c r="BH293" i="7"/>
  <c r="BG293" i="7"/>
  <c r="BF293" i="7"/>
  <c r="T293" i="7"/>
  <c r="R293" i="7"/>
  <c r="P293" i="7"/>
  <c r="BI291" i="7"/>
  <c r="BH291" i="7"/>
  <c r="BG291" i="7"/>
  <c r="BF291" i="7"/>
  <c r="T291" i="7"/>
  <c r="R291" i="7"/>
  <c r="P291" i="7"/>
  <c r="BI282" i="7"/>
  <c r="BH282" i="7"/>
  <c r="BG282" i="7"/>
  <c r="BF282" i="7"/>
  <c r="T282" i="7"/>
  <c r="R282" i="7"/>
  <c r="P282" i="7"/>
  <c r="BI280" i="7"/>
  <c r="BH280" i="7"/>
  <c r="BG280" i="7"/>
  <c r="BF280" i="7"/>
  <c r="T280" i="7"/>
  <c r="R280" i="7"/>
  <c r="P280" i="7"/>
  <c r="BI278" i="7"/>
  <c r="BH278" i="7"/>
  <c r="BG278" i="7"/>
  <c r="BF278" i="7"/>
  <c r="T278" i="7"/>
  <c r="R278" i="7"/>
  <c r="P278" i="7"/>
  <c r="BI276" i="7"/>
  <c r="BH276" i="7"/>
  <c r="BG276" i="7"/>
  <c r="BF276" i="7"/>
  <c r="T276" i="7"/>
  <c r="R276" i="7"/>
  <c r="P276" i="7"/>
  <c r="BI274" i="7"/>
  <c r="BH274" i="7"/>
  <c r="BG274" i="7"/>
  <c r="BF274" i="7"/>
  <c r="T274" i="7"/>
  <c r="R274" i="7"/>
  <c r="P274" i="7"/>
  <c r="BI271" i="7"/>
  <c r="BH271" i="7"/>
  <c r="BG271" i="7"/>
  <c r="BF271" i="7"/>
  <c r="T271" i="7"/>
  <c r="R271" i="7"/>
  <c r="P271" i="7"/>
  <c r="BI269" i="7"/>
  <c r="BH269" i="7"/>
  <c r="BG269" i="7"/>
  <c r="BF269" i="7"/>
  <c r="T269" i="7"/>
  <c r="R269" i="7"/>
  <c r="P269" i="7"/>
  <c r="BI268" i="7"/>
  <c r="BH268" i="7"/>
  <c r="BG268" i="7"/>
  <c r="BF268" i="7"/>
  <c r="T268" i="7"/>
  <c r="R268" i="7"/>
  <c r="P268" i="7"/>
  <c r="BI266" i="7"/>
  <c r="BH266" i="7"/>
  <c r="BG266" i="7"/>
  <c r="BF266" i="7"/>
  <c r="T266" i="7"/>
  <c r="R266" i="7"/>
  <c r="P266" i="7"/>
  <c r="BI264" i="7"/>
  <c r="BH264" i="7"/>
  <c r="BG264" i="7"/>
  <c r="BF264" i="7"/>
  <c r="T264" i="7"/>
  <c r="R264" i="7"/>
  <c r="P264" i="7"/>
  <c r="BI262" i="7"/>
  <c r="BH262" i="7"/>
  <c r="BG262" i="7"/>
  <c r="BF262" i="7"/>
  <c r="T262" i="7"/>
  <c r="R262" i="7"/>
  <c r="P262" i="7"/>
  <c r="BI260" i="7"/>
  <c r="BH260" i="7"/>
  <c r="BG260" i="7"/>
  <c r="BF260" i="7"/>
  <c r="T260" i="7"/>
  <c r="R260" i="7"/>
  <c r="P260" i="7"/>
  <c r="BI258" i="7"/>
  <c r="BH258" i="7"/>
  <c r="BG258" i="7"/>
  <c r="BF258" i="7"/>
  <c r="T258" i="7"/>
  <c r="R258" i="7"/>
  <c r="P258" i="7"/>
  <c r="BI255" i="7"/>
  <c r="BH255" i="7"/>
  <c r="BG255" i="7"/>
  <c r="BF255" i="7"/>
  <c r="T255" i="7"/>
  <c r="R255" i="7"/>
  <c r="P255" i="7"/>
  <c r="BI254" i="7"/>
  <c r="BH254" i="7"/>
  <c r="BG254" i="7"/>
  <c r="BF254" i="7"/>
  <c r="T254" i="7"/>
  <c r="R254" i="7"/>
  <c r="P254" i="7"/>
  <c r="BI252" i="7"/>
  <c r="BH252" i="7"/>
  <c r="BG252" i="7"/>
  <c r="BF252" i="7"/>
  <c r="T252" i="7"/>
  <c r="R252" i="7"/>
  <c r="P252" i="7"/>
  <c r="BI250" i="7"/>
  <c r="BH250" i="7"/>
  <c r="BG250" i="7"/>
  <c r="BF250" i="7"/>
  <c r="T250" i="7"/>
  <c r="R250" i="7"/>
  <c r="P250" i="7"/>
  <c r="BI246" i="7"/>
  <c r="BH246" i="7"/>
  <c r="BG246" i="7"/>
  <c r="BF246" i="7"/>
  <c r="T246" i="7"/>
  <c r="R246" i="7"/>
  <c r="P246" i="7"/>
  <c r="BI237" i="7"/>
  <c r="BH237" i="7"/>
  <c r="BG237" i="7"/>
  <c r="BF237" i="7"/>
  <c r="T237" i="7"/>
  <c r="R237" i="7"/>
  <c r="P237" i="7"/>
  <c r="BI233" i="7"/>
  <c r="BH233" i="7"/>
  <c r="BG233" i="7"/>
  <c r="BF233" i="7"/>
  <c r="T233" i="7"/>
  <c r="R233" i="7"/>
  <c r="P233" i="7"/>
  <c r="BI229" i="7"/>
  <c r="BH229" i="7"/>
  <c r="BG229" i="7"/>
  <c r="BF229" i="7"/>
  <c r="T229" i="7"/>
  <c r="T228" i="7"/>
  <c r="R229" i="7"/>
  <c r="R228" i="7"/>
  <c r="P229" i="7"/>
  <c r="P228" i="7"/>
  <c r="BI226" i="7"/>
  <c r="BH226" i="7"/>
  <c r="BG226" i="7"/>
  <c r="BF226" i="7"/>
  <c r="T226" i="7"/>
  <c r="R226" i="7"/>
  <c r="P226" i="7"/>
  <c r="BI224" i="7"/>
  <c r="BH224" i="7"/>
  <c r="BG224" i="7"/>
  <c r="BF224" i="7"/>
  <c r="T224" i="7"/>
  <c r="R224" i="7"/>
  <c r="P224" i="7"/>
  <c r="BI221" i="7"/>
  <c r="BH221" i="7"/>
  <c r="BG221" i="7"/>
  <c r="BF221" i="7"/>
  <c r="T221" i="7"/>
  <c r="R221" i="7"/>
  <c r="P221" i="7"/>
  <c r="BI219" i="7"/>
  <c r="BH219" i="7"/>
  <c r="BG219" i="7"/>
  <c r="BF219" i="7"/>
  <c r="T219" i="7"/>
  <c r="R219" i="7"/>
  <c r="P219" i="7"/>
  <c r="BI217" i="7"/>
  <c r="BH217" i="7"/>
  <c r="BG217" i="7"/>
  <c r="BF217" i="7"/>
  <c r="T217" i="7"/>
  <c r="R217" i="7"/>
  <c r="P217" i="7"/>
  <c r="BI215" i="7"/>
  <c r="BH215" i="7"/>
  <c r="BG215" i="7"/>
  <c r="BF215" i="7"/>
  <c r="T215" i="7"/>
  <c r="R215" i="7"/>
  <c r="P215" i="7"/>
  <c r="BI206" i="7"/>
  <c r="BH206" i="7"/>
  <c r="BG206" i="7"/>
  <c r="BF206" i="7"/>
  <c r="T206" i="7"/>
  <c r="R206" i="7"/>
  <c r="P206" i="7"/>
  <c r="BI197" i="7"/>
  <c r="BH197" i="7"/>
  <c r="BG197" i="7"/>
  <c r="BF197" i="7"/>
  <c r="T197" i="7"/>
  <c r="R197" i="7"/>
  <c r="P197" i="7"/>
  <c r="BI193" i="7"/>
  <c r="BH193" i="7"/>
  <c r="BG193" i="7"/>
  <c r="BF193" i="7"/>
  <c r="T193" i="7"/>
  <c r="R193" i="7"/>
  <c r="P193" i="7"/>
  <c r="BI190" i="7"/>
  <c r="BH190" i="7"/>
  <c r="BG190" i="7"/>
  <c r="BF190" i="7"/>
  <c r="T190" i="7"/>
  <c r="R190" i="7"/>
  <c r="P190" i="7"/>
  <c r="BI186" i="7"/>
  <c r="BH186" i="7"/>
  <c r="BG186" i="7"/>
  <c r="BF186" i="7"/>
  <c r="T186" i="7"/>
  <c r="R186" i="7"/>
  <c r="P186" i="7"/>
  <c r="BI177" i="7"/>
  <c r="BH177" i="7"/>
  <c r="BG177" i="7"/>
  <c r="BF177" i="7"/>
  <c r="T177" i="7"/>
  <c r="R177" i="7"/>
  <c r="P177" i="7"/>
  <c r="BI168" i="7"/>
  <c r="BH168" i="7"/>
  <c r="BG168" i="7"/>
  <c r="BF168" i="7"/>
  <c r="T168" i="7"/>
  <c r="R168" i="7"/>
  <c r="P168" i="7"/>
  <c r="BI159" i="7"/>
  <c r="BH159" i="7"/>
  <c r="BG159" i="7"/>
  <c r="BF159" i="7"/>
  <c r="T159" i="7"/>
  <c r="R159" i="7"/>
  <c r="P159" i="7"/>
  <c r="BI157" i="7"/>
  <c r="BH157" i="7"/>
  <c r="BG157" i="7"/>
  <c r="BF157" i="7"/>
  <c r="T157" i="7"/>
  <c r="R157" i="7"/>
  <c r="P157" i="7"/>
  <c r="BI153" i="7"/>
  <c r="BH153" i="7"/>
  <c r="BG153" i="7"/>
  <c r="BF153" i="7"/>
  <c r="T153" i="7"/>
  <c r="R153" i="7"/>
  <c r="P153" i="7"/>
  <c r="BI151" i="7"/>
  <c r="BH151" i="7"/>
  <c r="BG151" i="7"/>
  <c r="BF151" i="7"/>
  <c r="T151" i="7"/>
  <c r="R151" i="7"/>
  <c r="P151" i="7"/>
  <c r="BI141" i="7"/>
  <c r="BH141" i="7"/>
  <c r="BG141" i="7"/>
  <c r="BF141" i="7"/>
  <c r="T141" i="7"/>
  <c r="R141" i="7"/>
  <c r="P141" i="7"/>
  <c r="BI139" i="7"/>
  <c r="BH139" i="7"/>
  <c r="BG139" i="7"/>
  <c r="BF139" i="7"/>
  <c r="T139" i="7"/>
  <c r="R139" i="7"/>
  <c r="P139" i="7"/>
  <c r="BI129" i="7"/>
  <c r="BH129" i="7"/>
  <c r="BG129" i="7"/>
  <c r="BF129" i="7"/>
  <c r="T129" i="7"/>
  <c r="R129" i="7"/>
  <c r="P129" i="7"/>
  <c r="BI119" i="7"/>
  <c r="BH119" i="7"/>
  <c r="BG119" i="7"/>
  <c r="BF119" i="7"/>
  <c r="T119" i="7"/>
  <c r="R119" i="7"/>
  <c r="P119" i="7"/>
  <c r="BI117" i="7"/>
  <c r="BH117" i="7"/>
  <c r="BG117" i="7"/>
  <c r="BF117" i="7"/>
  <c r="T117" i="7"/>
  <c r="R117" i="7"/>
  <c r="P117" i="7"/>
  <c r="BI115" i="7"/>
  <c r="BH115" i="7"/>
  <c r="BG115" i="7"/>
  <c r="BF115" i="7"/>
  <c r="T115" i="7"/>
  <c r="R115" i="7"/>
  <c r="P115" i="7"/>
  <c r="BI106" i="7"/>
  <c r="BH106" i="7"/>
  <c r="BG106" i="7"/>
  <c r="BF106" i="7"/>
  <c r="T106" i="7"/>
  <c r="R106" i="7"/>
  <c r="P106" i="7"/>
  <c r="BI102" i="7"/>
  <c r="BH102" i="7"/>
  <c r="BG102" i="7"/>
  <c r="BF102" i="7"/>
  <c r="T102" i="7"/>
  <c r="R102" i="7"/>
  <c r="P102" i="7"/>
  <c r="J95" i="7"/>
  <c r="F95" i="7"/>
  <c r="F93" i="7"/>
  <c r="E91" i="7"/>
  <c r="J54" i="7"/>
  <c r="F54" i="7"/>
  <c r="F52" i="7"/>
  <c r="E50" i="7"/>
  <c r="J24" i="7"/>
  <c r="E24" i="7"/>
  <c r="J55" i="7"/>
  <c r="J23" i="7"/>
  <c r="J18" i="7"/>
  <c r="E18" i="7"/>
  <c r="F96" i="7"/>
  <c r="J17" i="7"/>
  <c r="J12" i="7"/>
  <c r="J52" i="7" s="1"/>
  <c r="E7" i="7"/>
  <c r="E89" i="7"/>
  <c r="J37" i="6"/>
  <c r="J36" i="6"/>
  <c r="AY59" i="1"/>
  <c r="J35" i="6"/>
  <c r="AX59" i="1"/>
  <c r="BI576" i="6"/>
  <c r="BH576" i="6"/>
  <c r="BG576" i="6"/>
  <c r="BF576" i="6"/>
  <c r="T576" i="6"/>
  <c r="T575" i="6"/>
  <c r="T574" i="6"/>
  <c r="R576" i="6"/>
  <c r="R575" i="6"/>
  <c r="R574" i="6"/>
  <c r="P576" i="6"/>
  <c r="P575" i="6"/>
  <c r="P574" i="6" s="1"/>
  <c r="BI572" i="6"/>
  <c r="BH572" i="6"/>
  <c r="BG572" i="6"/>
  <c r="BF572" i="6"/>
  <c r="T572" i="6"/>
  <c r="R572" i="6"/>
  <c r="P572" i="6"/>
  <c r="BI562" i="6"/>
  <c r="BH562" i="6"/>
  <c r="BG562" i="6"/>
  <c r="BF562" i="6"/>
  <c r="T562" i="6"/>
  <c r="R562" i="6"/>
  <c r="P562" i="6"/>
  <c r="BI560" i="6"/>
  <c r="BH560" i="6"/>
  <c r="BG560" i="6"/>
  <c r="BF560" i="6"/>
  <c r="T560" i="6"/>
  <c r="R560" i="6"/>
  <c r="P560" i="6"/>
  <c r="BI557" i="6"/>
  <c r="BH557" i="6"/>
  <c r="BG557" i="6"/>
  <c r="BF557" i="6"/>
  <c r="T557" i="6"/>
  <c r="R557" i="6"/>
  <c r="P557" i="6"/>
  <c r="BI555" i="6"/>
  <c r="BH555" i="6"/>
  <c r="BG555" i="6"/>
  <c r="BF555" i="6"/>
  <c r="T555" i="6"/>
  <c r="R555" i="6"/>
  <c r="P555" i="6"/>
  <c r="BI553" i="6"/>
  <c r="BH553" i="6"/>
  <c r="BG553" i="6"/>
  <c r="BF553" i="6"/>
  <c r="T553" i="6"/>
  <c r="R553" i="6"/>
  <c r="P553" i="6"/>
  <c r="BI543" i="6"/>
  <c r="BH543" i="6"/>
  <c r="BG543" i="6"/>
  <c r="BF543" i="6"/>
  <c r="T543" i="6"/>
  <c r="R543" i="6"/>
  <c r="P543" i="6"/>
  <c r="BI540" i="6"/>
  <c r="BH540" i="6"/>
  <c r="BG540" i="6"/>
  <c r="BF540" i="6"/>
  <c r="T540" i="6"/>
  <c r="R540" i="6"/>
  <c r="P540" i="6"/>
  <c r="BI539" i="6"/>
  <c r="BH539" i="6"/>
  <c r="BG539" i="6"/>
  <c r="BF539" i="6"/>
  <c r="T539" i="6"/>
  <c r="R539" i="6"/>
  <c r="P539" i="6"/>
  <c r="BI537" i="6"/>
  <c r="BH537" i="6"/>
  <c r="BG537" i="6"/>
  <c r="BF537" i="6"/>
  <c r="T537" i="6"/>
  <c r="R537" i="6"/>
  <c r="P537" i="6"/>
  <c r="BI536" i="6"/>
  <c r="BH536" i="6"/>
  <c r="BG536" i="6"/>
  <c r="BF536" i="6"/>
  <c r="T536" i="6"/>
  <c r="R536" i="6"/>
  <c r="P536" i="6"/>
  <c r="BI526" i="6"/>
  <c r="BH526" i="6"/>
  <c r="BG526" i="6"/>
  <c r="BF526" i="6"/>
  <c r="T526" i="6"/>
  <c r="R526" i="6"/>
  <c r="P526" i="6"/>
  <c r="BI517" i="6"/>
  <c r="BH517" i="6"/>
  <c r="BG517" i="6"/>
  <c r="BF517" i="6"/>
  <c r="T517" i="6"/>
  <c r="R517" i="6"/>
  <c r="P517" i="6"/>
  <c r="BI515" i="6"/>
  <c r="BH515" i="6"/>
  <c r="BG515" i="6"/>
  <c r="BF515" i="6"/>
  <c r="T515" i="6"/>
  <c r="R515" i="6"/>
  <c r="P515" i="6"/>
  <c r="BI506" i="6"/>
  <c r="BH506" i="6"/>
  <c r="BG506" i="6"/>
  <c r="BF506" i="6"/>
  <c r="T506" i="6"/>
  <c r="R506" i="6"/>
  <c r="P506" i="6"/>
  <c r="BI503" i="6"/>
  <c r="BH503" i="6"/>
  <c r="BG503" i="6"/>
  <c r="BF503" i="6"/>
  <c r="T503" i="6"/>
  <c r="R503" i="6"/>
  <c r="P503" i="6"/>
  <c r="BI502" i="6"/>
  <c r="BH502" i="6"/>
  <c r="BG502" i="6"/>
  <c r="BF502" i="6"/>
  <c r="T502" i="6"/>
  <c r="R502" i="6"/>
  <c r="P502" i="6"/>
  <c r="BI500" i="6"/>
  <c r="BH500" i="6"/>
  <c r="BG500" i="6"/>
  <c r="BF500" i="6"/>
  <c r="T500" i="6"/>
  <c r="R500" i="6"/>
  <c r="P500" i="6"/>
  <c r="BI499" i="6"/>
  <c r="BH499" i="6"/>
  <c r="BG499" i="6"/>
  <c r="BF499" i="6"/>
  <c r="T499" i="6"/>
  <c r="R499" i="6"/>
  <c r="P499" i="6"/>
  <c r="BI489" i="6"/>
  <c r="BH489" i="6"/>
  <c r="BG489" i="6"/>
  <c r="BF489" i="6"/>
  <c r="T489" i="6"/>
  <c r="R489" i="6"/>
  <c r="P489" i="6"/>
  <c r="BI480" i="6"/>
  <c r="BH480" i="6"/>
  <c r="BG480" i="6"/>
  <c r="BF480" i="6"/>
  <c r="T480" i="6"/>
  <c r="R480" i="6"/>
  <c r="P480" i="6"/>
  <c r="BI471" i="6"/>
  <c r="BH471" i="6"/>
  <c r="BG471" i="6"/>
  <c r="BF471" i="6"/>
  <c r="T471" i="6"/>
  <c r="R471" i="6"/>
  <c r="P471" i="6"/>
  <c r="BI467" i="6"/>
  <c r="BH467" i="6"/>
  <c r="BG467" i="6"/>
  <c r="BF467" i="6"/>
  <c r="T467" i="6"/>
  <c r="R467" i="6"/>
  <c r="P467" i="6"/>
  <c r="BI465" i="6"/>
  <c r="BH465" i="6"/>
  <c r="BG465" i="6"/>
  <c r="BF465" i="6"/>
  <c r="T465" i="6"/>
  <c r="R465" i="6"/>
  <c r="P465" i="6"/>
  <c r="BI463" i="6"/>
  <c r="BH463" i="6"/>
  <c r="BG463" i="6"/>
  <c r="BF463" i="6"/>
  <c r="T463" i="6"/>
  <c r="R463" i="6"/>
  <c r="P463" i="6"/>
  <c r="BI461" i="6"/>
  <c r="BH461" i="6"/>
  <c r="BG461" i="6"/>
  <c r="BF461" i="6"/>
  <c r="T461" i="6"/>
  <c r="R461" i="6"/>
  <c r="P461" i="6"/>
  <c r="BI452" i="6"/>
  <c r="BH452" i="6"/>
  <c r="BG452" i="6"/>
  <c r="BF452" i="6"/>
  <c r="T452" i="6"/>
  <c r="R452" i="6"/>
  <c r="P452" i="6"/>
  <c r="BI449" i="6"/>
  <c r="BH449" i="6"/>
  <c r="BG449" i="6"/>
  <c r="BF449" i="6"/>
  <c r="T449" i="6"/>
  <c r="R449" i="6"/>
  <c r="P449" i="6"/>
  <c r="BI445" i="6"/>
  <c r="BH445" i="6"/>
  <c r="BG445" i="6"/>
  <c r="BF445" i="6"/>
  <c r="T445" i="6"/>
  <c r="R445" i="6"/>
  <c r="P445" i="6"/>
  <c r="BI442" i="6"/>
  <c r="BH442" i="6"/>
  <c r="BG442" i="6"/>
  <c r="BF442" i="6"/>
  <c r="T442" i="6"/>
  <c r="R442" i="6"/>
  <c r="P442" i="6"/>
  <c r="BI438" i="6"/>
  <c r="BH438" i="6"/>
  <c r="BG438" i="6"/>
  <c r="BF438" i="6"/>
  <c r="T438" i="6"/>
  <c r="R438" i="6"/>
  <c r="P438" i="6"/>
  <c r="BI435" i="6"/>
  <c r="BH435" i="6"/>
  <c r="BG435" i="6"/>
  <c r="BF435" i="6"/>
  <c r="T435" i="6"/>
  <c r="R435" i="6"/>
  <c r="P435" i="6"/>
  <c r="BI433" i="6"/>
  <c r="BH433" i="6"/>
  <c r="BG433" i="6"/>
  <c r="BF433" i="6"/>
  <c r="T433" i="6"/>
  <c r="R433" i="6"/>
  <c r="P433" i="6"/>
  <c r="BI431" i="6"/>
  <c r="BH431" i="6"/>
  <c r="BG431" i="6"/>
  <c r="BF431" i="6"/>
  <c r="T431" i="6"/>
  <c r="R431" i="6"/>
  <c r="P431" i="6"/>
  <c r="BI430" i="6"/>
  <c r="BH430" i="6"/>
  <c r="BG430" i="6"/>
  <c r="BF430" i="6"/>
  <c r="T430" i="6"/>
  <c r="R430" i="6"/>
  <c r="P430" i="6"/>
  <c r="BI428" i="6"/>
  <c r="BH428" i="6"/>
  <c r="BG428" i="6"/>
  <c r="BF428" i="6"/>
  <c r="T428" i="6"/>
  <c r="R428" i="6"/>
  <c r="P428" i="6"/>
  <c r="BI427" i="6"/>
  <c r="BH427" i="6"/>
  <c r="BG427" i="6"/>
  <c r="BF427" i="6"/>
  <c r="T427" i="6"/>
  <c r="R427" i="6"/>
  <c r="P427" i="6"/>
  <c r="BI425" i="6"/>
  <c r="BH425" i="6"/>
  <c r="BG425" i="6"/>
  <c r="BF425" i="6"/>
  <c r="T425" i="6"/>
  <c r="R425" i="6"/>
  <c r="P425" i="6"/>
  <c r="BI423" i="6"/>
  <c r="BH423" i="6"/>
  <c r="BG423" i="6"/>
  <c r="BF423" i="6"/>
  <c r="T423" i="6"/>
  <c r="R423" i="6"/>
  <c r="P423" i="6"/>
  <c r="BI419" i="6"/>
  <c r="BH419" i="6"/>
  <c r="BG419" i="6"/>
  <c r="BF419" i="6"/>
  <c r="T419" i="6"/>
  <c r="R419" i="6"/>
  <c r="P419" i="6"/>
  <c r="BI418" i="6"/>
  <c r="BH418" i="6"/>
  <c r="BG418" i="6"/>
  <c r="BF418" i="6"/>
  <c r="T418" i="6"/>
  <c r="R418" i="6"/>
  <c r="P418" i="6"/>
  <c r="BI409" i="6"/>
  <c r="BH409" i="6"/>
  <c r="BG409" i="6"/>
  <c r="BF409" i="6"/>
  <c r="T409" i="6"/>
  <c r="R409" i="6"/>
  <c r="P409" i="6"/>
  <c r="BI400" i="6"/>
  <c r="BH400" i="6"/>
  <c r="BG400" i="6"/>
  <c r="BF400" i="6"/>
  <c r="T400" i="6"/>
  <c r="R400" i="6"/>
  <c r="P400" i="6"/>
  <c r="BI391" i="6"/>
  <c r="BH391" i="6"/>
  <c r="BG391" i="6"/>
  <c r="BF391" i="6"/>
  <c r="T391" i="6"/>
  <c r="R391" i="6"/>
  <c r="P391" i="6"/>
  <c r="BI388" i="6"/>
  <c r="BH388" i="6"/>
  <c r="BG388" i="6"/>
  <c r="BF388" i="6"/>
  <c r="T388" i="6"/>
  <c r="R388" i="6"/>
  <c r="P388" i="6"/>
  <c r="BI384" i="6"/>
  <c r="BH384" i="6"/>
  <c r="BG384" i="6"/>
  <c r="BF384" i="6"/>
  <c r="T384" i="6"/>
  <c r="R384" i="6"/>
  <c r="P384" i="6"/>
  <c r="BI381" i="6"/>
  <c r="BH381" i="6"/>
  <c r="BG381" i="6"/>
  <c r="BF381" i="6"/>
  <c r="T381" i="6"/>
  <c r="R381" i="6"/>
  <c r="P381" i="6"/>
  <c r="BI380" i="6"/>
  <c r="BH380" i="6"/>
  <c r="BG380" i="6"/>
  <c r="BF380" i="6"/>
  <c r="T380" i="6"/>
  <c r="R380" i="6"/>
  <c r="P380" i="6"/>
  <c r="BI373" i="6"/>
  <c r="BH373" i="6"/>
  <c r="BG373" i="6"/>
  <c r="BF373" i="6"/>
  <c r="T373" i="6"/>
  <c r="R373" i="6"/>
  <c r="P373" i="6"/>
  <c r="BI367" i="6"/>
  <c r="BH367" i="6"/>
  <c r="BG367" i="6"/>
  <c r="BF367" i="6"/>
  <c r="T367" i="6"/>
  <c r="R367" i="6"/>
  <c r="P367" i="6"/>
  <c r="BI364" i="6"/>
  <c r="BH364" i="6"/>
  <c r="BG364" i="6"/>
  <c r="BF364" i="6"/>
  <c r="T364" i="6"/>
  <c r="R364" i="6"/>
  <c r="P364" i="6"/>
  <c r="BI363" i="6"/>
  <c r="BH363" i="6"/>
  <c r="BG363" i="6"/>
  <c r="BF363" i="6"/>
  <c r="T363" i="6"/>
  <c r="R363" i="6"/>
  <c r="P363" i="6"/>
  <c r="BI355" i="6"/>
  <c r="BH355" i="6"/>
  <c r="BG355" i="6"/>
  <c r="BF355" i="6"/>
  <c r="T355" i="6"/>
  <c r="R355" i="6"/>
  <c r="P355" i="6"/>
  <c r="BI354" i="6"/>
  <c r="BH354" i="6"/>
  <c r="BG354" i="6"/>
  <c r="BF354" i="6"/>
  <c r="T354" i="6"/>
  <c r="R354" i="6"/>
  <c r="P354" i="6"/>
  <c r="BI353" i="6"/>
  <c r="BH353" i="6"/>
  <c r="BG353" i="6"/>
  <c r="BF353" i="6"/>
  <c r="T353" i="6"/>
  <c r="R353" i="6"/>
  <c r="P353" i="6"/>
  <c r="BI352" i="6"/>
  <c r="BH352" i="6"/>
  <c r="BG352" i="6"/>
  <c r="BF352" i="6"/>
  <c r="T352" i="6"/>
  <c r="R352" i="6"/>
  <c r="P352" i="6"/>
  <c r="BI342" i="6"/>
  <c r="BH342" i="6"/>
  <c r="BG342" i="6"/>
  <c r="BF342" i="6"/>
  <c r="T342" i="6"/>
  <c r="R342" i="6"/>
  <c r="P342" i="6"/>
  <c r="BI341" i="6"/>
  <c r="BH341" i="6"/>
  <c r="BG341" i="6"/>
  <c r="BF341" i="6"/>
  <c r="T341" i="6"/>
  <c r="R341" i="6"/>
  <c r="P341" i="6"/>
  <c r="BI339" i="6"/>
  <c r="BH339" i="6"/>
  <c r="BG339" i="6"/>
  <c r="BF339" i="6"/>
  <c r="T339" i="6"/>
  <c r="R339" i="6"/>
  <c r="P339" i="6"/>
  <c r="BI338" i="6"/>
  <c r="BH338" i="6"/>
  <c r="BG338" i="6"/>
  <c r="BF338" i="6"/>
  <c r="T338" i="6"/>
  <c r="R338" i="6"/>
  <c r="P338" i="6"/>
  <c r="BI336" i="6"/>
  <c r="BH336" i="6"/>
  <c r="BG336" i="6"/>
  <c r="BF336" i="6"/>
  <c r="T336" i="6"/>
  <c r="R336" i="6"/>
  <c r="P336" i="6"/>
  <c r="BI327" i="6"/>
  <c r="BH327" i="6"/>
  <c r="BG327" i="6"/>
  <c r="BF327" i="6"/>
  <c r="T327" i="6"/>
  <c r="R327" i="6"/>
  <c r="P327" i="6"/>
  <c r="BI324" i="6"/>
  <c r="BH324" i="6"/>
  <c r="BG324" i="6"/>
  <c r="BF324" i="6"/>
  <c r="T324" i="6"/>
  <c r="R324" i="6"/>
  <c r="P324" i="6"/>
  <c r="BI315" i="6"/>
  <c r="BH315" i="6"/>
  <c r="BG315" i="6"/>
  <c r="BF315" i="6"/>
  <c r="T315" i="6"/>
  <c r="R315" i="6"/>
  <c r="P315" i="6"/>
  <c r="BI312" i="6"/>
  <c r="BH312" i="6"/>
  <c r="BG312" i="6"/>
  <c r="BF312" i="6"/>
  <c r="T312" i="6"/>
  <c r="R312" i="6"/>
  <c r="P312" i="6"/>
  <c r="BI310" i="6"/>
  <c r="BH310" i="6"/>
  <c r="BG310" i="6"/>
  <c r="BF310" i="6"/>
  <c r="T310" i="6"/>
  <c r="R310" i="6"/>
  <c r="P310" i="6"/>
  <c r="BI306" i="6"/>
  <c r="BH306" i="6"/>
  <c r="BG306" i="6"/>
  <c r="BF306" i="6"/>
  <c r="T306" i="6"/>
  <c r="R306" i="6"/>
  <c r="P306" i="6"/>
  <c r="BI305" i="6"/>
  <c r="BH305" i="6"/>
  <c r="BG305" i="6"/>
  <c r="BF305" i="6"/>
  <c r="T305" i="6"/>
  <c r="R305" i="6"/>
  <c r="P305" i="6"/>
  <c r="BI304" i="6"/>
  <c r="BH304" i="6"/>
  <c r="BG304" i="6"/>
  <c r="BF304" i="6"/>
  <c r="T304" i="6"/>
  <c r="R304" i="6"/>
  <c r="P304" i="6"/>
  <c r="BI302" i="6"/>
  <c r="BH302" i="6"/>
  <c r="BG302" i="6"/>
  <c r="BF302" i="6"/>
  <c r="T302" i="6"/>
  <c r="R302" i="6"/>
  <c r="P302" i="6"/>
  <c r="BI301" i="6"/>
  <c r="BH301" i="6"/>
  <c r="BG301" i="6"/>
  <c r="BF301" i="6"/>
  <c r="T301" i="6"/>
  <c r="R301" i="6"/>
  <c r="P301" i="6"/>
  <c r="BI300" i="6"/>
  <c r="BH300" i="6"/>
  <c r="BG300" i="6"/>
  <c r="BF300" i="6"/>
  <c r="T300" i="6"/>
  <c r="R300" i="6"/>
  <c r="P300" i="6"/>
  <c r="BI298" i="6"/>
  <c r="BH298" i="6"/>
  <c r="BG298" i="6"/>
  <c r="BF298" i="6"/>
  <c r="T298" i="6"/>
  <c r="R298" i="6"/>
  <c r="P298" i="6"/>
  <c r="BI297" i="6"/>
  <c r="BH297" i="6"/>
  <c r="BG297" i="6"/>
  <c r="BF297" i="6"/>
  <c r="T297" i="6"/>
  <c r="R297" i="6"/>
  <c r="P297" i="6"/>
  <c r="BI295" i="6"/>
  <c r="BH295" i="6"/>
  <c r="BG295" i="6"/>
  <c r="BF295" i="6"/>
  <c r="T295" i="6"/>
  <c r="R295" i="6"/>
  <c r="P295" i="6"/>
  <c r="BI293" i="6"/>
  <c r="BH293" i="6"/>
  <c r="BG293" i="6"/>
  <c r="BF293" i="6"/>
  <c r="T293" i="6"/>
  <c r="R293" i="6"/>
  <c r="P293" i="6"/>
  <c r="BI291" i="6"/>
  <c r="BH291" i="6"/>
  <c r="BG291" i="6"/>
  <c r="BF291" i="6"/>
  <c r="T291" i="6"/>
  <c r="R291" i="6"/>
  <c r="P291" i="6"/>
  <c r="BI282" i="6"/>
  <c r="BH282" i="6"/>
  <c r="BG282" i="6"/>
  <c r="BF282" i="6"/>
  <c r="T282" i="6"/>
  <c r="R282" i="6"/>
  <c r="P282" i="6"/>
  <c r="BI280" i="6"/>
  <c r="BH280" i="6"/>
  <c r="BG280" i="6"/>
  <c r="BF280" i="6"/>
  <c r="T280" i="6"/>
  <c r="R280" i="6"/>
  <c r="P280" i="6"/>
  <c r="BI278" i="6"/>
  <c r="BH278" i="6"/>
  <c r="BG278" i="6"/>
  <c r="BF278" i="6"/>
  <c r="T278" i="6"/>
  <c r="R278" i="6"/>
  <c r="P278" i="6"/>
  <c r="BI276" i="6"/>
  <c r="BH276" i="6"/>
  <c r="BG276" i="6"/>
  <c r="BF276" i="6"/>
  <c r="T276" i="6"/>
  <c r="R276" i="6"/>
  <c r="P276" i="6"/>
  <c r="BI274" i="6"/>
  <c r="BH274" i="6"/>
  <c r="BG274" i="6"/>
  <c r="BF274" i="6"/>
  <c r="T274" i="6"/>
  <c r="R274" i="6"/>
  <c r="P274" i="6"/>
  <c r="BI271" i="6"/>
  <c r="BH271" i="6"/>
  <c r="BG271" i="6"/>
  <c r="BF271" i="6"/>
  <c r="T271" i="6"/>
  <c r="R271" i="6"/>
  <c r="P271" i="6"/>
  <c r="BI269" i="6"/>
  <c r="BH269" i="6"/>
  <c r="BG269" i="6"/>
  <c r="BF269" i="6"/>
  <c r="T269" i="6"/>
  <c r="R269" i="6"/>
  <c r="P269" i="6"/>
  <c r="BI268" i="6"/>
  <c r="BH268" i="6"/>
  <c r="BG268" i="6"/>
  <c r="BF268" i="6"/>
  <c r="T268" i="6"/>
  <c r="R268" i="6"/>
  <c r="P268" i="6"/>
  <c r="BI266" i="6"/>
  <c r="BH266" i="6"/>
  <c r="BG266" i="6"/>
  <c r="BF266" i="6"/>
  <c r="T266" i="6"/>
  <c r="R266" i="6"/>
  <c r="P266" i="6"/>
  <c r="BI264" i="6"/>
  <c r="BH264" i="6"/>
  <c r="BG264" i="6"/>
  <c r="BF264" i="6"/>
  <c r="T264" i="6"/>
  <c r="R264" i="6"/>
  <c r="P264" i="6"/>
  <c r="BI262" i="6"/>
  <c r="BH262" i="6"/>
  <c r="BG262" i="6"/>
  <c r="BF262" i="6"/>
  <c r="T262" i="6"/>
  <c r="R262" i="6"/>
  <c r="P262" i="6"/>
  <c r="BI260" i="6"/>
  <c r="BH260" i="6"/>
  <c r="BG260" i="6"/>
  <c r="BF260" i="6"/>
  <c r="T260" i="6"/>
  <c r="R260" i="6"/>
  <c r="P260" i="6"/>
  <c r="BI258" i="6"/>
  <c r="BH258" i="6"/>
  <c r="BG258" i="6"/>
  <c r="BF258" i="6"/>
  <c r="T258" i="6"/>
  <c r="R258" i="6"/>
  <c r="P258" i="6"/>
  <c r="BI255" i="6"/>
  <c r="BH255" i="6"/>
  <c r="BG255" i="6"/>
  <c r="BF255" i="6"/>
  <c r="T255" i="6"/>
  <c r="R255" i="6"/>
  <c r="P255" i="6"/>
  <c r="BI254" i="6"/>
  <c r="BH254" i="6"/>
  <c r="BG254" i="6"/>
  <c r="BF254" i="6"/>
  <c r="T254" i="6"/>
  <c r="R254" i="6"/>
  <c r="P254" i="6"/>
  <c r="BI252" i="6"/>
  <c r="BH252" i="6"/>
  <c r="BG252" i="6"/>
  <c r="BF252" i="6"/>
  <c r="T252" i="6"/>
  <c r="R252" i="6"/>
  <c r="P252" i="6"/>
  <c r="BI250" i="6"/>
  <c r="BH250" i="6"/>
  <c r="BG250" i="6"/>
  <c r="BF250" i="6"/>
  <c r="T250" i="6"/>
  <c r="R250" i="6"/>
  <c r="P250" i="6"/>
  <c r="BI246" i="6"/>
  <c r="BH246" i="6"/>
  <c r="BG246" i="6"/>
  <c r="BF246" i="6"/>
  <c r="T246" i="6"/>
  <c r="R246" i="6"/>
  <c r="P246" i="6"/>
  <c r="BI237" i="6"/>
  <c r="BH237" i="6"/>
  <c r="BG237" i="6"/>
  <c r="BF237" i="6"/>
  <c r="T237" i="6"/>
  <c r="R237" i="6"/>
  <c r="P237" i="6"/>
  <c r="BI233" i="6"/>
  <c r="BH233" i="6"/>
  <c r="BG233" i="6"/>
  <c r="BF233" i="6"/>
  <c r="T233" i="6"/>
  <c r="R233" i="6"/>
  <c r="P233" i="6"/>
  <c r="BI229" i="6"/>
  <c r="BH229" i="6"/>
  <c r="BG229" i="6"/>
  <c r="BF229" i="6"/>
  <c r="T229" i="6"/>
  <c r="T228" i="6"/>
  <c r="R229" i="6"/>
  <c r="R228" i="6"/>
  <c r="P229" i="6"/>
  <c r="P228" i="6"/>
  <c r="BI226" i="6"/>
  <c r="BH226" i="6"/>
  <c r="BG226" i="6"/>
  <c r="BF226" i="6"/>
  <c r="T226" i="6"/>
  <c r="R226" i="6"/>
  <c r="P226" i="6"/>
  <c r="BI224" i="6"/>
  <c r="BH224" i="6"/>
  <c r="BG224" i="6"/>
  <c r="BF224" i="6"/>
  <c r="T224" i="6"/>
  <c r="R224" i="6"/>
  <c r="P224" i="6"/>
  <c r="BI221" i="6"/>
  <c r="BH221" i="6"/>
  <c r="BG221" i="6"/>
  <c r="BF221" i="6"/>
  <c r="T221" i="6"/>
  <c r="R221" i="6"/>
  <c r="P221" i="6"/>
  <c r="BI219" i="6"/>
  <c r="BH219" i="6"/>
  <c r="BG219" i="6"/>
  <c r="BF219" i="6"/>
  <c r="T219" i="6"/>
  <c r="R219" i="6"/>
  <c r="P219" i="6"/>
  <c r="BI217" i="6"/>
  <c r="BH217" i="6"/>
  <c r="BG217" i="6"/>
  <c r="BF217" i="6"/>
  <c r="T217" i="6"/>
  <c r="R217" i="6"/>
  <c r="P217" i="6"/>
  <c r="BI215" i="6"/>
  <c r="BH215" i="6"/>
  <c r="BG215" i="6"/>
  <c r="BF215" i="6"/>
  <c r="T215" i="6"/>
  <c r="R215" i="6"/>
  <c r="P215" i="6"/>
  <c r="BI206" i="6"/>
  <c r="BH206" i="6"/>
  <c r="BG206" i="6"/>
  <c r="BF206" i="6"/>
  <c r="T206" i="6"/>
  <c r="R206" i="6"/>
  <c r="P206" i="6"/>
  <c r="BI197" i="6"/>
  <c r="BH197" i="6"/>
  <c r="BG197" i="6"/>
  <c r="BF197" i="6"/>
  <c r="T197" i="6"/>
  <c r="R197" i="6"/>
  <c r="P197" i="6"/>
  <c r="BI193" i="6"/>
  <c r="BH193" i="6"/>
  <c r="BG193" i="6"/>
  <c r="BF193" i="6"/>
  <c r="T193" i="6"/>
  <c r="R193" i="6"/>
  <c r="P193" i="6"/>
  <c r="BI190" i="6"/>
  <c r="BH190" i="6"/>
  <c r="BG190" i="6"/>
  <c r="BF190" i="6"/>
  <c r="T190" i="6"/>
  <c r="R190" i="6"/>
  <c r="P190" i="6"/>
  <c r="BI186" i="6"/>
  <c r="BH186" i="6"/>
  <c r="BG186" i="6"/>
  <c r="BF186" i="6"/>
  <c r="T186" i="6"/>
  <c r="R186" i="6"/>
  <c r="P186" i="6"/>
  <c r="BI177" i="6"/>
  <c r="BH177" i="6"/>
  <c r="BG177" i="6"/>
  <c r="BF177" i="6"/>
  <c r="T177" i="6"/>
  <c r="R177" i="6"/>
  <c r="P177" i="6"/>
  <c r="BI168" i="6"/>
  <c r="BH168" i="6"/>
  <c r="BG168" i="6"/>
  <c r="BF168" i="6"/>
  <c r="T168" i="6"/>
  <c r="R168" i="6"/>
  <c r="P168" i="6"/>
  <c r="BI159" i="6"/>
  <c r="BH159" i="6"/>
  <c r="BG159" i="6"/>
  <c r="BF159" i="6"/>
  <c r="T159" i="6"/>
  <c r="R159" i="6"/>
  <c r="P159" i="6"/>
  <c r="BI157" i="6"/>
  <c r="BH157" i="6"/>
  <c r="BG157" i="6"/>
  <c r="BF157" i="6"/>
  <c r="T157" i="6"/>
  <c r="R157" i="6"/>
  <c r="P157" i="6"/>
  <c r="BI153" i="6"/>
  <c r="BH153" i="6"/>
  <c r="BG153" i="6"/>
  <c r="BF153" i="6"/>
  <c r="T153" i="6"/>
  <c r="R153" i="6"/>
  <c r="P153" i="6"/>
  <c r="BI151" i="6"/>
  <c r="BH151" i="6"/>
  <c r="BG151" i="6"/>
  <c r="BF151" i="6"/>
  <c r="T151" i="6"/>
  <c r="R151" i="6"/>
  <c r="P151" i="6"/>
  <c r="BI141" i="6"/>
  <c r="BH141" i="6"/>
  <c r="BG141" i="6"/>
  <c r="BF141" i="6"/>
  <c r="T141" i="6"/>
  <c r="R141" i="6"/>
  <c r="P141" i="6"/>
  <c r="BI139" i="6"/>
  <c r="BH139" i="6"/>
  <c r="BG139" i="6"/>
  <c r="BF139" i="6"/>
  <c r="T139" i="6"/>
  <c r="R139" i="6"/>
  <c r="P139" i="6"/>
  <c r="BI129" i="6"/>
  <c r="BH129" i="6"/>
  <c r="BG129" i="6"/>
  <c r="BF129" i="6"/>
  <c r="T129" i="6"/>
  <c r="R129" i="6"/>
  <c r="P129" i="6"/>
  <c r="BI119" i="6"/>
  <c r="BH119" i="6"/>
  <c r="BG119" i="6"/>
  <c r="BF119" i="6"/>
  <c r="T119" i="6"/>
  <c r="R119" i="6"/>
  <c r="P119" i="6"/>
  <c r="BI117" i="6"/>
  <c r="BH117" i="6"/>
  <c r="BG117" i="6"/>
  <c r="BF117" i="6"/>
  <c r="T117" i="6"/>
  <c r="R117" i="6"/>
  <c r="P117" i="6"/>
  <c r="BI115" i="6"/>
  <c r="BH115" i="6"/>
  <c r="BG115" i="6"/>
  <c r="BF115" i="6"/>
  <c r="T115" i="6"/>
  <c r="R115" i="6"/>
  <c r="P115" i="6"/>
  <c r="BI106" i="6"/>
  <c r="BH106" i="6"/>
  <c r="BG106" i="6"/>
  <c r="BF106" i="6"/>
  <c r="T106" i="6"/>
  <c r="R106" i="6"/>
  <c r="P106" i="6"/>
  <c r="BI102" i="6"/>
  <c r="BH102" i="6"/>
  <c r="BG102" i="6"/>
  <c r="BF102" i="6"/>
  <c r="T102" i="6"/>
  <c r="R102" i="6"/>
  <c r="P102" i="6"/>
  <c r="J95" i="6"/>
  <c r="F95" i="6"/>
  <c r="F93" i="6"/>
  <c r="E91" i="6"/>
  <c r="J54" i="6"/>
  <c r="F54" i="6"/>
  <c r="F52" i="6"/>
  <c r="E50" i="6"/>
  <c r="J24" i="6"/>
  <c r="E24" i="6"/>
  <c r="J96" i="6"/>
  <c r="J23" i="6"/>
  <c r="J18" i="6"/>
  <c r="E18" i="6"/>
  <c r="F55" i="6" s="1"/>
  <c r="J17" i="6"/>
  <c r="J12" i="6"/>
  <c r="J52" i="6" s="1"/>
  <c r="E7" i="6"/>
  <c r="E89" i="6"/>
  <c r="J37" i="5"/>
  <c r="J36" i="5"/>
  <c r="AY58" i="1"/>
  <c r="J35" i="5"/>
  <c r="AX58" i="1"/>
  <c r="BI487" i="5"/>
  <c r="BH487" i="5"/>
  <c r="BG487" i="5"/>
  <c r="BF487" i="5"/>
  <c r="T487" i="5"/>
  <c r="T486" i="5" s="1"/>
  <c r="T485" i="5" s="1"/>
  <c r="R487" i="5"/>
  <c r="R486" i="5" s="1"/>
  <c r="R485" i="5" s="1"/>
  <c r="P487" i="5"/>
  <c r="P486" i="5"/>
  <c r="P485" i="5" s="1"/>
  <c r="BI483" i="5"/>
  <c r="BH483" i="5"/>
  <c r="BG483" i="5"/>
  <c r="BF483" i="5"/>
  <c r="T483" i="5"/>
  <c r="R483" i="5"/>
  <c r="P483" i="5"/>
  <c r="BI481" i="5"/>
  <c r="BH481" i="5"/>
  <c r="BG481" i="5"/>
  <c r="BF481" i="5"/>
  <c r="T481" i="5"/>
  <c r="R481" i="5"/>
  <c r="P481" i="5"/>
  <c r="BI468" i="5"/>
  <c r="BH468" i="5"/>
  <c r="BG468" i="5"/>
  <c r="BF468" i="5"/>
  <c r="T468" i="5"/>
  <c r="R468" i="5"/>
  <c r="P468" i="5"/>
  <c r="BI465" i="5"/>
  <c r="BH465" i="5"/>
  <c r="BG465" i="5"/>
  <c r="BF465" i="5"/>
  <c r="T465" i="5"/>
  <c r="R465" i="5"/>
  <c r="P465" i="5"/>
  <c r="BI463" i="5"/>
  <c r="BH463" i="5"/>
  <c r="BG463" i="5"/>
  <c r="BF463" i="5"/>
  <c r="T463" i="5"/>
  <c r="R463" i="5"/>
  <c r="P463" i="5"/>
  <c r="BI461" i="5"/>
  <c r="BH461" i="5"/>
  <c r="BG461" i="5"/>
  <c r="BF461" i="5"/>
  <c r="T461" i="5"/>
  <c r="R461" i="5"/>
  <c r="P461" i="5"/>
  <c r="BI453" i="5"/>
  <c r="BH453" i="5"/>
  <c r="BG453" i="5"/>
  <c r="BF453" i="5"/>
  <c r="T453" i="5"/>
  <c r="R453" i="5"/>
  <c r="P453" i="5"/>
  <c r="BI450" i="5"/>
  <c r="BH450" i="5"/>
  <c r="BG450" i="5"/>
  <c r="BF450" i="5"/>
  <c r="T450" i="5"/>
  <c r="R450" i="5"/>
  <c r="P450" i="5"/>
  <c r="BI449" i="5"/>
  <c r="BH449" i="5"/>
  <c r="BG449" i="5"/>
  <c r="BF449" i="5"/>
  <c r="T449" i="5"/>
  <c r="R449" i="5"/>
  <c r="P449" i="5"/>
  <c r="BI447" i="5"/>
  <c r="BH447" i="5"/>
  <c r="BG447" i="5"/>
  <c r="BF447" i="5"/>
  <c r="T447" i="5"/>
  <c r="R447" i="5"/>
  <c r="P447" i="5"/>
  <c r="BI446" i="5"/>
  <c r="BH446" i="5"/>
  <c r="BG446" i="5"/>
  <c r="BF446" i="5"/>
  <c r="T446" i="5"/>
  <c r="R446" i="5"/>
  <c r="P446" i="5"/>
  <c r="BI439" i="5"/>
  <c r="BH439" i="5"/>
  <c r="BG439" i="5"/>
  <c r="BF439" i="5"/>
  <c r="T439" i="5"/>
  <c r="R439" i="5"/>
  <c r="P439" i="5"/>
  <c r="BI432" i="5"/>
  <c r="BH432" i="5"/>
  <c r="BG432" i="5"/>
  <c r="BF432" i="5"/>
  <c r="T432" i="5"/>
  <c r="R432" i="5"/>
  <c r="P432" i="5"/>
  <c r="BI430" i="5"/>
  <c r="BH430" i="5"/>
  <c r="BG430" i="5"/>
  <c r="BF430" i="5"/>
  <c r="T430" i="5"/>
  <c r="R430" i="5"/>
  <c r="P430" i="5"/>
  <c r="BI423" i="5"/>
  <c r="BH423" i="5"/>
  <c r="BG423" i="5"/>
  <c r="BF423" i="5"/>
  <c r="T423" i="5"/>
  <c r="R423" i="5"/>
  <c r="P423" i="5"/>
  <c r="BI420" i="5"/>
  <c r="BH420" i="5"/>
  <c r="BG420" i="5"/>
  <c r="BF420" i="5"/>
  <c r="T420" i="5"/>
  <c r="R420" i="5"/>
  <c r="P420" i="5"/>
  <c r="BI413" i="5"/>
  <c r="BH413" i="5"/>
  <c r="BG413" i="5"/>
  <c r="BF413" i="5"/>
  <c r="T413" i="5"/>
  <c r="R413" i="5"/>
  <c r="P413" i="5"/>
  <c r="BI408" i="5"/>
  <c r="BH408" i="5"/>
  <c r="BG408" i="5"/>
  <c r="BF408" i="5"/>
  <c r="T408" i="5"/>
  <c r="R408" i="5"/>
  <c r="P408" i="5"/>
  <c r="BI401" i="5"/>
  <c r="BH401" i="5"/>
  <c r="BG401" i="5"/>
  <c r="BF401" i="5"/>
  <c r="T401" i="5"/>
  <c r="R401" i="5"/>
  <c r="P401" i="5"/>
  <c r="BI397" i="5"/>
  <c r="BH397" i="5"/>
  <c r="BG397" i="5"/>
  <c r="BF397" i="5"/>
  <c r="T397" i="5"/>
  <c r="R397" i="5"/>
  <c r="P397" i="5"/>
  <c r="BI395" i="5"/>
  <c r="BH395" i="5"/>
  <c r="BG395" i="5"/>
  <c r="BF395" i="5"/>
  <c r="T395" i="5"/>
  <c r="R395" i="5"/>
  <c r="P395" i="5"/>
  <c r="BI394" i="5"/>
  <c r="BH394" i="5"/>
  <c r="BG394" i="5"/>
  <c r="BF394" i="5"/>
  <c r="T394" i="5"/>
  <c r="R394" i="5"/>
  <c r="P394" i="5"/>
  <c r="BI392" i="5"/>
  <c r="BH392" i="5"/>
  <c r="BG392" i="5"/>
  <c r="BF392" i="5"/>
  <c r="T392" i="5"/>
  <c r="R392" i="5"/>
  <c r="P392" i="5"/>
  <c r="BI391" i="5"/>
  <c r="BH391" i="5"/>
  <c r="BG391" i="5"/>
  <c r="BF391" i="5"/>
  <c r="T391" i="5"/>
  <c r="R391" i="5"/>
  <c r="P391" i="5"/>
  <c r="BI383" i="5"/>
  <c r="BH383" i="5"/>
  <c r="BG383" i="5"/>
  <c r="BF383" i="5"/>
  <c r="T383" i="5"/>
  <c r="R383" i="5"/>
  <c r="P383" i="5"/>
  <c r="BI381" i="5"/>
  <c r="BH381" i="5"/>
  <c r="BG381" i="5"/>
  <c r="BF381" i="5"/>
  <c r="T381" i="5"/>
  <c r="R381" i="5"/>
  <c r="P381" i="5"/>
  <c r="BI379" i="5"/>
  <c r="BH379" i="5"/>
  <c r="BG379" i="5"/>
  <c r="BF379" i="5"/>
  <c r="T379" i="5"/>
  <c r="R379" i="5"/>
  <c r="P379" i="5"/>
  <c r="BI372" i="5"/>
  <c r="BH372" i="5"/>
  <c r="BG372" i="5"/>
  <c r="BF372" i="5"/>
  <c r="T372" i="5"/>
  <c r="R372" i="5"/>
  <c r="P372" i="5"/>
  <c r="BI369" i="5"/>
  <c r="BH369" i="5"/>
  <c r="BG369" i="5"/>
  <c r="BF369" i="5"/>
  <c r="T369" i="5"/>
  <c r="R369" i="5"/>
  <c r="P369" i="5"/>
  <c r="BI368" i="5"/>
  <c r="BH368" i="5"/>
  <c r="BG368" i="5"/>
  <c r="BF368" i="5"/>
  <c r="T368" i="5"/>
  <c r="R368" i="5"/>
  <c r="P368" i="5"/>
  <c r="BI364" i="5"/>
  <c r="BH364" i="5"/>
  <c r="BG364" i="5"/>
  <c r="BF364" i="5"/>
  <c r="T364" i="5"/>
  <c r="R364" i="5"/>
  <c r="P364" i="5"/>
  <c r="BI359" i="5"/>
  <c r="BH359" i="5"/>
  <c r="BG359" i="5"/>
  <c r="BF359" i="5"/>
  <c r="T359" i="5"/>
  <c r="R359" i="5"/>
  <c r="P359" i="5"/>
  <c r="BI356" i="5"/>
  <c r="BH356" i="5"/>
  <c r="BG356" i="5"/>
  <c r="BF356" i="5"/>
  <c r="T356" i="5"/>
  <c r="R356" i="5"/>
  <c r="P356" i="5"/>
  <c r="BI355" i="5"/>
  <c r="BH355" i="5"/>
  <c r="BG355" i="5"/>
  <c r="BF355" i="5"/>
  <c r="T355" i="5"/>
  <c r="R355" i="5"/>
  <c r="P355" i="5"/>
  <c r="BI353" i="5"/>
  <c r="BH353" i="5"/>
  <c r="BG353" i="5"/>
  <c r="BF353" i="5"/>
  <c r="T353" i="5"/>
  <c r="R353" i="5"/>
  <c r="P353" i="5"/>
  <c r="BI346" i="5"/>
  <c r="BH346" i="5"/>
  <c r="BG346" i="5"/>
  <c r="BF346" i="5"/>
  <c r="T346" i="5"/>
  <c r="R346" i="5"/>
  <c r="P346" i="5"/>
  <c r="BI339" i="5"/>
  <c r="BH339" i="5"/>
  <c r="BG339" i="5"/>
  <c r="BF339" i="5"/>
  <c r="T339" i="5"/>
  <c r="R339" i="5"/>
  <c r="P339" i="5"/>
  <c r="BI336" i="5"/>
  <c r="BH336" i="5"/>
  <c r="BG336" i="5"/>
  <c r="BF336" i="5"/>
  <c r="T336" i="5"/>
  <c r="R336" i="5"/>
  <c r="P336" i="5"/>
  <c r="BI335" i="5"/>
  <c r="BH335" i="5"/>
  <c r="BG335" i="5"/>
  <c r="BF335" i="5"/>
  <c r="T335" i="5"/>
  <c r="R335" i="5"/>
  <c r="P335" i="5"/>
  <c r="BI333" i="5"/>
  <c r="BH333" i="5"/>
  <c r="BG333" i="5"/>
  <c r="BF333" i="5"/>
  <c r="T333" i="5"/>
  <c r="R333" i="5"/>
  <c r="P333" i="5"/>
  <c r="BI327" i="5"/>
  <c r="BH327" i="5"/>
  <c r="BG327" i="5"/>
  <c r="BF327" i="5"/>
  <c r="T327" i="5"/>
  <c r="R327" i="5"/>
  <c r="P327" i="5"/>
  <c r="BI324" i="5"/>
  <c r="BH324" i="5"/>
  <c r="BG324" i="5"/>
  <c r="BF324" i="5"/>
  <c r="T324" i="5"/>
  <c r="R324" i="5"/>
  <c r="P324" i="5"/>
  <c r="BI321" i="5"/>
  <c r="BH321" i="5"/>
  <c r="BG321" i="5"/>
  <c r="BF321" i="5"/>
  <c r="T321" i="5"/>
  <c r="R321" i="5"/>
  <c r="P321" i="5"/>
  <c r="BI314" i="5"/>
  <c r="BH314" i="5"/>
  <c r="BG314" i="5"/>
  <c r="BF314" i="5"/>
  <c r="T314" i="5"/>
  <c r="R314" i="5"/>
  <c r="P314" i="5"/>
  <c r="BI313" i="5"/>
  <c r="BH313" i="5"/>
  <c r="BG313" i="5"/>
  <c r="BF313" i="5"/>
  <c r="T313" i="5"/>
  <c r="R313" i="5"/>
  <c r="P313" i="5"/>
  <c r="BI309" i="5"/>
  <c r="BH309" i="5"/>
  <c r="BG309" i="5"/>
  <c r="BF309" i="5"/>
  <c r="T309" i="5"/>
  <c r="R309" i="5"/>
  <c r="P309" i="5"/>
  <c r="BI308" i="5"/>
  <c r="BH308" i="5"/>
  <c r="BG308" i="5"/>
  <c r="BF308" i="5"/>
  <c r="T308" i="5"/>
  <c r="R308" i="5"/>
  <c r="P308" i="5"/>
  <c r="BI307" i="5"/>
  <c r="BH307" i="5"/>
  <c r="BG307" i="5"/>
  <c r="BF307" i="5"/>
  <c r="T307" i="5"/>
  <c r="R307" i="5"/>
  <c r="P307" i="5"/>
  <c r="BI306" i="5"/>
  <c r="BH306" i="5"/>
  <c r="BG306" i="5"/>
  <c r="BF306" i="5"/>
  <c r="T306" i="5"/>
  <c r="R306" i="5"/>
  <c r="P306" i="5"/>
  <c r="BI299" i="5"/>
  <c r="BH299" i="5"/>
  <c r="BG299" i="5"/>
  <c r="BF299" i="5"/>
  <c r="T299" i="5"/>
  <c r="R299" i="5"/>
  <c r="P299" i="5"/>
  <c r="BI298" i="5"/>
  <c r="BH298" i="5"/>
  <c r="BG298" i="5"/>
  <c r="BF298" i="5"/>
  <c r="T298" i="5"/>
  <c r="R298" i="5"/>
  <c r="P298" i="5"/>
  <c r="BI290" i="5"/>
  <c r="BH290" i="5"/>
  <c r="BG290" i="5"/>
  <c r="BF290" i="5"/>
  <c r="T290" i="5"/>
  <c r="R290" i="5"/>
  <c r="P290" i="5"/>
  <c r="BI283" i="5"/>
  <c r="BH283" i="5"/>
  <c r="BG283" i="5"/>
  <c r="BF283" i="5"/>
  <c r="T283" i="5"/>
  <c r="R283" i="5"/>
  <c r="P283" i="5"/>
  <c r="BI280" i="5"/>
  <c r="BH280" i="5"/>
  <c r="BG280" i="5"/>
  <c r="BF280" i="5"/>
  <c r="T280" i="5"/>
  <c r="R280" i="5"/>
  <c r="P280" i="5"/>
  <c r="BI274" i="5"/>
  <c r="BH274" i="5"/>
  <c r="BG274" i="5"/>
  <c r="BF274" i="5"/>
  <c r="T274" i="5"/>
  <c r="R274" i="5"/>
  <c r="P274" i="5"/>
  <c r="BI271" i="5"/>
  <c r="BH271" i="5"/>
  <c r="BG271" i="5"/>
  <c r="BF271" i="5"/>
  <c r="T271" i="5"/>
  <c r="R271" i="5"/>
  <c r="P271" i="5"/>
  <c r="BI270" i="5"/>
  <c r="BH270" i="5"/>
  <c r="BG270" i="5"/>
  <c r="BF270" i="5"/>
  <c r="T270" i="5"/>
  <c r="R270" i="5"/>
  <c r="P270" i="5"/>
  <c r="BI269" i="5"/>
  <c r="BH269" i="5"/>
  <c r="BG269" i="5"/>
  <c r="BF269" i="5"/>
  <c r="T269" i="5"/>
  <c r="R269" i="5"/>
  <c r="P269" i="5"/>
  <c r="BI268" i="5"/>
  <c r="BH268" i="5"/>
  <c r="BG268" i="5"/>
  <c r="BF268" i="5"/>
  <c r="T268" i="5"/>
  <c r="R268" i="5"/>
  <c r="P268" i="5"/>
  <c r="BI261" i="5"/>
  <c r="BH261" i="5"/>
  <c r="BG261" i="5"/>
  <c r="BF261" i="5"/>
  <c r="T261" i="5"/>
  <c r="R261" i="5"/>
  <c r="P261" i="5"/>
  <c r="BI259" i="5"/>
  <c r="BH259" i="5"/>
  <c r="BG259" i="5"/>
  <c r="BF259" i="5"/>
  <c r="T259" i="5"/>
  <c r="R259" i="5"/>
  <c r="P259" i="5"/>
  <c r="BI257" i="5"/>
  <c r="BH257" i="5"/>
  <c r="BG257" i="5"/>
  <c r="BF257" i="5"/>
  <c r="T257" i="5"/>
  <c r="R257" i="5"/>
  <c r="P257" i="5"/>
  <c r="BI253" i="5"/>
  <c r="BH253" i="5"/>
  <c r="BG253" i="5"/>
  <c r="BF253" i="5"/>
  <c r="T253" i="5"/>
  <c r="R253" i="5"/>
  <c r="P253" i="5"/>
  <c r="BI251" i="5"/>
  <c r="BH251" i="5"/>
  <c r="BG251" i="5"/>
  <c r="BF251" i="5"/>
  <c r="T251" i="5"/>
  <c r="R251" i="5"/>
  <c r="P251" i="5"/>
  <c r="BI250" i="5"/>
  <c r="BH250" i="5"/>
  <c r="BG250" i="5"/>
  <c r="BF250" i="5"/>
  <c r="T250" i="5"/>
  <c r="R250" i="5"/>
  <c r="P250" i="5"/>
  <c r="BI248" i="5"/>
  <c r="BH248" i="5"/>
  <c r="BG248" i="5"/>
  <c r="BF248" i="5"/>
  <c r="T248" i="5"/>
  <c r="R248" i="5"/>
  <c r="P248" i="5"/>
  <c r="BI246" i="5"/>
  <c r="BH246" i="5"/>
  <c r="BG246" i="5"/>
  <c r="BF246" i="5"/>
  <c r="T246" i="5"/>
  <c r="R246" i="5"/>
  <c r="P246" i="5"/>
  <c r="BI244" i="5"/>
  <c r="BH244" i="5"/>
  <c r="BG244" i="5"/>
  <c r="BF244" i="5"/>
  <c r="T244" i="5"/>
  <c r="R244" i="5"/>
  <c r="P244" i="5"/>
  <c r="BI242" i="5"/>
  <c r="BH242" i="5"/>
  <c r="BG242" i="5"/>
  <c r="BF242" i="5"/>
  <c r="T242" i="5"/>
  <c r="R242" i="5"/>
  <c r="P242" i="5"/>
  <c r="BI240" i="5"/>
  <c r="BH240" i="5"/>
  <c r="BG240" i="5"/>
  <c r="BF240" i="5"/>
  <c r="T240" i="5"/>
  <c r="R240" i="5"/>
  <c r="P240" i="5"/>
  <c r="BI238" i="5"/>
  <c r="BH238" i="5"/>
  <c r="BG238" i="5"/>
  <c r="BF238" i="5"/>
  <c r="T238" i="5"/>
  <c r="R238" i="5"/>
  <c r="P238" i="5"/>
  <c r="BI235" i="5"/>
  <c r="BH235" i="5"/>
  <c r="BG235" i="5"/>
  <c r="BF235" i="5"/>
  <c r="T235" i="5"/>
  <c r="R235" i="5"/>
  <c r="P235" i="5"/>
  <c r="BI233" i="5"/>
  <c r="BH233" i="5"/>
  <c r="BG233" i="5"/>
  <c r="BF233" i="5"/>
  <c r="T233" i="5"/>
  <c r="R233" i="5"/>
  <c r="P233" i="5"/>
  <c r="BI231" i="5"/>
  <c r="BH231" i="5"/>
  <c r="BG231" i="5"/>
  <c r="BF231" i="5"/>
  <c r="T231" i="5"/>
  <c r="R231" i="5"/>
  <c r="P231" i="5"/>
  <c r="BI230" i="5"/>
  <c r="BH230" i="5"/>
  <c r="BG230" i="5"/>
  <c r="BF230" i="5"/>
  <c r="T230" i="5"/>
  <c r="R230" i="5"/>
  <c r="P230" i="5"/>
  <c r="BI228" i="5"/>
  <c r="BH228" i="5"/>
  <c r="BG228" i="5"/>
  <c r="BF228" i="5"/>
  <c r="T228" i="5"/>
  <c r="R228" i="5"/>
  <c r="P228" i="5"/>
  <c r="BI226" i="5"/>
  <c r="BH226" i="5"/>
  <c r="BG226" i="5"/>
  <c r="BF226" i="5"/>
  <c r="T226" i="5"/>
  <c r="R226" i="5"/>
  <c r="P226" i="5"/>
  <c r="BI224" i="5"/>
  <c r="BH224" i="5"/>
  <c r="BG224" i="5"/>
  <c r="BF224" i="5"/>
  <c r="T224" i="5"/>
  <c r="R224" i="5"/>
  <c r="P224" i="5"/>
  <c r="BI222" i="5"/>
  <c r="BH222" i="5"/>
  <c r="BG222" i="5"/>
  <c r="BF222" i="5"/>
  <c r="T222" i="5"/>
  <c r="R222" i="5"/>
  <c r="P222" i="5"/>
  <c r="BI219" i="5"/>
  <c r="BH219" i="5"/>
  <c r="BG219" i="5"/>
  <c r="BF219" i="5"/>
  <c r="T219" i="5"/>
  <c r="R219" i="5"/>
  <c r="P219" i="5"/>
  <c r="BI218" i="5"/>
  <c r="BH218" i="5"/>
  <c r="BG218" i="5"/>
  <c r="BF218" i="5"/>
  <c r="T218" i="5"/>
  <c r="R218" i="5"/>
  <c r="P218" i="5"/>
  <c r="BI216" i="5"/>
  <c r="BH216" i="5"/>
  <c r="BG216" i="5"/>
  <c r="BF216" i="5"/>
  <c r="T216" i="5"/>
  <c r="R216" i="5"/>
  <c r="P216" i="5"/>
  <c r="BI214" i="5"/>
  <c r="BH214" i="5"/>
  <c r="BG214" i="5"/>
  <c r="BF214" i="5"/>
  <c r="T214" i="5"/>
  <c r="R214" i="5"/>
  <c r="P214" i="5"/>
  <c r="BI212" i="5"/>
  <c r="BH212" i="5"/>
  <c r="BG212" i="5"/>
  <c r="BF212" i="5"/>
  <c r="T212" i="5"/>
  <c r="R212" i="5"/>
  <c r="P212" i="5"/>
  <c r="BI210" i="5"/>
  <c r="BH210" i="5"/>
  <c r="BG210" i="5"/>
  <c r="BF210" i="5"/>
  <c r="T210" i="5"/>
  <c r="R210" i="5"/>
  <c r="P210" i="5"/>
  <c r="BI208" i="5"/>
  <c r="BH208" i="5"/>
  <c r="BG208" i="5"/>
  <c r="BF208" i="5"/>
  <c r="T208" i="5"/>
  <c r="R208" i="5"/>
  <c r="P208" i="5"/>
  <c r="BI204" i="5"/>
  <c r="BH204" i="5"/>
  <c r="BG204" i="5"/>
  <c r="BF204" i="5"/>
  <c r="T204" i="5"/>
  <c r="T203" i="5" s="1"/>
  <c r="R204" i="5"/>
  <c r="R203" i="5" s="1"/>
  <c r="P204" i="5"/>
  <c r="P203" i="5" s="1"/>
  <c r="BI201" i="5"/>
  <c r="BH201" i="5"/>
  <c r="BG201" i="5"/>
  <c r="BF201" i="5"/>
  <c r="T201" i="5"/>
  <c r="R201" i="5"/>
  <c r="P201" i="5"/>
  <c r="BI199" i="5"/>
  <c r="BH199" i="5"/>
  <c r="BG199" i="5"/>
  <c r="BF199" i="5"/>
  <c r="T199" i="5"/>
  <c r="R199" i="5"/>
  <c r="P199" i="5"/>
  <c r="BI196" i="5"/>
  <c r="BH196" i="5"/>
  <c r="BG196" i="5"/>
  <c r="BF196" i="5"/>
  <c r="T196" i="5"/>
  <c r="R196" i="5"/>
  <c r="P196" i="5"/>
  <c r="BI194" i="5"/>
  <c r="BH194" i="5"/>
  <c r="BG194" i="5"/>
  <c r="BF194" i="5"/>
  <c r="T194" i="5"/>
  <c r="R194" i="5"/>
  <c r="P194" i="5"/>
  <c r="BI192" i="5"/>
  <c r="BH192" i="5"/>
  <c r="BG192" i="5"/>
  <c r="BF192" i="5"/>
  <c r="T192" i="5"/>
  <c r="R192" i="5"/>
  <c r="P192" i="5"/>
  <c r="BI190" i="5"/>
  <c r="BH190" i="5"/>
  <c r="BG190" i="5"/>
  <c r="BF190" i="5"/>
  <c r="T190" i="5"/>
  <c r="R190" i="5"/>
  <c r="P190" i="5"/>
  <c r="BI186" i="5"/>
  <c r="BH186" i="5"/>
  <c r="BG186" i="5"/>
  <c r="BF186" i="5"/>
  <c r="T186" i="5"/>
  <c r="R186" i="5"/>
  <c r="P186" i="5"/>
  <c r="BI183" i="5"/>
  <c r="BH183" i="5"/>
  <c r="BG183" i="5"/>
  <c r="BF183" i="5"/>
  <c r="T183" i="5"/>
  <c r="R183" i="5"/>
  <c r="P183" i="5"/>
  <c r="BI176" i="5"/>
  <c r="BH176" i="5"/>
  <c r="BG176" i="5"/>
  <c r="BF176" i="5"/>
  <c r="T176" i="5"/>
  <c r="R176" i="5"/>
  <c r="P176" i="5"/>
  <c r="BI172" i="5"/>
  <c r="BH172" i="5"/>
  <c r="BG172" i="5"/>
  <c r="BF172" i="5"/>
  <c r="T172" i="5"/>
  <c r="R172" i="5"/>
  <c r="P172" i="5"/>
  <c r="BI168" i="5"/>
  <c r="BH168" i="5"/>
  <c r="BG168" i="5"/>
  <c r="BF168" i="5"/>
  <c r="T168" i="5"/>
  <c r="R168" i="5"/>
  <c r="P168" i="5"/>
  <c r="BI161" i="5"/>
  <c r="BH161" i="5"/>
  <c r="BG161" i="5"/>
  <c r="BF161" i="5"/>
  <c r="T161" i="5"/>
  <c r="R161" i="5"/>
  <c r="P161" i="5"/>
  <c r="BI154" i="5"/>
  <c r="BH154" i="5"/>
  <c r="BG154" i="5"/>
  <c r="BF154" i="5"/>
  <c r="T154" i="5"/>
  <c r="R154" i="5"/>
  <c r="P154" i="5"/>
  <c r="BI147" i="5"/>
  <c r="BH147" i="5"/>
  <c r="BG147" i="5"/>
  <c r="BF147" i="5"/>
  <c r="T147" i="5"/>
  <c r="R147" i="5"/>
  <c r="P147" i="5"/>
  <c r="BI140" i="5"/>
  <c r="BH140" i="5"/>
  <c r="BG140" i="5"/>
  <c r="BF140" i="5"/>
  <c r="T140" i="5"/>
  <c r="R140" i="5"/>
  <c r="P140" i="5"/>
  <c r="BI137" i="5"/>
  <c r="BH137" i="5"/>
  <c r="BG137" i="5"/>
  <c r="BF137" i="5"/>
  <c r="T137" i="5"/>
  <c r="R137" i="5"/>
  <c r="P137" i="5"/>
  <c r="BI129" i="5"/>
  <c r="BH129" i="5"/>
  <c r="BG129" i="5"/>
  <c r="BF129" i="5"/>
  <c r="T129" i="5"/>
  <c r="R129" i="5"/>
  <c r="P129" i="5"/>
  <c r="BI127" i="5"/>
  <c r="BH127" i="5"/>
  <c r="BG127" i="5"/>
  <c r="BF127" i="5"/>
  <c r="T127" i="5"/>
  <c r="R127" i="5"/>
  <c r="P127" i="5"/>
  <c r="BI124" i="5"/>
  <c r="BH124" i="5"/>
  <c r="BG124" i="5"/>
  <c r="BF124" i="5"/>
  <c r="T124" i="5"/>
  <c r="R124" i="5"/>
  <c r="P124" i="5"/>
  <c r="BI116" i="5"/>
  <c r="BH116" i="5"/>
  <c r="BG116" i="5"/>
  <c r="BF116" i="5"/>
  <c r="T116" i="5"/>
  <c r="R116" i="5"/>
  <c r="P116" i="5"/>
  <c r="BI114" i="5"/>
  <c r="BH114" i="5"/>
  <c r="BG114" i="5"/>
  <c r="BF114" i="5"/>
  <c r="T114" i="5"/>
  <c r="R114" i="5"/>
  <c r="P114" i="5"/>
  <c r="BI112" i="5"/>
  <c r="BH112" i="5"/>
  <c r="BG112" i="5"/>
  <c r="BF112" i="5"/>
  <c r="T112" i="5"/>
  <c r="R112" i="5"/>
  <c r="P112" i="5"/>
  <c r="BI105" i="5"/>
  <c r="BH105" i="5"/>
  <c r="BG105" i="5"/>
  <c r="BF105" i="5"/>
  <c r="T105" i="5"/>
  <c r="R105" i="5"/>
  <c r="P105" i="5"/>
  <c r="BI101" i="5"/>
  <c r="BH101" i="5"/>
  <c r="BG101" i="5"/>
  <c r="BF101" i="5"/>
  <c r="T101" i="5"/>
  <c r="R101" i="5"/>
  <c r="P101" i="5"/>
  <c r="J94" i="5"/>
  <c r="F94" i="5"/>
  <c r="F92" i="5"/>
  <c r="E90" i="5"/>
  <c r="J54" i="5"/>
  <c r="F54" i="5"/>
  <c r="F52" i="5"/>
  <c r="E50" i="5"/>
  <c r="J24" i="5"/>
  <c r="E24" i="5"/>
  <c r="J55" i="5"/>
  <c r="J23" i="5"/>
  <c r="J18" i="5"/>
  <c r="E18" i="5"/>
  <c r="F55" i="5"/>
  <c r="J17" i="5"/>
  <c r="J12" i="5"/>
  <c r="J92" i="5" s="1"/>
  <c r="E7" i="5"/>
  <c r="E88" i="5" s="1"/>
  <c r="J37" i="4"/>
  <c r="J36" i="4"/>
  <c r="AY57" i="1"/>
  <c r="J35" i="4"/>
  <c r="AX57" i="1" s="1"/>
  <c r="BI487" i="4"/>
  <c r="BH487" i="4"/>
  <c r="BG487" i="4"/>
  <c r="BF487" i="4"/>
  <c r="T487" i="4"/>
  <c r="T486" i="4"/>
  <c r="T485" i="4" s="1"/>
  <c r="R487" i="4"/>
  <c r="R486" i="4" s="1"/>
  <c r="R485" i="4" s="1"/>
  <c r="P487" i="4"/>
  <c r="P486" i="4"/>
  <c r="P485" i="4" s="1"/>
  <c r="BI483" i="4"/>
  <c r="BH483" i="4"/>
  <c r="BG483" i="4"/>
  <c r="BF483" i="4"/>
  <c r="T483" i="4"/>
  <c r="R483" i="4"/>
  <c r="P483" i="4"/>
  <c r="BI481" i="4"/>
  <c r="BH481" i="4"/>
  <c r="BG481" i="4"/>
  <c r="BF481" i="4"/>
  <c r="T481" i="4"/>
  <c r="R481" i="4"/>
  <c r="P481" i="4"/>
  <c r="BI468" i="4"/>
  <c r="BH468" i="4"/>
  <c r="BG468" i="4"/>
  <c r="BF468" i="4"/>
  <c r="T468" i="4"/>
  <c r="R468" i="4"/>
  <c r="P468" i="4"/>
  <c r="BI465" i="4"/>
  <c r="BH465" i="4"/>
  <c r="BG465" i="4"/>
  <c r="BF465" i="4"/>
  <c r="T465" i="4"/>
  <c r="R465" i="4"/>
  <c r="P465" i="4"/>
  <c r="BI463" i="4"/>
  <c r="BH463" i="4"/>
  <c r="BG463" i="4"/>
  <c r="BF463" i="4"/>
  <c r="T463" i="4"/>
  <c r="R463" i="4"/>
  <c r="P463" i="4"/>
  <c r="BI455" i="4"/>
  <c r="BH455" i="4"/>
  <c r="BG455" i="4"/>
  <c r="BF455" i="4"/>
  <c r="T455" i="4"/>
  <c r="R455" i="4"/>
  <c r="P455" i="4"/>
  <c r="BI453" i="4"/>
  <c r="BH453" i="4"/>
  <c r="BG453" i="4"/>
  <c r="BF453" i="4"/>
  <c r="T453" i="4"/>
  <c r="R453" i="4"/>
  <c r="P453" i="4"/>
  <c r="BI450" i="4"/>
  <c r="BH450" i="4"/>
  <c r="BG450" i="4"/>
  <c r="BF450" i="4"/>
  <c r="T450" i="4"/>
  <c r="R450" i="4"/>
  <c r="P450" i="4"/>
  <c r="BI449" i="4"/>
  <c r="BH449" i="4"/>
  <c r="BG449" i="4"/>
  <c r="BF449" i="4"/>
  <c r="T449" i="4"/>
  <c r="R449" i="4"/>
  <c r="P449" i="4"/>
  <c r="BI447" i="4"/>
  <c r="BH447" i="4"/>
  <c r="BG447" i="4"/>
  <c r="BF447" i="4"/>
  <c r="T447" i="4"/>
  <c r="R447" i="4"/>
  <c r="P447" i="4"/>
  <c r="BI446" i="4"/>
  <c r="BH446" i="4"/>
  <c r="BG446" i="4"/>
  <c r="BF446" i="4"/>
  <c r="T446" i="4"/>
  <c r="R446" i="4"/>
  <c r="P446" i="4"/>
  <c r="BI439" i="4"/>
  <c r="BH439" i="4"/>
  <c r="BG439" i="4"/>
  <c r="BF439" i="4"/>
  <c r="T439" i="4"/>
  <c r="R439" i="4"/>
  <c r="P439" i="4"/>
  <c r="BI432" i="4"/>
  <c r="BH432" i="4"/>
  <c r="BG432" i="4"/>
  <c r="BF432" i="4"/>
  <c r="T432" i="4"/>
  <c r="R432" i="4"/>
  <c r="P432" i="4"/>
  <c r="BI430" i="4"/>
  <c r="BH430" i="4"/>
  <c r="BG430" i="4"/>
  <c r="BF430" i="4"/>
  <c r="T430" i="4"/>
  <c r="R430" i="4"/>
  <c r="P430" i="4"/>
  <c r="BI423" i="4"/>
  <c r="BH423" i="4"/>
  <c r="BG423" i="4"/>
  <c r="BF423" i="4"/>
  <c r="T423" i="4"/>
  <c r="R423" i="4"/>
  <c r="P423" i="4"/>
  <c r="BI420" i="4"/>
  <c r="BH420" i="4"/>
  <c r="BG420" i="4"/>
  <c r="BF420" i="4"/>
  <c r="T420" i="4"/>
  <c r="R420" i="4"/>
  <c r="P420" i="4"/>
  <c r="BI416" i="4"/>
  <c r="BH416" i="4"/>
  <c r="BG416" i="4"/>
  <c r="BF416" i="4"/>
  <c r="T416" i="4"/>
  <c r="R416" i="4"/>
  <c r="P416" i="4"/>
  <c r="BI415" i="4"/>
  <c r="BH415" i="4"/>
  <c r="BG415" i="4"/>
  <c r="BF415" i="4"/>
  <c r="T415" i="4"/>
  <c r="R415" i="4"/>
  <c r="P415" i="4"/>
  <c r="BI413" i="4"/>
  <c r="BH413" i="4"/>
  <c r="BG413" i="4"/>
  <c r="BF413" i="4"/>
  <c r="T413" i="4"/>
  <c r="R413" i="4"/>
  <c r="P413" i="4"/>
  <c r="BI412" i="4"/>
  <c r="BH412" i="4"/>
  <c r="BG412" i="4"/>
  <c r="BF412" i="4"/>
  <c r="T412" i="4"/>
  <c r="R412" i="4"/>
  <c r="P412" i="4"/>
  <c r="BI404" i="4"/>
  <c r="BH404" i="4"/>
  <c r="BG404" i="4"/>
  <c r="BF404" i="4"/>
  <c r="T404" i="4"/>
  <c r="R404" i="4"/>
  <c r="P404" i="4"/>
  <c r="BI397" i="4"/>
  <c r="BH397" i="4"/>
  <c r="BG397" i="4"/>
  <c r="BF397" i="4"/>
  <c r="T397" i="4"/>
  <c r="R397" i="4"/>
  <c r="P397" i="4"/>
  <c r="BI392" i="4"/>
  <c r="BH392" i="4"/>
  <c r="BG392" i="4"/>
  <c r="BF392" i="4"/>
  <c r="T392" i="4"/>
  <c r="R392" i="4"/>
  <c r="P392" i="4"/>
  <c r="BI385" i="4"/>
  <c r="BH385" i="4"/>
  <c r="BG385" i="4"/>
  <c r="BF385" i="4"/>
  <c r="T385" i="4"/>
  <c r="R385" i="4"/>
  <c r="P385" i="4"/>
  <c r="BI383" i="4"/>
  <c r="BH383" i="4"/>
  <c r="BG383" i="4"/>
  <c r="BF383" i="4"/>
  <c r="T383" i="4"/>
  <c r="R383" i="4"/>
  <c r="P383" i="4"/>
  <c r="BI381" i="4"/>
  <c r="BH381" i="4"/>
  <c r="BG381" i="4"/>
  <c r="BF381" i="4"/>
  <c r="T381" i="4"/>
  <c r="R381" i="4"/>
  <c r="P381" i="4"/>
  <c r="BI379" i="4"/>
  <c r="BH379" i="4"/>
  <c r="BG379" i="4"/>
  <c r="BF379" i="4"/>
  <c r="T379" i="4"/>
  <c r="R379" i="4"/>
  <c r="P379" i="4"/>
  <c r="BI372" i="4"/>
  <c r="BH372" i="4"/>
  <c r="BG372" i="4"/>
  <c r="BF372" i="4"/>
  <c r="T372" i="4"/>
  <c r="R372" i="4"/>
  <c r="P372" i="4"/>
  <c r="BI369" i="4"/>
  <c r="BH369" i="4"/>
  <c r="BG369" i="4"/>
  <c r="BF369" i="4"/>
  <c r="T369" i="4"/>
  <c r="R369" i="4"/>
  <c r="P369" i="4"/>
  <c r="BI368" i="4"/>
  <c r="BH368" i="4"/>
  <c r="BG368" i="4"/>
  <c r="BF368" i="4"/>
  <c r="T368" i="4"/>
  <c r="R368" i="4"/>
  <c r="P368" i="4"/>
  <c r="BI364" i="4"/>
  <c r="BH364" i="4"/>
  <c r="BG364" i="4"/>
  <c r="BF364" i="4"/>
  <c r="T364" i="4"/>
  <c r="R364" i="4"/>
  <c r="P364" i="4"/>
  <c r="BI359" i="4"/>
  <c r="BH359" i="4"/>
  <c r="BG359" i="4"/>
  <c r="BF359" i="4"/>
  <c r="T359" i="4"/>
  <c r="R359" i="4"/>
  <c r="P359" i="4"/>
  <c r="BI356" i="4"/>
  <c r="BH356" i="4"/>
  <c r="BG356" i="4"/>
  <c r="BF356" i="4"/>
  <c r="T356" i="4"/>
  <c r="R356" i="4"/>
  <c r="P356" i="4"/>
  <c r="BI355" i="4"/>
  <c r="BH355" i="4"/>
  <c r="BG355" i="4"/>
  <c r="BF355" i="4"/>
  <c r="T355" i="4"/>
  <c r="R355" i="4"/>
  <c r="P355" i="4"/>
  <c r="BI353" i="4"/>
  <c r="BH353" i="4"/>
  <c r="BG353" i="4"/>
  <c r="BF353" i="4"/>
  <c r="T353" i="4"/>
  <c r="R353" i="4"/>
  <c r="P353" i="4"/>
  <c r="BI346" i="4"/>
  <c r="BH346" i="4"/>
  <c r="BG346" i="4"/>
  <c r="BF346" i="4"/>
  <c r="T346" i="4"/>
  <c r="R346" i="4"/>
  <c r="P346" i="4"/>
  <c r="BI339" i="4"/>
  <c r="BH339" i="4"/>
  <c r="BG339" i="4"/>
  <c r="BF339" i="4"/>
  <c r="T339" i="4"/>
  <c r="R339" i="4"/>
  <c r="P339" i="4"/>
  <c r="BI336" i="4"/>
  <c r="BH336" i="4"/>
  <c r="BG336" i="4"/>
  <c r="BF336" i="4"/>
  <c r="T336" i="4"/>
  <c r="R336" i="4"/>
  <c r="P336" i="4"/>
  <c r="BI335" i="4"/>
  <c r="BH335" i="4"/>
  <c r="BG335" i="4"/>
  <c r="BF335" i="4"/>
  <c r="T335" i="4"/>
  <c r="R335" i="4"/>
  <c r="P335" i="4"/>
  <c r="BI333" i="4"/>
  <c r="BH333" i="4"/>
  <c r="BG333" i="4"/>
  <c r="BF333" i="4"/>
  <c r="T333" i="4"/>
  <c r="R333" i="4"/>
  <c r="P333" i="4"/>
  <c r="BI327" i="4"/>
  <c r="BH327" i="4"/>
  <c r="BG327" i="4"/>
  <c r="BF327" i="4"/>
  <c r="T327" i="4"/>
  <c r="R327" i="4"/>
  <c r="P327" i="4"/>
  <c r="BI324" i="4"/>
  <c r="BH324" i="4"/>
  <c r="BG324" i="4"/>
  <c r="BF324" i="4"/>
  <c r="T324" i="4"/>
  <c r="R324" i="4"/>
  <c r="P324" i="4"/>
  <c r="BI321" i="4"/>
  <c r="BH321" i="4"/>
  <c r="BG321" i="4"/>
  <c r="BF321" i="4"/>
  <c r="T321" i="4"/>
  <c r="R321" i="4"/>
  <c r="P321" i="4"/>
  <c r="BI314" i="4"/>
  <c r="BH314" i="4"/>
  <c r="BG314" i="4"/>
  <c r="BF314" i="4"/>
  <c r="T314" i="4"/>
  <c r="R314" i="4"/>
  <c r="P314" i="4"/>
  <c r="BI313" i="4"/>
  <c r="BH313" i="4"/>
  <c r="BG313" i="4"/>
  <c r="BF313" i="4"/>
  <c r="T313" i="4"/>
  <c r="R313" i="4"/>
  <c r="P313" i="4"/>
  <c r="BI309" i="4"/>
  <c r="BH309" i="4"/>
  <c r="BG309" i="4"/>
  <c r="BF309" i="4"/>
  <c r="T309" i="4"/>
  <c r="R309" i="4"/>
  <c r="P309" i="4"/>
  <c r="BI308" i="4"/>
  <c r="BH308" i="4"/>
  <c r="BG308" i="4"/>
  <c r="BF308" i="4"/>
  <c r="T308" i="4"/>
  <c r="R308" i="4"/>
  <c r="P308" i="4"/>
  <c r="BI307" i="4"/>
  <c r="BH307" i="4"/>
  <c r="BG307" i="4"/>
  <c r="BF307" i="4"/>
  <c r="T307" i="4"/>
  <c r="R307" i="4"/>
  <c r="P307" i="4"/>
  <c r="BI306" i="4"/>
  <c r="BH306" i="4"/>
  <c r="BG306" i="4"/>
  <c r="BF306" i="4"/>
  <c r="T306" i="4"/>
  <c r="R306" i="4"/>
  <c r="P306" i="4"/>
  <c r="BI299" i="4"/>
  <c r="BH299" i="4"/>
  <c r="BG299" i="4"/>
  <c r="BF299" i="4"/>
  <c r="T299" i="4"/>
  <c r="R299" i="4"/>
  <c r="P299" i="4"/>
  <c r="BI298" i="4"/>
  <c r="BH298" i="4"/>
  <c r="BG298" i="4"/>
  <c r="BF298" i="4"/>
  <c r="T298" i="4"/>
  <c r="R298" i="4"/>
  <c r="P298" i="4"/>
  <c r="BI290" i="4"/>
  <c r="BH290" i="4"/>
  <c r="BG290" i="4"/>
  <c r="BF290" i="4"/>
  <c r="T290" i="4"/>
  <c r="R290" i="4"/>
  <c r="P290" i="4"/>
  <c r="BI283" i="4"/>
  <c r="BH283" i="4"/>
  <c r="BG283" i="4"/>
  <c r="BF283" i="4"/>
  <c r="T283" i="4"/>
  <c r="R283" i="4"/>
  <c r="P283" i="4"/>
  <c r="BI280" i="4"/>
  <c r="BH280" i="4"/>
  <c r="BG280" i="4"/>
  <c r="BF280" i="4"/>
  <c r="T280" i="4"/>
  <c r="R280" i="4"/>
  <c r="P280" i="4"/>
  <c r="BI274" i="4"/>
  <c r="BH274" i="4"/>
  <c r="BG274" i="4"/>
  <c r="BF274" i="4"/>
  <c r="T274" i="4"/>
  <c r="R274" i="4"/>
  <c r="P274" i="4"/>
  <c r="BI271" i="4"/>
  <c r="BH271" i="4"/>
  <c r="BG271" i="4"/>
  <c r="BF271" i="4"/>
  <c r="T271" i="4"/>
  <c r="R271" i="4"/>
  <c r="P271" i="4"/>
  <c r="BI270" i="4"/>
  <c r="BH270" i="4"/>
  <c r="BG270" i="4"/>
  <c r="BF270" i="4"/>
  <c r="T270" i="4"/>
  <c r="R270" i="4"/>
  <c r="P270" i="4"/>
  <c r="BI263" i="4"/>
  <c r="BH263" i="4"/>
  <c r="BG263" i="4"/>
  <c r="BF263" i="4"/>
  <c r="T263" i="4"/>
  <c r="R263" i="4"/>
  <c r="P263" i="4"/>
  <c r="BI262" i="4"/>
  <c r="BH262" i="4"/>
  <c r="BG262" i="4"/>
  <c r="BF262" i="4"/>
  <c r="T262" i="4"/>
  <c r="R262" i="4"/>
  <c r="P262" i="4"/>
  <c r="BI260" i="4"/>
  <c r="BH260" i="4"/>
  <c r="BG260" i="4"/>
  <c r="BF260" i="4"/>
  <c r="T260" i="4"/>
  <c r="R260" i="4"/>
  <c r="P260" i="4"/>
  <c r="BI259" i="4"/>
  <c r="BH259" i="4"/>
  <c r="BG259" i="4"/>
  <c r="BF259" i="4"/>
  <c r="T259" i="4"/>
  <c r="R259" i="4"/>
  <c r="P259" i="4"/>
  <c r="BI258" i="4"/>
  <c r="BH258" i="4"/>
  <c r="BG258" i="4"/>
  <c r="BF258" i="4"/>
  <c r="T258" i="4"/>
  <c r="R258" i="4"/>
  <c r="P258" i="4"/>
  <c r="BI256" i="4"/>
  <c r="BH256" i="4"/>
  <c r="BG256" i="4"/>
  <c r="BF256" i="4"/>
  <c r="T256" i="4"/>
  <c r="R256" i="4"/>
  <c r="P256" i="4"/>
  <c r="BI252" i="4"/>
  <c r="BH252" i="4"/>
  <c r="BG252" i="4"/>
  <c r="BF252" i="4"/>
  <c r="T252" i="4"/>
  <c r="R252" i="4"/>
  <c r="P252" i="4"/>
  <c r="BI250" i="4"/>
  <c r="BH250" i="4"/>
  <c r="BG250" i="4"/>
  <c r="BF250" i="4"/>
  <c r="T250" i="4"/>
  <c r="R250" i="4"/>
  <c r="P250" i="4"/>
  <c r="BI248" i="4"/>
  <c r="BH248" i="4"/>
  <c r="BG248" i="4"/>
  <c r="BF248" i="4"/>
  <c r="T248" i="4"/>
  <c r="R248" i="4"/>
  <c r="P248" i="4"/>
  <c r="BI246" i="4"/>
  <c r="BH246" i="4"/>
  <c r="BG246" i="4"/>
  <c r="BF246" i="4"/>
  <c r="T246" i="4"/>
  <c r="R246" i="4"/>
  <c r="P246" i="4"/>
  <c r="BI244" i="4"/>
  <c r="BH244" i="4"/>
  <c r="BG244" i="4"/>
  <c r="BF244" i="4"/>
  <c r="T244" i="4"/>
  <c r="R244" i="4"/>
  <c r="P244" i="4"/>
  <c r="BI242" i="4"/>
  <c r="BH242" i="4"/>
  <c r="BG242" i="4"/>
  <c r="BF242" i="4"/>
  <c r="T242" i="4"/>
  <c r="R242" i="4"/>
  <c r="P242" i="4"/>
  <c r="BI240" i="4"/>
  <c r="BH240" i="4"/>
  <c r="BG240" i="4"/>
  <c r="BF240" i="4"/>
  <c r="T240" i="4"/>
  <c r="R240" i="4"/>
  <c r="P240" i="4"/>
  <c r="BI238" i="4"/>
  <c r="BH238" i="4"/>
  <c r="BG238" i="4"/>
  <c r="BF238" i="4"/>
  <c r="T238" i="4"/>
  <c r="R238" i="4"/>
  <c r="P238" i="4"/>
  <c r="BI235" i="4"/>
  <c r="BH235" i="4"/>
  <c r="BG235" i="4"/>
  <c r="BF235" i="4"/>
  <c r="T235" i="4"/>
  <c r="R235" i="4"/>
  <c r="P235" i="4"/>
  <c r="BI233" i="4"/>
  <c r="BH233" i="4"/>
  <c r="BG233" i="4"/>
  <c r="BF233" i="4"/>
  <c r="T233" i="4"/>
  <c r="R233" i="4"/>
  <c r="P233" i="4"/>
  <c r="BI231" i="4"/>
  <c r="BH231" i="4"/>
  <c r="BG231" i="4"/>
  <c r="BF231" i="4"/>
  <c r="T231" i="4"/>
  <c r="R231" i="4"/>
  <c r="P231" i="4"/>
  <c r="BI230" i="4"/>
  <c r="BH230" i="4"/>
  <c r="BG230" i="4"/>
  <c r="BF230" i="4"/>
  <c r="T230" i="4"/>
  <c r="R230" i="4"/>
  <c r="P230" i="4"/>
  <c r="BI228" i="4"/>
  <c r="BH228" i="4"/>
  <c r="BG228" i="4"/>
  <c r="BF228" i="4"/>
  <c r="T228" i="4"/>
  <c r="R228" i="4"/>
  <c r="P228" i="4"/>
  <c r="BI226" i="4"/>
  <c r="BH226" i="4"/>
  <c r="BG226" i="4"/>
  <c r="BF226" i="4"/>
  <c r="T226" i="4"/>
  <c r="R226" i="4"/>
  <c r="P226" i="4"/>
  <c r="BI224" i="4"/>
  <c r="BH224" i="4"/>
  <c r="BG224" i="4"/>
  <c r="BF224" i="4"/>
  <c r="T224" i="4"/>
  <c r="R224" i="4"/>
  <c r="P224" i="4"/>
  <c r="BI222" i="4"/>
  <c r="BH222" i="4"/>
  <c r="BG222" i="4"/>
  <c r="BF222" i="4"/>
  <c r="T222" i="4"/>
  <c r="R222" i="4"/>
  <c r="P222" i="4"/>
  <c r="BI219" i="4"/>
  <c r="BH219" i="4"/>
  <c r="BG219" i="4"/>
  <c r="BF219" i="4"/>
  <c r="T219" i="4"/>
  <c r="R219" i="4"/>
  <c r="P219" i="4"/>
  <c r="BI218" i="4"/>
  <c r="BH218" i="4"/>
  <c r="BG218" i="4"/>
  <c r="BF218" i="4"/>
  <c r="T218" i="4"/>
  <c r="R218" i="4"/>
  <c r="P218" i="4"/>
  <c r="BI216" i="4"/>
  <c r="BH216" i="4"/>
  <c r="BG216" i="4"/>
  <c r="BF216" i="4"/>
  <c r="T216" i="4"/>
  <c r="R216" i="4"/>
  <c r="P216" i="4"/>
  <c r="BI214" i="4"/>
  <c r="BH214" i="4"/>
  <c r="BG214" i="4"/>
  <c r="BF214" i="4"/>
  <c r="T214" i="4"/>
  <c r="R214" i="4"/>
  <c r="P214" i="4"/>
  <c r="BI212" i="4"/>
  <c r="BH212" i="4"/>
  <c r="BG212" i="4"/>
  <c r="BF212" i="4"/>
  <c r="T212" i="4"/>
  <c r="R212" i="4"/>
  <c r="P212" i="4"/>
  <c r="BI210" i="4"/>
  <c r="BH210" i="4"/>
  <c r="BG210" i="4"/>
  <c r="BF210" i="4"/>
  <c r="T210" i="4"/>
  <c r="R210" i="4"/>
  <c r="P210" i="4"/>
  <c r="BI208" i="4"/>
  <c r="BH208" i="4"/>
  <c r="BG208" i="4"/>
  <c r="BF208" i="4"/>
  <c r="T208" i="4"/>
  <c r="R208" i="4"/>
  <c r="P208" i="4"/>
  <c r="BI204" i="4"/>
  <c r="BH204" i="4"/>
  <c r="BG204" i="4"/>
  <c r="BF204" i="4"/>
  <c r="T204" i="4"/>
  <c r="T203" i="4"/>
  <c r="R204" i="4"/>
  <c r="R203" i="4" s="1"/>
  <c r="P204" i="4"/>
  <c r="P203" i="4" s="1"/>
  <c r="BI201" i="4"/>
  <c r="BH201" i="4"/>
  <c r="BG201" i="4"/>
  <c r="BF201" i="4"/>
  <c r="T201" i="4"/>
  <c r="R201" i="4"/>
  <c r="P201" i="4"/>
  <c r="BI199" i="4"/>
  <c r="BH199" i="4"/>
  <c r="BG199" i="4"/>
  <c r="BF199" i="4"/>
  <c r="T199" i="4"/>
  <c r="R199" i="4"/>
  <c r="P199" i="4"/>
  <c r="BI196" i="4"/>
  <c r="BH196" i="4"/>
  <c r="BG196" i="4"/>
  <c r="BF196" i="4"/>
  <c r="T196" i="4"/>
  <c r="R196" i="4"/>
  <c r="P196" i="4"/>
  <c r="BI194" i="4"/>
  <c r="BH194" i="4"/>
  <c r="BG194" i="4"/>
  <c r="BF194" i="4"/>
  <c r="T194" i="4"/>
  <c r="R194" i="4"/>
  <c r="P194" i="4"/>
  <c r="BI192" i="4"/>
  <c r="BH192" i="4"/>
  <c r="BG192" i="4"/>
  <c r="BF192" i="4"/>
  <c r="T192" i="4"/>
  <c r="R192" i="4"/>
  <c r="P192" i="4"/>
  <c r="BI190" i="4"/>
  <c r="BH190" i="4"/>
  <c r="BG190" i="4"/>
  <c r="BF190" i="4"/>
  <c r="T190" i="4"/>
  <c r="R190" i="4"/>
  <c r="P190" i="4"/>
  <c r="BI183" i="4"/>
  <c r="BH183" i="4"/>
  <c r="BG183" i="4"/>
  <c r="BF183" i="4"/>
  <c r="T183" i="4"/>
  <c r="R183" i="4"/>
  <c r="P183" i="4"/>
  <c r="BI176" i="4"/>
  <c r="BH176" i="4"/>
  <c r="BG176" i="4"/>
  <c r="BF176" i="4"/>
  <c r="T176" i="4"/>
  <c r="R176" i="4"/>
  <c r="P176" i="4"/>
  <c r="BI172" i="4"/>
  <c r="BH172" i="4"/>
  <c r="BG172" i="4"/>
  <c r="BF172" i="4"/>
  <c r="T172" i="4"/>
  <c r="R172" i="4"/>
  <c r="P172" i="4"/>
  <c r="BI169" i="4"/>
  <c r="BH169" i="4"/>
  <c r="BG169" i="4"/>
  <c r="BF169" i="4"/>
  <c r="T169" i="4"/>
  <c r="R169" i="4"/>
  <c r="P169" i="4"/>
  <c r="BI165" i="4"/>
  <c r="BH165" i="4"/>
  <c r="BG165" i="4"/>
  <c r="BF165" i="4"/>
  <c r="T165" i="4"/>
  <c r="R165" i="4"/>
  <c r="P165" i="4"/>
  <c r="BI161" i="4"/>
  <c r="BH161" i="4"/>
  <c r="BG161" i="4"/>
  <c r="BF161" i="4"/>
  <c r="T161" i="4"/>
  <c r="R161" i="4"/>
  <c r="P161" i="4"/>
  <c r="BI154" i="4"/>
  <c r="BH154" i="4"/>
  <c r="BG154" i="4"/>
  <c r="BF154" i="4"/>
  <c r="T154" i="4"/>
  <c r="R154" i="4"/>
  <c r="P154" i="4"/>
  <c r="BI147" i="4"/>
  <c r="BH147" i="4"/>
  <c r="BG147" i="4"/>
  <c r="BF147" i="4"/>
  <c r="T147" i="4"/>
  <c r="R147" i="4"/>
  <c r="P147" i="4"/>
  <c r="BI140" i="4"/>
  <c r="BH140" i="4"/>
  <c r="BG140" i="4"/>
  <c r="BF140" i="4"/>
  <c r="T140" i="4"/>
  <c r="R140" i="4"/>
  <c r="P140" i="4"/>
  <c r="BI137" i="4"/>
  <c r="BH137" i="4"/>
  <c r="BG137" i="4"/>
  <c r="BF137" i="4"/>
  <c r="T137" i="4"/>
  <c r="R137" i="4"/>
  <c r="P137" i="4"/>
  <c r="BI129" i="4"/>
  <c r="BH129" i="4"/>
  <c r="BG129" i="4"/>
  <c r="BF129" i="4"/>
  <c r="T129" i="4"/>
  <c r="R129" i="4"/>
  <c r="P129" i="4"/>
  <c r="BI127" i="4"/>
  <c r="BH127" i="4"/>
  <c r="BG127" i="4"/>
  <c r="BF127" i="4"/>
  <c r="T127" i="4"/>
  <c r="R127" i="4"/>
  <c r="P127" i="4"/>
  <c r="BI124" i="4"/>
  <c r="BH124" i="4"/>
  <c r="BG124" i="4"/>
  <c r="BF124" i="4"/>
  <c r="T124" i="4"/>
  <c r="R124" i="4"/>
  <c r="P124" i="4"/>
  <c r="BI116" i="4"/>
  <c r="BH116" i="4"/>
  <c r="BG116" i="4"/>
  <c r="BF116" i="4"/>
  <c r="T116" i="4"/>
  <c r="R116" i="4"/>
  <c r="P116" i="4"/>
  <c r="BI114" i="4"/>
  <c r="BH114" i="4"/>
  <c r="BG114" i="4"/>
  <c r="BF114" i="4"/>
  <c r="T114" i="4"/>
  <c r="R114" i="4"/>
  <c r="P114" i="4"/>
  <c r="BI112" i="4"/>
  <c r="BH112" i="4"/>
  <c r="BG112" i="4"/>
  <c r="BF112" i="4"/>
  <c r="T112" i="4"/>
  <c r="R112" i="4"/>
  <c r="P112" i="4"/>
  <c r="BI105" i="4"/>
  <c r="BH105" i="4"/>
  <c r="BG105" i="4"/>
  <c r="BF105" i="4"/>
  <c r="T105" i="4"/>
  <c r="R105" i="4"/>
  <c r="P105" i="4"/>
  <c r="BI101" i="4"/>
  <c r="BH101" i="4"/>
  <c r="BG101" i="4"/>
  <c r="BF101" i="4"/>
  <c r="T101" i="4"/>
  <c r="R101" i="4"/>
  <c r="P101" i="4"/>
  <c r="J94" i="4"/>
  <c r="F94" i="4"/>
  <c r="F92" i="4"/>
  <c r="E90" i="4"/>
  <c r="J54" i="4"/>
  <c r="F54" i="4"/>
  <c r="F52" i="4"/>
  <c r="E50" i="4"/>
  <c r="J24" i="4"/>
  <c r="E24" i="4"/>
  <c r="J95" i="4" s="1"/>
  <c r="J23" i="4"/>
  <c r="J18" i="4"/>
  <c r="E18" i="4"/>
  <c r="F55" i="4" s="1"/>
  <c r="J17" i="4"/>
  <c r="J12" i="4"/>
  <c r="J92" i="4" s="1"/>
  <c r="E7" i="4"/>
  <c r="E88" i="4" s="1"/>
  <c r="J37" i="3"/>
  <c r="J36" i="3"/>
  <c r="AY56" i="1" s="1"/>
  <c r="J35" i="3"/>
  <c r="AX56" i="1"/>
  <c r="BI576" i="3"/>
  <c r="BH576" i="3"/>
  <c r="BG576" i="3"/>
  <c r="BF576" i="3"/>
  <c r="T576" i="3"/>
  <c r="T575" i="3"/>
  <c r="T574" i="3" s="1"/>
  <c r="R576" i="3"/>
  <c r="R575" i="3" s="1"/>
  <c r="R574" i="3" s="1"/>
  <c r="P576" i="3"/>
  <c r="P575" i="3"/>
  <c r="P574" i="3"/>
  <c r="BI572" i="3"/>
  <c r="BH572" i="3"/>
  <c r="BG572" i="3"/>
  <c r="BF572" i="3"/>
  <c r="T572" i="3"/>
  <c r="R572" i="3"/>
  <c r="P572" i="3"/>
  <c r="BI562" i="3"/>
  <c r="BH562" i="3"/>
  <c r="BG562" i="3"/>
  <c r="BF562" i="3"/>
  <c r="T562" i="3"/>
  <c r="R562" i="3"/>
  <c r="P562" i="3"/>
  <c r="BI560" i="3"/>
  <c r="BH560" i="3"/>
  <c r="BG560" i="3"/>
  <c r="BF560" i="3"/>
  <c r="T560" i="3"/>
  <c r="R560" i="3"/>
  <c r="P560" i="3"/>
  <c r="BI557" i="3"/>
  <c r="BH557" i="3"/>
  <c r="BG557" i="3"/>
  <c r="BF557" i="3"/>
  <c r="T557" i="3"/>
  <c r="R557" i="3"/>
  <c r="P557" i="3"/>
  <c r="BI555" i="3"/>
  <c r="BH555" i="3"/>
  <c r="BG555" i="3"/>
  <c r="BF555" i="3"/>
  <c r="T555" i="3"/>
  <c r="R555" i="3"/>
  <c r="P555" i="3"/>
  <c r="BI553" i="3"/>
  <c r="BH553" i="3"/>
  <c r="BG553" i="3"/>
  <c r="BF553" i="3"/>
  <c r="T553" i="3"/>
  <c r="R553" i="3"/>
  <c r="P553" i="3"/>
  <c r="BI543" i="3"/>
  <c r="BH543" i="3"/>
  <c r="BG543" i="3"/>
  <c r="BF543" i="3"/>
  <c r="T543" i="3"/>
  <c r="R543" i="3"/>
  <c r="P543" i="3"/>
  <c r="BI540" i="3"/>
  <c r="BH540" i="3"/>
  <c r="BG540" i="3"/>
  <c r="BF540" i="3"/>
  <c r="T540" i="3"/>
  <c r="R540" i="3"/>
  <c r="P540" i="3"/>
  <c r="BI539" i="3"/>
  <c r="BH539" i="3"/>
  <c r="BG539" i="3"/>
  <c r="BF539" i="3"/>
  <c r="T539" i="3"/>
  <c r="R539" i="3"/>
  <c r="P539" i="3"/>
  <c r="BI537" i="3"/>
  <c r="BH537" i="3"/>
  <c r="BG537" i="3"/>
  <c r="BF537" i="3"/>
  <c r="T537" i="3"/>
  <c r="R537" i="3"/>
  <c r="P537" i="3"/>
  <c r="BI536" i="3"/>
  <c r="BH536" i="3"/>
  <c r="BG536" i="3"/>
  <c r="BF536" i="3"/>
  <c r="T536" i="3"/>
  <c r="R536" i="3"/>
  <c r="P536" i="3"/>
  <c r="BI526" i="3"/>
  <c r="BH526" i="3"/>
  <c r="BG526" i="3"/>
  <c r="BF526" i="3"/>
  <c r="T526" i="3"/>
  <c r="R526" i="3"/>
  <c r="P526" i="3"/>
  <c r="BI517" i="3"/>
  <c r="BH517" i="3"/>
  <c r="BG517" i="3"/>
  <c r="BF517" i="3"/>
  <c r="T517" i="3"/>
  <c r="R517" i="3"/>
  <c r="P517" i="3"/>
  <c r="BI515" i="3"/>
  <c r="BH515" i="3"/>
  <c r="BG515" i="3"/>
  <c r="BF515" i="3"/>
  <c r="T515" i="3"/>
  <c r="R515" i="3"/>
  <c r="P515" i="3"/>
  <c r="BI506" i="3"/>
  <c r="BH506" i="3"/>
  <c r="BG506" i="3"/>
  <c r="BF506" i="3"/>
  <c r="T506" i="3"/>
  <c r="R506" i="3"/>
  <c r="P506" i="3"/>
  <c r="BI503" i="3"/>
  <c r="BH503" i="3"/>
  <c r="BG503" i="3"/>
  <c r="BF503" i="3"/>
  <c r="T503" i="3"/>
  <c r="R503" i="3"/>
  <c r="P503" i="3"/>
  <c r="BI502" i="3"/>
  <c r="BH502" i="3"/>
  <c r="BG502" i="3"/>
  <c r="BF502" i="3"/>
  <c r="T502" i="3"/>
  <c r="R502" i="3"/>
  <c r="P502" i="3"/>
  <c r="BI500" i="3"/>
  <c r="BH500" i="3"/>
  <c r="BG500" i="3"/>
  <c r="BF500" i="3"/>
  <c r="T500" i="3"/>
  <c r="R500" i="3"/>
  <c r="P500" i="3"/>
  <c r="BI499" i="3"/>
  <c r="BH499" i="3"/>
  <c r="BG499" i="3"/>
  <c r="BF499" i="3"/>
  <c r="T499" i="3"/>
  <c r="R499" i="3"/>
  <c r="P499" i="3"/>
  <c r="BI489" i="3"/>
  <c r="BH489" i="3"/>
  <c r="BG489" i="3"/>
  <c r="BF489" i="3"/>
  <c r="T489" i="3"/>
  <c r="R489" i="3"/>
  <c r="P489" i="3"/>
  <c r="BI480" i="3"/>
  <c r="BH480" i="3"/>
  <c r="BG480" i="3"/>
  <c r="BF480" i="3"/>
  <c r="T480" i="3"/>
  <c r="R480" i="3"/>
  <c r="P480" i="3"/>
  <c r="BI471" i="3"/>
  <c r="BH471" i="3"/>
  <c r="BG471" i="3"/>
  <c r="BF471" i="3"/>
  <c r="T471" i="3"/>
  <c r="R471" i="3"/>
  <c r="P471" i="3"/>
  <c r="BI467" i="3"/>
  <c r="BH467" i="3"/>
  <c r="BG467" i="3"/>
  <c r="BF467" i="3"/>
  <c r="T467" i="3"/>
  <c r="R467" i="3"/>
  <c r="P467" i="3"/>
  <c r="BI465" i="3"/>
  <c r="BH465" i="3"/>
  <c r="BG465" i="3"/>
  <c r="BF465" i="3"/>
  <c r="T465" i="3"/>
  <c r="R465" i="3"/>
  <c r="P465" i="3"/>
  <c r="BI463" i="3"/>
  <c r="BH463" i="3"/>
  <c r="BG463" i="3"/>
  <c r="BF463" i="3"/>
  <c r="T463" i="3"/>
  <c r="R463" i="3"/>
  <c r="P463" i="3"/>
  <c r="BI461" i="3"/>
  <c r="BH461" i="3"/>
  <c r="BG461" i="3"/>
  <c r="BF461" i="3"/>
  <c r="T461" i="3"/>
  <c r="R461" i="3"/>
  <c r="P461" i="3"/>
  <c r="BI452" i="3"/>
  <c r="BH452" i="3"/>
  <c r="BG452" i="3"/>
  <c r="BF452" i="3"/>
  <c r="T452" i="3"/>
  <c r="R452" i="3"/>
  <c r="P452" i="3"/>
  <c r="BI449" i="3"/>
  <c r="BH449" i="3"/>
  <c r="BG449" i="3"/>
  <c r="BF449" i="3"/>
  <c r="T449" i="3"/>
  <c r="R449" i="3"/>
  <c r="P449" i="3"/>
  <c r="BI445" i="3"/>
  <c r="BH445" i="3"/>
  <c r="BG445" i="3"/>
  <c r="BF445" i="3"/>
  <c r="T445" i="3"/>
  <c r="R445" i="3"/>
  <c r="P445" i="3"/>
  <c r="BI442" i="3"/>
  <c r="BH442" i="3"/>
  <c r="BG442" i="3"/>
  <c r="BF442" i="3"/>
  <c r="T442" i="3"/>
  <c r="R442" i="3"/>
  <c r="P442" i="3"/>
  <c r="BI438" i="3"/>
  <c r="BH438" i="3"/>
  <c r="BG438" i="3"/>
  <c r="BF438" i="3"/>
  <c r="T438" i="3"/>
  <c r="R438" i="3"/>
  <c r="P438" i="3"/>
  <c r="BI435" i="3"/>
  <c r="BH435" i="3"/>
  <c r="BG435" i="3"/>
  <c r="BF435" i="3"/>
  <c r="T435" i="3"/>
  <c r="R435" i="3"/>
  <c r="P435" i="3"/>
  <c r="BI433" i="3"/>
  <c r="BH433" i="3"/>
  <c r="BG433" i="3"/>
  <c r="BF433" i="3"/>
  <c r="T433" i="3"/>
  <c r="R433" i="3"/>
  <c r="P433" i="3"/>
  <c r="BI431" i="3"/>
  <c r="BH431" i="3"/>
  <c r="BG431" i="3"/>
  <c r="BF431" i="3"/>
  <c r="T431" i="3"/>
  <c r="R431" i="3"/>
  <c r="P431" i="3"/>
  <c r="BI430" i="3"/>
  <c r="BH430" i="3"/>
  <c r="BG430" i="3"/>
  <c r="BF430" i="3"/>
  <c r="T430" i="3"/>
  <c r="R430" i="3"/>
  <c r="P430" i="3"/>
  <c r="BI428" i="3"/>
  <c r="BH428" i="3"/>
  <c r="BG428" i="3"/>
  <c r="BF428" i="3"/>
  <c r="T428" i="3"/>
  <c r="R428" i="3"/>
  <c r="P428" i="3"/>
  <c r="BI427" i="3"/>
  <c r="BH427" i="3"/>
  <c r="BG427" i="3"/>
  <c r="BF427" i="3"/>
  <c r="T427" i="3"/>
  <c r="R427" i="3"/>
  <c r="P427" i="3"/>
  <c r="BI425" i="3"/>
  <c r="BH425" i="3"/>
  <c r="BG425" i="3"/>
  <c r="BF425" i="3"/>
  <c r="T425" i="3"/>
  <c r="R425" i="3"/>
  <c r="P425" i="3"/>
  <c r="BI423" i="3"/>
  <c r="BH423" i="3"/>
  <c r="BG423" i="3"/>
  <c r="BF423" i="3"/>
  <c r="T423" i="3"/>
  <c r="R423" i="3"/>
  <c r="P423" i="3"/>
  <c r="BI419" i="3"/>
  <c r="BH419" i="3"/>
  <c r="BG419" i="3"/>
  <c r="BF419" i="3"/>
  <c r="T419" i="3"/>
  <c r="R419" i="3"/>
  <c r="P419" i="3"/>
  <c r="BI418" i="3"/>
  <c r="BH418" i="3"/>
  <c r="BG418" i="3"/>
  <c r="BF418" i="3"/>
  <c r="T418" i="3"/>
  <c r="R418" i="3"/>
  <c r="P418" i="3"/>
  <c r="BI409" i="3"/>
  <c r="BH409" i="3"/>
  <c r="BG409" i="3"/>
  <c r="BF409" i="3"/>
  <c r="T409" i="3"/>
  <c r="R409" i="3"/>
  <c r="P409" i="3"/>
  <c r="BI400" i="3"/>
  <c r="BH400" i="3"/>
  <c r="BG400" i="3"/>
  <c r="BF400" i="3"/>
  <c r="T400" i="3"/>
  <c r="R400" i="3"/>
  <c r="P400" i="3"/>
  <c r="BI391" i="3"/>
  <c r="BH391" i="3"/>
  <c r="BG391" i="3"/>
  <c r="BF391" i="3"/>
  <c r="T391" i="3"/>
  <c r="R391" i="3"/>
  <c r="P391" i="3"/>
  <c r="BI388" i="3"/>
  <c r="BH388" i="3"/>
  <c r="BG388" i="3"/>
  <c r="BF388" i="3"/>
  <c r="T388" i="3"/>
  <c r="R388" i="3"/>
  <c r="P388" i="3"/>
  <c r="BI384" i="3"/>
  <c r="BH384" i="3"/>
  <c r="BG384" i="3"/>
  <c r="BF384" i="3"/>
  <c r="T384" i="3"/>
  <c r="R384" i="3"/>
  <c r="P384" i="3"/>
  <c r="BI381" i="3"/>
  <c r="BH381" i="3"/>
  <c r="BG381" i="3"/>
  <c r="BF381" i="3"/>
  <c r="T381" i="3"/>
  <c r="R381" i="3"/>
  <c r="P381" i="3"/>
  <c r="BI380" i="3"/>
  <c r="BH380" i="3"/>
  <c r="BG380" i="3"/>
  <c r="BF380" i="3"/>
  <c r="T380" i="3"/>
  <c r="R380" i="3"/>
  <c r="P380" i="3"/>
  <c r="BI373" i="3"/>
  <c r="BH373" i="3"/>
  <c r="BG373" i="3"/>
  <c r="BF373" i="3"/>
  <c r="T373" i="3"/>
  <c r="R373" i="3"/>
  <c r="P373" i="3"/>
  <c r="BI367" i="3"/>
  <c r="BH367" i="3"/>
  <c r="BG367" i="3"/>
  <c r="BF367" i="3"/>
  <c r="T367" i="3"/>
  <c r="R367" i="3"/>
  <c r="P367" i="3"/>
  <c r="BI364" i="3"/>
  <c r="BH364" i="3"/>
  <c r="BG364" i="3"/>
  <c r="BF364" i="3"/>
  <c r="T364" i="3"/>
  <c r="R364" i="3"/>
  <c r="P364" i="3"/>
  <c r="BI363" i="3"/>
  <c r="BH363" i="3"/>
  <c r="BG363" i="3"/>
  <c r="BF363" i="3"/>
  <c r="T363" i="3"/>
  <c r="R363" i="3"/>
  <c r="P363" i="3"/>
  <c r="BI355" i="3"/>
  <c r="BH355" i="3"/>
  <c r="BG355" i="3"/>
  <c r="BF355" i="3"/>
  <c r="T355" i="3"/>
  <c r="R355" i="3"/>
  <c r="P355" i="3"/>
  <c r="BI354" i="3"/>
  <c r="BH354" i="3"/>
  <c r="BG354" i="3"/>
  <c r="BF354" i="3"/>
  <c r="T354" i="3"/>
  <c r="R354" i="3"/>
  <c r="P354" i="3"/>
  <c r="BI353" i="3"/>
  <c r="BH353" i="3"/>
  <c r="BG353" i="3"/>
  <c r="BF353" i="3"/>
  <c r="T353" i="3"/>
  <c r="R353" i="3"/>
  <c r="P353" i="3"/>
  <c r="BI352" i="3"/>
  <c r="BH352" i="3"/>
  <c r="BG352" i="3"/>
  <c r="BF352" i="3"/>
  <c r="T352" i="3"/>
  <c r="R352" i="3"/>
  <c r="P352" i="3"/>
  <c r="BI342" i="3"/>
  <c r="BH342" i="3"/>
  <c r="BG342" i="3"/>
  <c r="BF342" i="3"/>
  <c r="T342" i="3"/>
  <c r="R342" i="3"/>
  <c r="P342" i="3"/>
  <c r="BI341" i="3"/>
  <c r="BH341" i="3"/>
  <c r="BG341" i="3"/>
  <c r="BF341" i="3"/>
  <c r="T341" i="3"/>
  <c r="R341" i="3"/>
  <c r="P341" i="3"/>
  <c r="BI339" i="3"/>
  <c r="BH339" i="3"/>
  <c r="BG339" i="3"/>
  <c r="BF339" i="3"/>
  <c r="T339" i="3"/>
  <c r="R339" i="3"/>
  <c r="P339" i="3"/>
  <c r="BI338" i="3"/>
  <c r="BH338" i="3"/>
  <c r="BG338" i="3"/>
  <c r="BF338" i="3"/>
  <c r="T338" i="3"/>
  <c r="R338" i="3"/>
  <c r="P338" i="3"/>
  <c r="BI336" i="3"/>
  <c r="BH336" i="3"/>
  <c r="BG336" i="3"/>
  <c r="BF336" i="3"/>
  <c r="T336" i="3"/>
  <c r="R336" i="3"/>
  <c r="P336" i="3"/>
  <c r="BI327" i="3"/>
  <c r="BH327" i="3"/>
  <c r="BG327" i="3"/>
  <c r="BF327" i="3"/>
  <c r="T327" i="3"/>
  <c r="R327" i="3"/>
  <c r="P327" i="3"/>
  <c r="BI324" i="3"/>
  <c r="BH324" i="3"/>
  <c r="BG324" i="3"/>
  <c r="BF324" i="3"/>
  <c r="T324" i="3"/>
  <c r="R324" i="3"/>
  <c r="P324" i="3"/>
  <c r="BI315" i="3"/>
  <c r="BH315" i="3"/>
  <c r="BG315" i="3"/>
  <c r="BF315" i="3"/>
  <c r="T315" i="3"/>
  <c r="R315" i="3"/>
  <c r="P315" i="3"/>
  <c r="BI312" i="3"/>
  <c r="BH312" i="3"/>
  <c r="BG312" i="3"/>
  <c r="BF312" i="3"/>
  <c r="T312" i="3"/>
  <c r="R312" i="3"/>
  <c r="P312" i="3"/>
  <c r="BI310" i="3"/>
  <c r="BH310" i="3"/>
  <c r="BG310" i="3"/>
  <c r="BF310" i="3"/>
  <c r="T310" i="3"/>
  <c r="R310" i="3"/>
  <c r="P310" i="3"/>
  <c r="BI306" i="3"/>
  <c r="BH306" i="3"/>
  <c r="BG306" i="3"/>
  <c r="BF306" i="3"/>
  <c r="T306" i="3"/>
  <c r="R306" i="3"/>
  <c r="P306" i="3"/>
  <c r="BI305" i="3"/>
  <c r="BH305" i="3"/>
  <c r="BG305" i="3"/>
  <c r="BF305" i="3"/>
  <c r="T305" i="3"/>
  <c r="R305" i="3"/>
  <c r="P305" i="3"/>
  <c r="BI304" i="3"/>
  <c r="BH304" i="3"/>
  <c r="BG304" i="3"/>
  <c r="BF304" i="3"/>
  <c r="T304" i="3"/>
  <c r="R304" i="3"/>
  <c r="P304" i="3"/>
  <c r="BI302" i="3"/>
  <c r="BH302" i="3"/>
  <c r="BG302" i="3"/>
  <c r="BF302" i="3"/>
  <c r="T302" i="3"/>
  <c r="R302" i="3"/>
  <c r="P302" i="3"/>
  <c r="BI301" i="3"/>
  <c r="BH301" i="3"/>
  <c r="BG301" i="3"/>
  <c r="BF301" i="3"/>
  <c r="T301" i="3"/>
  <c r="R301" i="3"/>
  <c r="P301" i="3"/>
  <c r="BI300" i="3"/>
  <c r="BH300" i="3"/>
  <c r="BG300" i="3"/>
  <c r="BF300" i="3"/>
  <c r="T300" i="3"/>
  <c r="R300" i="3"/>
  <c r="P300" i="3"/>
  <c r="BI298" i="3"/>
  <c r="BH298" i="3"/>
  <c r="BG298" i="3"/>
  <c r="BF298" i="3"/>
  <c r="T298" i="3"/>
  <c r="R298" i="3"/>
  <c r="P298" i="3"/>
  <c r="BI297" i="3"/>
  <c r="BH297" i="3"/>
  <c r="BG297" i="3"/>
  <c r="BF297" i="3"/>
  <c r="T297" i="3"/>
  <c r="R297" i="3"/>
  <c r="P297" i="3"/>
  <c r="BI295" i="3"/>
  <c r="BH295" i="3"/>
  <c r="BG295" i="3"/>
  <c r="BF295" i="3"/>
  <c r="T295" i="3"/>
  <c r="R295" i="3"/>
  <c r="P295" i="3"/>
  <c r="BI293" i="3"/>
  <c r="BH293" i="3"/>
  <c r="BG293" i="3"/>
  <c r="BF293" i="3"/>
  <c r="T293" i="3"/>
  <c r="R293" i="3"/>
  <c r="P293" i="3"/>
  <c r="BI291" i="3"/>
  <c r="BH291" i="3"/>
  <c r="BG291" i="3"/>
  <c r="BF291" i="3"/>
  <c r="T291" i="3"/>
  <c r="R291" i="3"/>
  <c r="P291" i="3"/>
  <c r="BI282" i="3"/>
  <c r="BH282" i="3"/>
  <c r="BG282" i="3"/>
  <c r="BF282" i="3"/>
  <c r="T282" i="3"/>
  <c r="R282" i="3"/>
  <c r="P282" i="3"/>
  <c r="BI280" i="3"/>
  <c r="BH280" i="3"/>
  <c r="BG280" i="3"/>
  <c r="BF280" i="3"/>
  <c r="T280" i="3"/>
  <c r="R280" i="3"/>
  <c r="P280" i="3"/>
  <c r="BI278" i="3"/>
  <c r="BH278" i="3"/>
  <c r="BG278" i="3"/>
  <c r="BF278" i="3"/>
  <c r="T278" i="3"/>
  <c r="R278" i="3"/>
  <c r="P278" i="3"/>
  <c r="BI276" i="3"/>
  <c r="BH276" i="3"/>
  <c r="BG276" i="3"/>
  <c r="BF276" i="3"/>
  <c r="T276" i="3"/>
  <c r="R276" i="3"/>
  <c r="P276" i="3"/>
  <c r="BI274" i="3"/>
  <c r="BH274" i="3"/>
  <c r="BG274" i="3"/>
  <c r="BF274" i="3"/>
  <c r="T274" i="3"/>
  <c r="R274" i="3"/>
  <c r="P274" i="3"/>
  <c r="BI271" i="3"/>
  <c r="BH271" i="3"/>
  <c r="BG271" i="3"/>
  <c r="BF271" i="3"/>
  <c r="T271" i="3"/>
  <c r="R271" i="3"/>
  <c r="P271" i="3"/>
  <c r="BI269" i="3"/>
  <c r="BH269" i="3"/>
  <c r="BG269" i="3"/>
  <c r="BF269" i="3"/>
  <c r="T269" i="3"/>
  <c r="R269" i="3"/>
  <c r="P269" i="3"/>
  <c r="BI268" i="3"/>
  <c r="BH268" i="3"/>
  <c r="BG268" i="3"/>
  <c r="BF268" i="3"/>
  <c r="T268" i="3"/>
  <c r="R268" i="3"/>
  <c r="P268" i="3"/>
  <c r="BI266" i="3"/>
  <c r="BH266" i="3"/>
  <c r="BG266" i="3"/>
  <c r="BF266" i="3"/>
  <c r="T266" i="3"/>
  <c r="R266" i="3"/>
  <c r="P266" i="3"/>
  <c r="BI264" i="3"/>
  <c r="BH264" i="3"/>
  <c r="BG264" i="3"/>
  <c r="BF264" i="3"/>
  <c r="T264" i="3"/>
  <c r="R264" i="3"/>
  <c r="P264" i="3"/>
  <c r="BI262" i="3"/>
  <c r="BH262" i="3"/>
  <c r="BG262" i="3"/>
  <c r="BF262" i="3"/>
  <c r="T262" i="3"/>
  <c r="R262" i="3"/>
  <c r="P262" i="3"/>
  <c r="BI260" i="3"/>
  <c r="BH260" i="3"/>
  <c r="BG260" i="3"/>
  <c r="BF260" i="3"/>
  <c r="T260" i="3"/>
  <c r="R260" i="3"/>
  <c r="P260" i="3"/>
  <c r="BI258" i="3"/>
  <c r="BH258" i="3"/>
  <c r="BG258" i="3"/>
  <c r="BF258" i="3"/>
  <c r="T258" i="3"/>
  <c r="R258" i="3"/>
  <c r="P258" i="3"/>
  <c r="BI255" i="3"/>
  <c r="BH255" i="3"/>
  <c r="BG255" i="3"/>
  <c r="BF255" i="3"/>
  <c r="T255" i="3"/>
  <c r="R255" i="3"/>
  <c r="P255" i="3"/>
  <c r="BI254" i="3"/>
  <c r="BH254" i="3"/>
  <c r="BG254" i="3"/>
  <c r="BF254" i="3"/>
  <c r="T254" i="3"/>
  <c r="R254" i="3"/>
  <c r="P254" i="3"/>
  <c r="BI252" i="3"/>
  <c r="BH252" i="3"/>
  <c r="BG252" i="3"/>
  <c r="BF252" i="3"/>
  <c r="T252" i="3"/>
  <c r="R252" i="3"/>
  <c r="P252" i="3"/>
  <c r="BI250" i="3"/>
  <c r="BH250" i="3"/>
  <c r="BG250" i="3"/>
  <c r="BF250" i="3"/>
  <c r="T250" i="3"/>
  <c r="R250" i="3"/>
  <c r="P250" i="3"/>
  <c r="BI246" i="3"/>
  <c r="BH246" i="3"/>
  <c r="BG246" i="3"/>
  <c r="BF246" i="3"/>
  <c r="T246" i="3"/>
  <c r="R246" i="3"/>
  <c r="P246" i="3"/>
  <c r="BI237" i="3"/>
  <c r="BH237" i="3"/>
  <c r="BG237" i="3"/>
  <c r="BF237" i="3"/>
  <c r="T237" i="3"/>
  <c r="R237" i="3"/>
  <c r="P237" i="3"/>
  <c r="BI233" i="3"/>
  <c r="BH233" i="3"/>
  <c r="BG233" i="3"/>
  <c r="BF233" i="3"/>
  <c r="T233" i="3"/>
  <c r="R233" i="3"/>
  <c r="P233" i="3"/>
  <c r="BI229" i="3"/>
  <c r="BH229" i="3"/>
  <c r="BG229" i="3"/>
  <c r="BF229" i="3"/>
  <c r="T229" i="3"/>
  <c r="T228" i="3" s="1"/>
  <c r="R229" i="3"/>
  <c r="R228" i="3"/>
  <c r="P229" i="3"/>
  <c r="P228" i="3" s="1"/>
  <c r="BI226" i="3"/>
  <c r="BH226" i="3"/>
  <c r="BG226" i="3"/>
  <c r="BF226" i="3"/>
  <c r="T226" i="3"/>
  <c r="R226" i="3"/>
  <c r="P226" i="3"/>
  <c r="BI224" i="3"/>
  <c r="BH224" i="3"/>
  <c r="BG224" i="3"/>
  <c r="BF224" i="3"/>
  <c r="T224" i="3"/>
  <c r="R224" i="3"/>
  <c r="P224" i="3"/>
  <c r="BI221" i="3"/>
  <c r="BH221" i="3"/>
  <c r="BG221" i="3"/>
  <c r="BF221" i="3"/>
  <c r="T221" i="3"/>
  <c r="R221" i="3"/>
  <c r="P221" i="3"/>
  <c r="BI219" i="3"/>
  <c r="BH219" i="3"/>
  <c r="BG219" i="3"/>
  <c r="BF219" i="3"/>
  <c r="T219" i="3"/>
  <c r="R219" i="3"/>
  <c r="P219" i="3"/>
  <c r="BI217" i="3"/>
  <c r="BH217" i="3"/>
  <c r="BG217" i="3"/>
  <c r="BF217" i="3"/>
  <c r="T217" i="3"/>
  <c r="R217" i="3"/>
  <c r="P217" i="3"/>
  <c r="BI215" i="3"/>
  <c r="BH215" i="3"/>
  <c r="BG215" i="3"/>
  <c r="BF215" i="3"/>
  <c r="T215" i="3"/>
  <c r="R215" i="3"/>
  <c r="P215" i="3"/>
  <c r="BI206" i="3"/>
  <c r="BH206" i="3"/>
  <c r="BG206" i="3"/>
  <c r="BF206" i="3"/>
  <c r="T206" i="3"/>
  <c r="R206" i="3"/>
  <c r="P206" i="3"/>
  <c r="BI197" i="3"/>
  <c r="BH197" i="3"/>
  <c r="BG197" i="3"/>
  <c r="BF197" i="3"/>
  <c r="T197" i="3"/>
  <c r="R197" i="3"/>
  <c r="P197" i="3"/>
  <c r="BI193" i="3"/>
  <c r="BH193" i="3"/>
  <c r="BG193" i="3"/>
  <c r="BF193" i="3"/>
  <c r="T193" i="3"/>
  <c r="R193" i="3"/>
  <c r="P193" i="3"/>
  <c r="BI190" i="3"/>
  <c r="BH190" i="3"/>
  <c r="BG190" i="3"/>
  <c r="BF190" i="3"/>
  <c r="T190" i="3"/>
  <c r="R190" i="3"/>
  <c r="P190" i="3"/>
  <c r="BI186" i="3"/>
  <c r="BH186" i="3"/>
  <c r="BG186" i="3"/>
  <c r="BF186" i="3"/>
  <c r="T186" i="3"/>
  <c r="R186" i="3"/>
  <c r="P186" i="3"/>
  <c r="BI177" i="3"/>
  <c r="BH177" i="3"/>
  <c r="BG177" i="3"/>
  <c r="BF177" i="3"/>
  <c r="T177" i="3"/>
  <c r="R177" i="3"/>
  <c r="P177" i="3"/>
  <c r="BI168" i="3"/>
  <c r="BH168" i="3"/>
  <c r="BG168" i="3"/>
  <c r="BF168" i="3"/>
  <c r="T168" i="3"/>
  <c r="R168" i="3"/>
  <c r="P168" i="3"/>
  <c r="BI159" i="3"/>
  <c r="BH159" i="3"/>
  <c r="BG159" i="3"/>
  <c r="BF159" i="3"/>
  <c r="T159" i="3"/>
  <c r="R159" i="3"/>
  <c r="P159" i="3"/>
  <c r="BI157" i="3"/>
  <c r="BH157" i="3"/>
  <c r="BG157" i="3"/>
  <c r="BF157" i="3"/>
  <c r="T157" i="3"/>
  <c r="R157" i="3"/>
  <c r="P157" i="3"/>
  <c r="BI153" i="3"/>
  <c r="BH153" i="3"/>
  <c r="BG153" i="3"/>
  <c r="BF153" i="3"/>
  <c r="T153" i="3"/>
  <c r="R153" i="3"/>
  <c r="P153" i="3"/>
  <c r="BI151" i="3"/>
  <c r="BH151" i="3"/>
  <c r="BG151" i="3"/>
  <c r="BF151" i="3"/>
  <c r="T151" i="3"/>
  <c r="R151" i="3"/>
  <c r="P151" i="3"/>
  <c r="BI141" i="3"/>
  <c r="BH141" i="3"/>
  <c r="BG141" i="3"/>
  <c r="BF141" i="3"/>
  <c r="T141" i="3"/>
  <c r="R141" i="3"/>
  <c r="P141" i="3"/>
  <c r="BI139" i="3"/>
  <c r="BH139" i="3"/>
  <c r="BG139" i="3"/>
  <c r="BF139" i="3"/>
  <c r="T139" i="3"/>
  <c r="R139" i="3"/>
  <c r="P139" i="3"/>
  <c r="BI129" i="3"/>
  <c r="BH129" i="3"/>
  <c r="BG129" i="3"/>
  <c r="BF129" i="3"/>
  <c r="T129" i="3"/>
  <c r="R129" i="3"/>
  <c r="P129" i="3"/>
  <c r="BI119" i="3"/>
  <c r="BH119" i="3"/>
  <c r="BG119" i="3"/>
  <c r="BF119" i="3"/>
  <c r="T119" i="3"/>
  <c r="R119" i="3"/>
  <c r="P119" i="3"/>
  <c r="BI117" i="3"/>
  <c r="BH117" i="3"/>
  <c r="BG117" i="3"/>
  <c r="BF117" i="3"/>
  <c r="T117" i="3"/>
  <c r="R117" i="3"/>
  <c r="P117" i="3"/>
  <c r="BI115" i="3"/>
  <c r="BH115" i="3"/>
  <c r="BG115" i="3"/>
  <c r="BF115" i="3"/>
  <c r="T115" i="3"/>
  <c r="R115" i="3"/>
  <c r="P115" i="3"/>
  <c r="BI106" i="3"/>
  <c r="BH106" i="3"/>
  <c r="BG106" i="3"/>
  <c r="BF106" i="3"/>
  <c r="T106" i="3"/>
  <c r="R106" i="3"/>
  <c r="P106" i="3"/>
  <c r="BI102" i="3"/>
  <c r="BH102" i="3"/>
  <c r="BG102" i="3"/>
  <c r="BF102" i="3"/>
  <c r="T102" i="3"/>
  <c r="R102" i="3"/>
  <c r="P102" i="3"/>
  <c r="J95" i="3"/>
  <c r="F95" i="3"/>
  <c r="F93" i="3"/>
  <c r="E91" i="3"/>
  <c r="J54" i="3"/>
  <c r="F54" i="3"/>
  <c r="F52" i="3"/>
  <c r="E50" i="3"/>
  <c r="J24" i="3"/>
  <c r="E24" i="3"/>
  <c r="J96" i="3"/>
  <c r="J23" i="3"/>
  <c r="J18" i="3"/>
  <c r="E18" i="3"/>
  <c r="F55" i="3" s="1"/>
  <c r="J17" i="3"/>
  <c r="J12" i="3"/>
  <c r="J52" i="3" s="1"/>
  <c r="E7" i="3"/>
  <c r="E48" i="3" s="1"/>
  <c r="J37" i="2"/>
  <c r="J36" i="2"/>
  <c r="AY55" i="1"/>
  <c r="J35" i="2"/>
  <c r="AX55" i="1" s="1"/>
  <c r="BI576" i="2"/>
  <c r="BH576" i="2"/>
  <c r="BG576" i="2"/>
  <c r="BF576" i="2"/>
  <c r="T576" i="2"/>
  <c r="T575" i="2"/>
  <c r="T574" i="2" s="1"/>
  <c r="R576" i="2"/>
  <c r="R575" i="2" s="1"/>
  <c r="R574" i="2" s="1"/>
  <c r="P576" i="2"/>
  <c r="P575" i="2" s="1"/>
  <c r="P574" i="2" s="1"/>
  <c r="BI572" i="2"/>
  <c r="BH572" i="2"/>
  <c r="BG572" i="2"/>
  <c r="BF572" i="2"/>
  <c r="T572" i="2"/>
  <c r="R572" i="2"/>
  <c r="P572" i="2"/>
  <c r="BI562" i="2"/>
  <c r="BH562" i="2"/>
  <c r="BG562" i="2"/>
  <c r="BF562" i="2"/>
  <c r="T562" i="2"/>
  <c r="R562" i="2"/>
  <c r="P562" i="2"/>
  <c r="BI560" i="2"/>
  <c r="BH560" i="2"/>
  <c r="BG560" i="2"/>
  <c r="BF560" i="2"/>
  <c r="T560" i="2"/>
  <c r="R560" i="2"/>
  <c r="P560" i="2"/>
  <c r="BI557" i="2"/>
  <c r="BH557" i="2"/>
  <c r="BG557" i="2"/>
  <c r="BF557" i="2"/>
  <c r="T557" i="2"/>
  <c r="R557" i="2"/>
  <c r="P557" i="2"/>
  <c r="BI555" i="2"/>
  <c r="BH555" i="2"/>
  <c r="BG555" i="2"/>
  <c r="BF555" i="2"/>
  <c r="T555" i="2"/>
  <c r="R555" i="2"/>
  <c r="P555" i="2"/>
  <c r="BI553" i="2"/>
  <c r="BH553" i="2"/>
  <c r="BG553" i="2"/>
  <c r="BF553" i="2"/>
  <c r="T553" i="2"/>
  <c r="R553" i="2"/>
  <c r="P553" i="2"/>
  <c r="BI543" i="2"/>
  <c r="BH543" i="2"/>
  <c r="BG543" i="2"/>
  <c r="BF543" i="2"/>
  <c r="T543" i="2"/>
  <c r="R543" i="2"/>
  <c r="P543" i="2"/>
  <c r="BI540" i="2"/>
  <c r="BH540" i="2"/>
  <c r="BG540" i="2"/>
  <c r="BF540" i="2"/>
  <c r="T540" i="2"/>
  <c r="R540" i="2"/>
  <c r="P540" i="2"/>
  <c r="BI539" i="2"/>
  <c r="BH539" i="2"/>
  <c r="BG539" i="2"/>
  <c r="BF539" i="2"/>
  <c r="T539" i="2"/>
  <c r="R539" i="2"/>
  <c r="P539" i="2"/>
  <c r="BI537" i="2"/>
  <c r="BH537" i="2"/>
  <c r="BG537" i="2"/>
  <c r="BF537" i="2"/>
  <c r="T537" i="2"/>
  <c r="R537" i="2"/>
  <c r="P537" i="2"/>
  <c r="BI536" i="2"/>
  <c r="BH536" i="2"/>
  <c r="BG536" i="2"/>
  <c r="BF536" i="2"/>
  <c r="T536" i="2"/>
  <c r="R536" i="2"/>
  <c r="P536" i="2"/>
  <c r="BI526" i="2"/>
  <c r="BH526" i="2"/>
  <c r="BG526" i="2"/>
  <c r="BF526" i="2"/>
  <c r="T526" i="2"/>
  <c r="R526" i="2"/>
  <c r="P526" i="2"/>
  <c r="BI517" i="2"/>
  <c r="BH517" i="2"/>
  <c r="BG517" i="2"/>
  <c r="BF517" i="2"/>
  <c r="T517" i="2"/>
  <c r="R517" i="2"/>
  <c r="P517" i="2"/>
  <c r="BI515" i="2"/>
  <c r="BH515" i="2"/>
  <c r="BG515" i="2"/>
  <c r="BF515" i="2"/>
  <c r="T515" i="2"/>
  <c r="R515" i="2"/>
  <c r="P515" i="2"/>
  <c r="BI506" i="2"/>
  <c r="BH506" i="2"/>
  <c r="BG506" i="2"/>
  <c r="BF506" i="2"/>
  <c r="T506" i="2"/>
  <c r="R506" i="2"/>
  <c r="P506" i="2"/>
  <c r="BI503" i="2"/>
  <c r="BH503" i="2"/>
  <c r="BG503" i="2"/>
  <c r="BF503" i="2"/>
  <c r="T503" i="2"/>
  <c r="R503" i="2"/>
  <c r="P503" i="2"/>
  <c r="BI502" i="2"/>
  <c r="BH502" i="2"/>
  <c r="BG502" i="2"/>
  <c r="BF502" i="2"/>
  <c r="T502" i="2"/>
  <c r="R502" i="2"/>
  <c r="P502" i="2"/>
  <c r="BI500" i="2"/>
  <c r="BH500" i="2"/>
  <c r="BG500" i="2"/>
  <c r="BF500" i="2"/>
  <c r="T500" i="2"/>
  <c r="R500" i="2"/>
  <c r="P500" i="2"/>
  <c r="BI499" i="2"/>
  <c r="BH499" i="2"/>
  <c r="BG499" i="2"/>
  <c r="BF499" i="2"/>
  <c r="T499" i="2"/>
  <c r="R499" i="2"/>
  <c r="P499" i="2"/>
  <c r="BI489" i="2"/>
  <c r="BH489" i="2"/>
  <c r="BG489" i="2"/>
  <c r="BF489" i="2"/>
  <c r="T489" i="2"/>
  <c r="R489" i="2"/>
  <c r="P489" i="2"/>
  <c r="BI480" i="2"/>
  <c r="BH480" i="2"/>
  <c r="BG480" i="2"/>
  <c r="BF480" i="2"/>
  <c r="T480" i="2"/>
  <c r="R480" i="2"/>
  <c r="P480" i="2"/>
  <c r="BI471" i="2"/>
  <c r="BH471" i="2"/>
  <c r="BG471" i="2"/>
  <c r="BF471" i="2"/>
  <c r="T471" i="2"/>
  <c r="R471" i="2"/>
  <c r="P471" i="2"/>
  <c r="BI467" i="2"/>
  <c r="BH467" i="2"/>
  <c r="BG467" i="2"/>
  <c r="BF467" i="2"/>
  <c r="T467" i="2"/>
  <c r="R467" i="2"/>
  <c r="P467" i="2"/>
  <c r="BI465" i="2"/>
  <c r="BH465" i="2"/>
  <c r="BG465" i="2"/>
  <c r="BF465" i="2"/>
  <c r="T465" i="2"/>
  <c r="R465" i="2"/>
  <c r="P465" i="2"/>
  <c r="BI463" i="2"/>
  <c r="BH463" i="2"/>
  <c r="BG463" i="2"/>
  <c r="BF463" i="2"/>
  <c r="T463" i="2"/>
  <c r="R463" i="2"/>
  <c r="P463" i="2"/>
  <c r="BI461" i="2"/>
  <c r="BH461" i="2"/>
  <c r="BG461" i="2"/>
  <c r="BF461" i="2"/>
  <c r="T461" i="2"/>
  <c r="R461" i="2"/>
  <c r="P461" i="2"/>
  <c r="BI452" i="2"/>
  <c r="BH452" i="2"/>
  <c r="BG452" i="2"/>
  <c r="BF452" i="2"/>
  <c r="T452" i="2"/>
  <c r="R452" i="2"/>
  <c r="P452" i="2"/>
  <c r="BI449" i="2"/>
  <c r="BH449" i="2"/>
  <c r="BG449" i="2"/>
  <c r="BF449" i="2"/>
  <c r="T449" i="2"/>
  <c r="R449" i="2"/>
  <c r="P449" i="2"/>
  <c r="BI445" i="2"/>
  <c r="BH445" i="2"/>
  <c r="BG445" i="2"/>
  <c r="BF445" i="2"/>
  <c r="T445" i="2"/>
  <c r="R445" i="2"/>
  <c r="P445" i="2"/>
  <c r="BI442" i="2"/>
  <c r="BH442" i="2"/>
  <c r="BG442" i="2"/>
  <c r="BF442" i="2"/>
  <c r="T442" i="2"/>
  <c r="R442" i="2"/>
  <c r="P442" i="2"/>
  <c r="BI438" i="2"/>
  <c r="BH438" i="2"/>
  <c r="BG438" i="2"/>
  <c r="BF438" i="2"/>
  <c r="T438" i="2"/>
  <c r="R438" i="2"/>
  <c r="P438" i="2"/>
  <c r="BI435" i="2"/>
  <c r="BH435" i="2"/>
  <c r="BG435" i="2"/>
  <c r="BF435" i="2"/>
  <c r="T435" i="2"/>
  <c r="R435" i="2"/>
  <c r="P435" i="2"/>
  <c r="BI433" i="2"/>
  <c r="BH433" i="2"/>
  <c r="BG433" i="2"/>
  <c r="BF433" i="2"/>
  <c r="T433" i="2"/>
  <c r="R433" i="2"/>
  <c r="P433" i="2"/>
  <c r="BI431" i="2"/>
  <c r="BH431" i="2"/>
  <c r="BG431" i="2"/>
  <c r="BF431" i="2"/>
  <c r="T431" i="2"/>
  <c r="R431" i="2"/>
  <c r="P431" i="2"/>
  <c r="BI430" i="2"/>
  <c r="BH430" i="2"/>
  <c r="BG430" i="2"/>
  <c r="BF430" i="2"/>
  <c r="T430" i="2"/>
  <c r="R430" i="2"/>
  <c r="P430" i="2"/>
  <c r="BI428" i="2"/>
  <c r="BH428" i="2"/>
  <c r="BG428" i="2"/>
  <c r="BF428" i="2"/>
  <c r="T428" i="2"/>
  <c r="R428" i="2"/>
  <c r="P428" i="2"/>
  <c r="BI427" i="2"/>
  <c r="BH427" i="2"/>
  <c r="BG427" i="2"/>
  <c r="BF427" i="2"/>
  <c r="T427" i="2"/>
  <c r="R427" i="2"/>
  <c r="P427" i="2"/>
  <c r="BI425" i="2"/>
  <c r="BH425" i="2"/>
  <c r="BG425" i="2"/>
  <c r="BF425" i="2"/>
  <c r="T425" i="2"/>
  <c r="R425" i="2"/>
  <c r="P425" i="2"/>
  <c r="BI423" i="2"/>
  <c r="BH423" i="2"/>
  <c r="BG423" i="2"/>
  <c r="BF423" i="2"/>
  <c r="T423" i="2"/>
  <c r="R423" i="2"/>
  <c r="P423" i="2"/>
  <c r="BI419" i="2"/>
  <c r="BH419" i="2"/>
  <c r="BG419" i="2"/>
  <c r="BF419" i="2"/>
  <c r="T419" i="2"/>
  <c r="R419" i="2"/>
  <c r="P419" i="2"/>
  <c r="BI418" i="2"/>
  <c r="BH418" i="2"/>
  <c r="BG418" i="2"/>
  <c r="BF418" i="2"/>
  <c r="T418" i="2"/>
  <c r="R418" i="2"/>
  <c r="P418" i="2"/>
  <c r="BI409" i="2"/>
  <c r="BH409" i="2"/>
  <c r="BG409" i="2"/>
  <c r="BF409" i="2"/>
  <c r="T409" i="2"/>
  <c r="R409" i="2"/>
  <c r="P409" i="2"/>
  <c r="BI400" i="2"/>
  <c r="BH400" i="2"/>
  <c r="BG400" i="2"/>
  <c r="BF400" i="2"/>
  <c r="T400" i="2"/>
  <c r="R400" i="2"/>
  <c r="P400" i="2"/>
  <c r="BI391" i="2"/>
  <c r="BH391" i="2"/>
  <c r="BG391" i="2"/>
  <c r="BF391" i="2"/>
  <c r="T391" i="2"/>
  <c r="R391" i="2"/>
  <c r="P391" i="2"/>
  <c r="BI388" i="2"/>
  <c r="BH388" i="2"/>
  <c r="BG388" i="2"/>
  <c r="BF388" i="2"/>
  <c r="T388" i="2"/>
  <c r="R388" i="2"/>
  <c r="P388" i="2"/>
  <c r="BI384" i="2"/>
  <c r="BH384" i="2"/>
  <c r="BG384" i="2"/>
  <c r="BF384" i="2"/>
  <c r="T384" i="2"/>
  <c r="R384" i="2"/>
  <c r="P384" i="2"/>
  <c r="BI381" i="2"/>
  <c r="BH381" i="2"/>
  <c r="BG381" i="2"/>
  <c r="BF381" i="2"/>
  <c r="T381" i="2"/>
  <c r="R381" i="2"/>
  <c r="P381" i="2"/>
  <c r="BI380" i="2"/>
  <c r="BH380" i="2"/>
  <c r="BG380" i="2"/>
  <c r="BF380" i="2"/>
  <c r="T380" i="2"/>
  <c r="R380" i="2"/>
  <c r="P380" i="2"/>
  <c r="BI373" i="2"/>
  <c r="BH373" i="2"/>
  <c r="BG373" i="2"/>
  <c r="BF373" i="2"/>
  <c r="T373" i="2"/>
  <c r="R373" i="2"/>
  <c r="P373" i="2"/>
  <c r="BI367" i="2"/>
  <c r="BH367" i="2"/>
  <c r="BG367" i="2"/>
  <c r="BF367" i="2"/>
  <c r="T367" i="2"/>
  <c r="R367" i="2"/>
  <c r="P367" i="2"/>
  <c r="BI364" i="2"/>
  <c r="BH364" i="2"/>
  <c r="BG364" i="2"/>
  <c r="BF364" i="2"/>
  <c r="T364" i="2"/>
  <c r="R364" i="2"/>
  <c r="P364" i="2"/>
  <c r="BI363" i="2"/>
  <c r="BH363" i="2"/>
  <c r="BG363" i="2"/>
  <c r="BF363" i="2"/>
  <c r="T363" i="2"/>
  <c r="R363" i="2"/>
  <c r="P363" i="2"/>
  <c r="BI355" i="2"/>
  <c r="BH355" i="2"/>
  <c r="BG355" i="2"/>
  <c r="BF355" i="2"/>
  <c r="T355" i="2"/>
  <c r="R355" i="2"/>
  <c r="P355" i="2"/>
  <c r="BI354" i="2"/>
  <c r="BH354" i="2"/>
  <c r="BG354" i="2"/>
  <c r="BF354" i="2"/>
  <c r="T354" i="2"/>
  <c r="R354" i="2"/>
  <c r="P354" i="2"/>
  <c r="BI353" i="2"/>
  <c r="BH353" i="2"/>
  <c r="BG353" i="2"/>
  <c r="BF353" i="2"/>
  <c r="T353" i="2"/>
  <c r="R353" i="2"/>
  <c r="P353" i="2"/>
  <c r="BI352" i="2"/>
  <c r="BH352" i="2"/>
  <c r="BG352" i="2"/>
  <c r="BF352" i="2"/>
  <c r="T352" i="2"/>
  <c r="R352" i="2"/>
  <c r="P352" i="2"/>
  <c r="BI342" i="2"/>
  <c r="BH342" i="2"/>
  <c r="BG342" i="2"/>
  <c r="BF342" i="2"/>
  <c r="T342" i="2"/>
  <c r="R342" i="2"/>
  <c r="P342" i="2"/>
  <c r="BI341" i="2"/>
  <c r="BH341" i="2"/>
  <c r="BG341" i="2"/>
  <c r="BF341" i="2"/>
  <c r="T341" i="2"/>
  <c r="R341" i="2"/>
  <c r="P341" i="2"/>
  <c r="BI339" i="2"/>
  <c r="BH339" i="2"/>
  <c r="BG339" i="2"/>
  <c r="BF339" i="2"/>
  <c r="T339" i="2"/>
  <c r="R339" i="2"/>
  <c r="P339" i="2"/>
  <c r="BI338" i="2"/>
  <c r="BH338" i="2"/>
  <c r="BG338" i="2"/>
  <c r="BF338" i="2"/>
  <c r="T338" i="2"/>
  <c r="R338" i="2"/>
  <c r="P338" i="2"/>
  <c r="BI336" i="2"/>
  <c r="BH336" i="2"/>
  <c r="BG336" i="2"/>
  <c r="BF336" i="2"/>
  <c r="T336" i="2"/>
  <c r="R336" i="2"/>
  <c r="P336" i="2"/>
  <c r="BI327" i="2"/>
  <c r="BH327" i="2"/>
  <c r="BG327" i="2"/>
  <c r="BF327" i="2"/>
  <c r="T327" i="2"/>
  <c r="R327" i="2"/>
  <c r="P327" i="2"/>
  <c r="BI324" i="2"/>
  <c r="BH324" i="2"/>
  <c r="BG324" i="2"/>
  <c r="BF324" i="2"/>
  <c r="T324" i="2"/>
  <c r="R324" i="2"/>
  <c r="P324" i="2"/>
  <c r="BI315" i="2"/>
  <c r="BH315" i="2"/>
  <c r="BG315" i="2"/>
  <c r="BF315" i="2"/>
  <c r="T315" i="2"/>
  <c r="R315" i="2"/>
  <c r="P315" i="2"/>
  <c r="BI312" i="2"/>
  <c r="BH312" i="2"/>
  <c r="BG312" i="2"/>
  <c r="BF312" i="2"/>
  <c r="T312" i="2"/>
  <c r="R312" i="2"/>
  <c r="P312" i="2"/>
  <c r="BI310" i="2"/>
  <c r="BH310" i="2"/>
  <c r="BG310" i="2"/>
  <c r="BF310" i="2"/>
  <c r="T310" i="2"/>
  <c r="R310" i="2"/>
  <c r="P310" i="2"/>
  <c r="BI306" i="2"/>
  <c r="BH306" i="2"/>
  <c r="BG306" i="2"/>
  <c r="BF306" i="2"/>
  <c r="T306" i="2"/>
  <c r="R306" i="2"/>
  <c r="P306" i="2"/>
  <c r="BI305" i="2"/>
  <c r="BH305" i="2"/>
  <c r="BG305" i="2"/>
  <c r="BF305" i="2"/>
  <c r="T305" i="2"/>
  <c r="R305" i="2"/>
  <c r="P305" i="2"/>
  <c r="BI304" i="2"/>
  <c r="BH304" i="2"/>
  <c r="BG304" i="2"/>
  <c r="BF304" i="2"/>
  <c r="T304" i="2"/>
  <c r="R304" i="2"/>
  <c r="P304" i="2"/>
  <c r="BI302" i="2"/>
  <c r="BH302" i="2"/>
  <c r="BG302" i="2"/>
  <c r="BF302" i="2"/>
  <c r="T302" i="2"/>
  <c r="R302" i="2"/>
  <c r="P302" i="2"/>
  <c r="BI301" i="2"/>
  <c r="BH301" i="2"/>
  <c r="BG301" i="2"/>
  <c r="BF301" i="2"/>
  <c r="T301" i="2"/>
  <c r="R301" i="2"/>
  <c r="P301" i="2"/>
  <c r="BI300" i="2"/>
  <c r="BH300" i="2"/>
  <c r="BG300" i="2"/>
  <c r="BF300" i="2"/>
  <c r="T300" i="2"/>
  <c r="R300" i="2"/>
  <c r="P300" i="2"/>
  <c r="BI298" i="2"/>
  <c r="BH298" i="2"/>
  <c r="BG298" i="2"/>
  <c r="BF298" i="2"/>
  <c r="T298" i="2"/>
  <c r="R298" i="2"/>
  <c r="P298" i="2"/>
  <c r="BI297" i="2"/>
  <c r="BH297" i="2"/>
  <c r="BG297" i="2"/>
  <c r="BF297" i="2"/>
  <c r="T297" i="2"/>
  <c r="R297" i="2"/>
  <c r="P297" i="2"/>
  <c r="BI295" i="2"/>
  <c r="BH295" i="2"/>
  <c r="BG295" i="2"/>
  <c r="BF295" i="2"/>
  <c r="T295" i="2"/>
  <c r="R295" i="2"/>
  <c r="P295" i="2"/>
  <c r="BI293" i="2"/>
  <c r="BH293" i="2"/>
  <c r="BG293" i="2"/>
  <c r="BF293" i="2"/>
  <c r="T293" i="2"/>
  <c r="R293" i="2"/>
  <c r="P293" i="2"/>
  <c r="BI291" i="2"/>
  <c r="BH291" i="2"/>
  <c r="BG291" i="2"/>
  <c r="BF291" i="2"/>
  <c r="T291" i="2"/>
  <c r="R291" i="2"/>
  <c r="P291" i="2"/>
  <c r="BI282" i="2"/>
  <c r="BH282" i="2"/>
  <c r="BG282" i="2"/>
  <c r="BF282" i="2"/>
  <c r="T282" i="2"/>
  <c r="R282" i="2"/>
  <c r="P282" i="2"/>
  <c r="BI280" i="2"/>
  <c r="BH280" i="2"/>
  <c r="BG280" i="2"/>
  <c r="BF280" i="2"/>
  <c r="T280" i="2"/>
  <c r="R280" i="2"/>
  <c r="P280" i="2"/>
  <c r="BI278" i="2"/>
  <c r="BH278" i="2"/>
  <c r="BG278" i="2"/>
  <c r="BF278" i="2"/>
  <c r="T278" i="2"/>
  <c r="R278" i="2"/>
  <c r="P278" i="2"/>
  <c r="BI276" i="2"/>
  <c r="BH276" i="2"/>
  <c r="BG276" i="2"/>
  <c r="BF276" i="2"/>
  <c r="T276" i="2"/>
  <c r="R276" i="2"/>
  <c r="P276" i="2"/>
  <c r="BI274" i="2"/>
  <c r="BH274" i="2"/>
  <c r="BG274" i="2"/>
  <c r="BF274" i="2"/>
  <c r="T274" i="2"/>
  <c r="R274" i="2"/>
  <c r="P274" i="2"/>
  <c r="BI271" i="2"/>
  <c r="BH271" i="2"/>
  <c r="BG271" i="2"/>
  <c r="BF271" i="2"/>
  <c r="T271" i="2"/>
  <c r="R271" i="2"/>
  <c r="P271" i="2"/>
  <c r="BI269" i="2"/>
  <c r="BH269" i="2"/>
  <c r="BG269" i="2"/>
  <c r="BF269" i="2"/>
  <c r="T269" i="2"/>
  <c r="R269" i="2"/>
  <c r="P269" i="2"/>
  <c r="BI268" i="2"/>
  <c r="BH268" i="2"/>
  <c r="BG268" i="2"/>
  <c r="BF268" i="2"/>
  <c r="T268" i="2"/>
  <c r="R268" i="2"/>
  <c r="P268" i="2"/>
  <c r="BI266" i="2"/>
  <c r="BH266" i="2"/>
  <c r="BG266" i="2"/>
  <c r="BF266" i="2"/>
  <c r="T266" i="2"/>
  <c r="R266" i="2"/>
  <c r="P266" i="2"/>
  <c r="BI264" i="2"/>
  <c r="BH264" i="2"/>
  <c r="BG264" i="2"/>
  <c r="BF264" i="2"/>
  <c r="T264" i="2"/>
  <c r="R264" i="2"/>
  <c r="P264" i="2"/>
  <c r="BI262" i="2"/>
  <c r="BH262" i="2"/>
  <c r="BG262" i="2"/>
  <c r="BF262" i="2"/>
  <c r="T262" i="2"/>
  <c r="R262" i="2"/>
  <c r="P262" i="2"/>
  <c r="BI260" i="2"/>
  <c r="BH260" i="2"/>
  <c r="BG260" i="2"/>
  <c r="BF260" i="2"/>
  <c r="T260" i="2"/>
  <c r="R260" i="2"/>
  <c r="P260" i="2"/>
  <c r="BI258" i="2"/>
  <c r="BH258" i="2"/>
  <c r="BG258" i="2"/>
  <c r="BF258" i="2"/>
  <c r="T258" i="2"/>
  <c r="R258" i="2"/>
  <c r="P258" i="2"/>
  <c r="BI255" i="2"/>
  <c r="BH255" i="2"/>
  <c r="BG255" i="2"/>
  <c r="BF255" i="2"/>
  <c r="T255" i="2"/>
  <c r="R255" i="2"/>
  <c r="P255" i="2"/>
  <c r="BI254" i="2"/>
  <c r="BH254" i="2"/>
  <c r="BG254" i="2"/>
  <c r="BF254" i="2"/>
  <c r="T254" i="2"/>
  <c r="R254" i="2"/>
  <c r="P254" i="2"/>
  <c r="BI252" i="2"/>
  <c r="BH252" i="2"/>
  <c r="BG252" i="2"/>
  <c r="BF252" i="2"/>
  <c r="T252" i="2"/>
  <c r="R252" i="2"/>
  <c r="P252" i="2"/>
  <c r="BI250" i="2"/>
  <c r="BH250" i="2"/>
  <c r="BG250" i="2"/>
  <c r="BF250" i="2"/>
  <c r="T250" i="2"/>
  <c r="R250" i="2"/>
  <c r="P250" i="2"/>
  <c r="BI246" i="2"/>
  <c r="BH246" i="2"/>
  <c r="BG246" i="2"/>
  <c r="BF246" i="2"/>
  <c r="T246" i="2"/>
  <c r="R246" i="2"/>
  <c r="P246" i="2"/>
  <c r="BI237" i="2"/>
  <c r="BH237" i="2"/>
  <c r="BG237" i="2"/>
  <c r="BF237" i="2"/>
  <c r="T237" i="2"/>
  <c r="R237" i="2"/>
  <c r="P237" i="2"/>
  <c r="BI233" i="2"/>
  <c r="BH233" i="2"/>
  <c r="BG233" i="2"/>
  <c r="BF233" i="2"/>
  <c r="T233" i="2"/>
  <c r="R233" i="2"/>
  <c r="P233" i="2"/>
  <c r="BI229" i="2"/>
  <c r="BH229" i="2"/>
  <c r="BG229" i="2"/>
  <c r="BF229" i="2"/>
  <c r="T229" i="2"/>
  <c r="T228" i="2"/>
  <c r="R229" i="2"/>
  <c r="R228" i="2" s="1"/>
  <c r="P229" i="2"/>
  <c r="P228" i="2"/>
  <c r="BI226" i="2"/>
  <c r="BH226" i="2"/>
  <c r="BG226" i="2"/>
  <c r="BF226" i="2"/>
  <c r="T226" i="2"/>
  <c r="R226" i="2"/>
  <c r="P226" i="2"/>
  <c r="BI224" i="2"/>
  <c r="BH224" i="2"/>
  <c r="BG224" i="2"/>
  <c r="BF224" i="2"/>
  <c r="T224" i="2"/>
  <c r="R224" i="2"/>
  <c r="P224" i="2"/>
  <c r="BI221" i="2"/>
  <c r="BH221" i="2"/>
  <c r="BG221" i="2"/>
  <c r="BF221" i="2"/>
  <c r="T221" i="2"/>
  <c r="R221" i="2"/>
  <c r="P221" i="2"/>
  <c r="BI219" i="2"/>
  <c r="BH219" i="2"/>
  <c r="BG219" i="2"/>
  <c r="BF219" i="2"/>
  <c r="T219" i="2"/>
  <c r="R219" i="2"/>
  <c r="P219" i="2"/>
  <c r="BI217" i="2"/>
  <c r="BH217" i="2"/>
  <c r="BG217" i="2"/>
  <c r="BF217" i="2"/>
  <c r="T217" i="2"/>
  <c r="R217" i="2"/>
  <c r="P217" i="2"/>
  <c r="BI215" i="2"/>
  <c r="BH215" i="2"/>
  <c r="BG215" i="2"/>
  <c r="BF215" i="2"/>
  <c r="T215" i="2"/>
  <c r="R215" i="2"/>
  <c r="P215" i="2"/>
  <c r="BI206" i="2"/>
  <c r="BH206" i="2"/>
  <c r="BG206" i="2"/>
  <c r="BF206" i="2"/>
  <c r="T206" i="2"/>
  <c r="R206" i="2"/>
  <c r="P206" i="2"/>
  <c r="BI197" i="2"/>
  <c r="BH197" i="2"/>
  <c r="BG197" i="2"/>
  <c r="BF197" i="2"/>
  <c r="T197" i="2"/>
  <c r="R197" i="2"/>
  <c r="P197" i="2"/>
  <c r="BI193" i="2"/>
  <c r="BH193" i="2"/>
  <c r="BG193" i="2"/>
  <c r="BF193" i="2"/>
  <c r="T193" i="2"/>
  <c r="R193" i="2"/>
  <c r="P193" i="2"/>
  <c r="BI190" i="2"/>
  <c r="BH190" i="2"/>
  <c r="BG190" i="2"/>
  <c r="BF190" i="2"/>
  <c r="T190" i="2"/>
  <c r="R190" i="2"/>
  <c r="P190" i="2"/>
  <c r="BI186" i="2"/>
  <c r="BH186" i="2"/>
  <c r="BG186" i="2"/>
  <c r="BF186" i="2"/>
  <c r="T186" i="2"/>
  <c r="R186" i="2"/>
  <c r="P186" i="2"/>
  <c r="BI177" i="2"/>
  <c r="BH177" i="2"/>
  <c r="BG177" i="2"/>
  <c r="BF177" i="2"/>
  <c r="T177" i="2"/>
  <c r="R177" i="2"/>
  <c r="P177" i="2"/>
  <c r="BI168" i="2"/>
  <c r="BH168" i="2"/>
  <c r="BG168" i="2"/>
  <c r="BF168" i="2"/>
  <c r="T168" i="2"/>
  <c r="R168" i="2"/>
  <c r="P168" i="2"/>
  <c r="BI159" i="2"/>
  <c r="BH159" i="2"/>
  <c r="BG159" i="2"/>
  <c r="BF159" i="2"/>
  <c r="T159" i="2"/>
  <c r="R159" i="2"/>
  <c r="P159" i="2"/>
  <c r="BI157" i="2"/>
  <c r="BH157" i="2"/>
  <c r="BG157" i="2"/>
  <c r="BF157" i="2"/>
  <c r="T157" i="2"/>
  <c r="R157" i="2"/>
  <c r="P157" i="2"/>
  <c r="BI153" i="2"/>
  <c r="BH153" i="2"/>
  <c r="BG153" i="2"/>
  <c r="BF153" i="2"/>
  <c r="T153" i="2"/>
  <c r="R153" i="2"/>
  <c r="P153" i="2"/>
  <c r="BI151" i="2"/>
  <c r="BH151" i="2"/>
  <c r="BG151" i="2"/>
  <c r="BF151" i="2"/>
  <c r="T151" i="2"/>
  <c r="R151" i="2"/>
  <c r="P151" i="2"/>
  <c r="BI141" i="2"/>
  <c r="BH141" i="2"/>
  <c r="BG141" i="2"/>
  <c r="BF141" i="2"/>
  <c r="T141" i="2"/>
  <c r="R141" i="2"/>
  <c r="P141" i="2"/>
  <c r="BI139" i="2"/>
  <c r="BH139" i="2"/>
  <c r="BG139" i="2"/>
  <c r="BF139" i="2"/>
  <c r="T139" i="2"/>
  <c r="R139" i="2"/>
  <c r="P139" i="2"/>
  <c r="BI129" i="2"/>
  <c r="BH129" i="2"/>
  <c r="BG129" i="2"/>
  <c r="BF129" i="2"/>
  <c r="T129" i="2"/>
  <c r="R129" i="2"/>
  <c r="P129" i="2"/>
  <c r="BI119" i="2"/>
  <c r="BH119" i="2"/>
  <c r="BG119" i="2"/>
  <c r="BF119" i="2"/>
  <c r="T119" i="2"/>
  <c r="R119" i="2"/>
  <c r="P119" i="2"/>
  <c r="BI117" i="2"/>
  <c r="BH117" i="2"/>
  <c r="BG117" i="2"/>
  <c r="BF117" i="2"/>
  <c r="T117" i="2"/>
  <c r="R117" i="2"/>
  <c r="P117" i="2"/>
  <c r="BI115" i="2"/>
  <c r="BH115" i="2"/>
  <c r="BG115" i="2"/>
  <c r="BF115" i="2"/>
  <c r="T115" i="2"/>
  <c r="R115" i="2"/>
  <c r="P115" i="2"/>
  <c r="BI106" i="2"/>
  <c r="BH106" i="2"/>
  <c r="BG106" i="2"/>
  <c r="BF106" i="2"/>
  <c r="T106" i="2"/>
  <c r="R106" i="2"/>
  <c r="P106" i="2"/>
  <c r="BI102" i="2"/>
  <c r="BH102" i="2"/>
  <c r="BG102" i="2"/>
  <c r="BF102" i="2"/>
  <c r="T102" i="2"/>
  <c r="R102" i="2"/>
  <c r="P102" i="2"/>
  <c r="J95" i="2"/>
  <c r="F95" i="2"/>
  <c r="F93" i="2"/>
  <c r="E91" i="2"/>
  <c r="J54" i="2"/>
  <c r="F54" i="2"/>
  <c r="F52" i="2"/>
  <c r="E50" i="2"/>
  <c r="J24" i="2"/>
  <c r="E24" i="2"/>
  <c r="J55" i="2"/>
  <c r="J23" i="2"/>
  <c r="J18" i="2"/>
  <c r="E18" i="2"/>
  <c r="F96" i="2" s="1"/>
  <c r="J17" i="2"/>
  <c r="J12" i="2"/>
  <c r="J52" i="2" s="1"/>
  <c r="E7" i="2"/>
  <c r="E89" i="2" s="1"/>
  <c r="L50" i="1"/>
  <c r="AM50" i="1"/>
  <c r="AM49" i="1"/>
  <c r="L49" i="1"/>
  <c r="AM47" i="1"/>
  <c r="L47" i="1"/>
  <c r="L45" i="1"/>
  <c r="L44" i="1"/>
  <c r="BK102" i="2"/>
  <c r="J515" i="2"/>
  <c r="BK367" i="2"/>
  <c r="BK280" i="2"/>
  <c r="BK190" i="3"/>
  <c r="J269" i="3"/>
  <c r="J246" i="3"/>
  <c r="J359" i="4"/>
  <c r="J309" i="4"/>
  <c r="J446" i="4"/>
  <c r="J101" i="5"/>
  <c r="BK314" i="5"/>
  <c r="J423" i="5"/>
  <c r="J540" i="6"/>
  <c r="BK515" i="6"/>
  <c r="BK342" i="6"/>
  <c r="J419" i="6"/>
  <c r="BK449" i="7"/>
  <c r="J168" i="7"/>
  <c r="J177" i="7"/>
  <c r="BK353" i="7"/>
  <c r="BK283" i="8"/>
  <c r="BK453" i="8"/>
  <c r="BK309" i="8"/>
  <c r="BK228" i="8"/>
  <c r="BK420" i="9"/>
  <c r="J450" i="9"/>
  <c r="BK383" i="9"/>
  <c r="J199" i="9"/>
  <c r="BK129" i="2"/>
  <c r="J363" i="2"/>
  <c r="J139" i="2"/>
  <c r="BK217" i="2"/>
  <c r="J206" i="3"/>
  <c r="J255" i="3"/>
  <c r="J364" i="3"/>
  <c r="BK299" i="4"/>
  <c r="J283" i="4"/>
  <c r="J314" i="4"/>
  <c r="BK314" i="4"/>
  <c r="BK379" i="5"/>
  <c r="BK401" i="5"/>
  <c r="J219" i="5"/>
  <c r="J271" i="6"/>
  <c r="BK364" i="6"/>
  <c r="J274" i="6"/>
  <c r="BK572" i="7"/>
  <c r="BK268" i="7"/>
  <c r="BK186" i="7"/>
  <c r="J151" i="7"/>
  <c r="J307" i="8"/>
  <c r="BK465" i="8"/>
  <c r="J283" i="8"/>
  <c r="BK359" i="9"/>
  <c r="J116" i="9"/>
  <c r="J359" i="9"/>
  <c r="J539" i="2"/>
  <c r="J197" i="2"/>
  <c r="J264" i="2"/>
  <c r="BK255" i="2"/>
  <c r="J355" i="3"/>
  <c r="BK353" i="3"/>
  <c r="J280" i="3"/>
  <c r="BK300" i="3"/>
  <c r="BK204" i="4"/>
  <c r="J299" i="4"/>
  <c r="BK381" i="4"/>
  <c r="J212" i="4"/>
  <c r="BK127" i="5"/>
  <c r="J222" i="5"/>
  <c r="BK397" i="5"/>
  <c r="J438" i="6"/>
  <c r="BK433" i="6"/>
  <c r="J560" i="6"/>
  <c r="BK115" i="6"/>
  <c r="J252" i="6"/>
  <c r="J312" i="6"/>
  <c r="J425" i="6"/>
  <c r="BK327" i="7"/>
  <c r="J506" i="7"/>
  <c r="J553" i="7"/>
  <c r="J260" i="7"/>
  <c r="BK210" i="8"/>
  <c r="BK246" i="8"/>
  <c r="BK260" i="8"/>
  <c r="J413" i="9"/>
  <c r="BK324" i="9"/>
  <c r="BK222" i="9"/>
  <c r="BK481" i="9"/>
  <c r="BK502" i="2"/>
  <c r="BK354" i="2"/>
  <c r="J291" i="2"/>
  <c r="BK380" i="2"/>
  <c r="BK540" i="3"/>
  <c r="BK217" i="3"/>
  <c r="J539" i="3"/>
  <c r="BK280" i="3"/>
  <c r="J114" i="4"/>
  <c r="J271" i="4"/>
  <c r="J327" i="4"/>
  <c r="J161" i="4"/>
  <c r="BK216" i="5"/>
  <c r="BK483" i="5"/>
  <c r="BK430" i="5"/>
  <c r="J140" i="5"/>
  <c r="J276" i="6"/>
  <c r="J572" i="6"/>
  <c r="BK400" i="6"/>
  <c r="BK430" i="6"/>
  <c r="BK506" i="6"/>
  <c r="J445" i="6"/>
  <c r="BK555" i="7"/>
  <c r="BK503" i="7"/>
  <c r="J246" i="7"/>
  <c r="BK298" i="8"/>
  <c r="J483" i="8"/>
  <c r="BK114" i="8"/>
  <c r="J233" i="8"/>
  <c r="J196" i="9"/>
  <c r="J453" i="9"/>
  <c r="J430" i="9"/>
  <c r="BK515" i="2"/>
  <c r="J480" i="2"/>
  <c r="BK282" i="2"/>
  <c r="J324" i="2"/>
  <c r="BK306" i="3"/>
  <c r="BK252" i="3"/>
  <c r="BK438" i="3"/>
  <c r="J262" i="3"/>
  <c r="BK192" i="4"/>
  <c r="J413" i="4"/>
  <c r="J430" i="4"/>
  <c r="J369" i="5"/>
  <c r="BK233" i="5"/>
  <c r="J394" i="5"/>
  <c r="J201" i="5"/>
  <c r="J388" i="6"/>
  <c r="BK425" i="6"/>
  <c r="BK388" i="6"/>
  <c r="BK560" i="7"/>
  <c r="BK177" i="7"/>
  <c r="BK233" i="7"/>
  <c r="J193" i="7"/>
  <c r="BK353" i="8"/>
  <c r="BK183" i="8"/>
  <c r="J169" i="8"/>
  <c r="BK271" i="8"/>
  <c r="J420" i="9"/>
  <c r="J397" i="9"/>
  <c r="J333" i="9"/>
  <c r="J309" i="9"/>
  <c r="BK537" i="2"/>
  <c r="J157" i="2"/>
  <c r="J305" i="2"/>
  <c r="J391" i="3"/>
  <c r="J264" i="3"/>
  <c r="BK206" i="3"/>
  <c r="BK502" i="3"/>
  <c r="BK157" i="3"/>
  <c r="BK140" i="4"/>
  <c r="J224" i="4"/>
  <c r="BK212" i="4"/>
  <c r="BK298" i="4"/>
  <c r="J420" i="5"/>
  <c r="BK212" i="5"/>
  <c r="BK355" i="6"/>
  <c r="J503" i="6"/>
  <c r="J433" i="6"/>
  <c r="J129" i="6"/>
  <c r="J221" i="6"/>
  <c r="BK264" i="7"/>
  <c r="BK229" i="7"/>
  <c r="J268" i="7"/>
  <c r="BK246" i="7"/>
  <c r="J359" i="8"/>
  <c r="BK369" i="8"/>
  <c r="J252" i="8"/>
  <c r="J259" i="9"/>
  <c r="BK394" i="9"/>
  <c r="J391" i="9"/>
  <c r="BK576" i="2"/>
  <c r="J115" i="2"/>
  <c r="J300" i="2"/>
  <c r="BK388" i="3"/>
  <c r="BK341" i="3"/>
  <c r="J291" i="3"/>
  <c r="J503" i="3"/>
  <c r="J274" i="3"/>
  <c r="J192" i="4"/>
  <c r="J258" i="4"/>
  <c r="BK116" i="4"/>
  <c r="BK309" i="5"/>
  <c r="BK186" i="5"/>
  <c r="J308" i="5"/>
  <c r="J253" i="5"/>
  <c r="J418" i="6"/>
  <c r="BK499" i="6"/>
  <c r="BK338" i="6"/>
  <c r="BK352" i="7"/>
  <c r="BK380" i="7"/>
  <c r="J461" i="7"/>
  <c r="J384" i="7"/>
  <c r="J439" i="8"/>
  <c r="J280" i="8"/>
  <c r="J192" i="8"/>
  <c r="BK308" i="9"/>
  <c r="J432" i="9"/>
  <c r="BK112" i="9"/>
  <c r="J526" i="2"/>
  <c r="J186" i="2"/>
  <c r="J190" i="2"/>
  <c r="BK465" i="2"/>
  <c r="BK193" i="2"/>
  <c r="J367" i="3"/>
  <c r="J157" i="3"/>
  <c r="BK354" i="3"/>
  <c r="BK327" i="4"/>
  <c r="BK420" i="4"/>
  <c r="J196" i="4"/>
  <c r="BK450" i="4"/>
  <c r="BK423" i="5"/>
  <c r="J208" i="5"/>
  <c r="BK369" i="5"/>
  <c r="BK222" i="5"/>
  <c r="J115" i="6"/>
  <c r="J300" i="6"/>
  <c r="BK341" i="6"/>
  <c r="BK431" i="7"/>
  <c r="J301" i="7"/>
  <c r="J339" i="7"/>
  <c r="J315" i="7"/>
  <c r="BK314" i="8"/>
  <c r="BK432" i="8"/>
  <c r="BK214" i="8"/>
  <c r="J112" i="8"/>
  <c r="BK244" i="9"/>
  <c r="BK230" i="9"/>
  <c r="J214" i="9"/>
  <c r="BK540" i="2"/>
  <c r="BK237" i="2"/>
  <c r="J221" i="2"/>
  <c r="J233" i="2"/>
  <c r="BK423" i="2"/>
  <c r="BK553" i="3"/>
  <c r="J562" i="3"/>
  <c r="J425" i="3"/>
  <c r="J106" i="3"/>
  <c r="BK447" i="4"/>
  <c r="J260" i="4"/>
  <c r="BK226" i="4"/>
  <c r="J114" i="5"/>
  <c r="J379" i="5"/>
  <c r="BK321" i="5"/>
  <c r="BK480" i="6"/>
  <c r="J250" i="6"/>
  <c r="BK354" i="6"/>
  <c r="J555" i="7"/>
  <c r="J353" i="7"/>
  <c r="J119" i="7"/>
  <c r="J255" i="7"/>
  <c r="BK119" i="7"/>
  <c r="BK449" i="8"/>
  <c r="BK218" i="8"/>
  <c r="J449" i="9"/>
  <c r="BK269" i="9"/>
  <c r="BK253" i="9"/>
  <c r="J101" i="9"/>
  <c r="J540" i="2"/>
  <c r="J381" i="2"/>
  <c r="J310" i="2"/>
  <c r="J452" i="2"/>
  <c r="BK461" i="3"/>
  <c r="J197" i="3"/>
  <c r="BK177" i="3"/>
  <c r="J117" i="3"/>
  <c r="BK324" i="4"/>
  <c r="BK446" i="4"/>
  <c r="BK231" i="4"/>
  <c r="J314" i="5"/>
  <c r="J192" i="5"/>
  <c r="BK231" i="5"/>
  <c r="BK517" i="6"/>
  <c r="J354" i="6"/>
  <c r="J229" i="6"/>
  <c r="BK280" i="6"/>
  <c r="BK304" i="7"/>
  <c r="BK338" i="7"/>
  <c r="J543" i="7"/>
  <c r="J352" i="7"/>
  <c r="J230" i="8"/>
  <c r="BK392" i="8"/>
  <c r="BK199" i="8"/>
  <c r="J216" i="8"/>
  <c r="J257" i="9"/>
  <c r="J222" i="9"/>
  <c r="BK432" i="9"/>
  <c r="BK314" i="9"/>
  <c r="J353" i="2"/>
  <c r="J489" i="2"/>
  <c r="BK302" i="2"/>
  <c r="BK157" i="2"/>
  <c r="J336" i="3"/>
  <c r="BK506" i="3"/>
  <c r="J388" i="3"/>
  <c r="BK105" i="4"/>
  <c r="BK453" i="4"/>
  <c r="J112" i="4"/>
  <c r="BK335" i="4"/>
  <c r="BK355" i="5"/>
  <c r="BK101" i="5"/>
  <c r="J353" i="6"/>
  <c r="BK271" i="6"/>
  <c r="BK463" i="6"/>
  <c r="J515" i="6"/>
  <c r="BK141" i="6"/>
  <c r="BK233" i="6"/>
  <c r="J339" i="6"/>
  <c r="J342" i="7"/>
  <c r="J449" i="7"/>
  <c r="BK506" i="7"/>
  <c r="J190" i="7"/>
  <c r="J455" i="8"/>
  <c r="BK101" i="8"/>
  <c r="J263" i="8"/>
  <c r="J147" i="8"/>
  <c r="BK204" i="9"/>
  <c r="J208" i="9"/>
  <c r="BK321" i="9"/>
  <c r="BK435" i="2"/>
  <c r="BK297" i="2"/>
  <c r="BK258" i="2"/>
  <c r="BK517" i="2"/>
  <c r="J409" i="3"/>
  <c r="J428" i="3"/>
  <c r="BK226" i="3"/>
  <c r="J435" i="3"/>
  <c r="J252" i="4"/>
  <c r="J238" i="4"/>
  <c r="J368" i="4"/>
  <c r="BK372" i="4"/>
  <c r="BK290" i="5"/>
  <c r="J324" i="5"/>
  <c r="J353" i="5"/>
  <c r="BK381" i="6"/>
  <c r="BK226" i="6"/>
  <c r="BK560" i="6"/>
  <c r="BK391" i="6"/>
  <c r="J489" i="6"/>
  <c r="BK465" i="6"/>
  <c r="BK197" i="6"/>
  <c r="J526" i="7"/>
  <c r="BK363" i="7"/>
  <c r="J324" i="7"/>
  <c r="BK293" i="7"/>
  <c r="BK335" i="8"/>
  <c r="J465" i="8"/>
  <c r="BK244" i="8"/>
  <c r="BK355" i="9"/>
  <c r="J261" i="9"/>
  <c r="BK129" i="9"/>
  <c r="J381" i="9"/>
  <c r="J391" i="2"/>
  <c r="J312" i="2"/>
  <c r="BK555" i="2"/>
  <c r="J258" i="2"/>
  <c r="BK115" i="2"/>
  <c r="J427" i="3"/>
  <c r="J373" i="3"/>
  <c r="J266" i="3"/>
  <c r="J342" i="3"/>
  <c r="J423" i="4"/>
  <c r="BK283" i="4"/>
  <c r="J127" i="4"/>
  <c r="BK307" i="4"/>
  <c r="BK257" i="5"/>
  <c r="J430" i="5"/>
  <c r="J228" i="5"/>
  <c r="BK283" i="5"/>
  <c r="BK229" i="6"/>
  <c r="J423" i="6"/>
  <c r="J452" i="6"/>
  <c r="BK503" i="6"/>
  <c r="J502" i="7"/>
  <c r="BK312" i="7"/>
  <c r="J480" i="7"/>
  <c r="J363" i="7"/>
  <c r="BK280" i="8"/>
  <c r="BK333" i="8"/>
  <c r="J372" i="8"/>
  <c r="BK137" i="8"/>
  <c r="J161" i="9"/>
  <c r="BK447" i="9"/>
  <c r="BK423" i="9"/>
  <c r="BK168" i="9"/>
  <c r="BK384" i="2"/>
  <c r="J500" i="2"/>
  <c r="BK364" i="2"/>
  <c r="J352" i="2"/>
  <c r="BK336" i="3"/>
  <c r="BK293" i="3"/>
  <c r="J400" i="3"/>
  <c r="BK418" i="3"/>
  <c r="BK416" i="4"/>
  <c r="BK127" i="4"/>
  <c r="BK263" i="4"/>
  <c r="J269" i="5"/>
  <c r="BK395" i="5"/>
  <c r="J176" i="5"/>
  <c r="BK315" i="6"/>
  <c r="BK543" i="6"/>
  <c r="J373" i="6"/>
  <c r="BK500" i="7"/>
  <c r="J364" i="7"/>
  <c r="BK115" i="7"/>
  <c r="J206" i="7"/>
  <c r="J336" i="8"/>
  <c r="BK127" i="8"/>
  <c r="J256" i="8"/>
  <c r="J309" i="8"/>
  <c r="BK364" i="9"/>
  <c r="BK430" i="9"/>
  <c r="J192" i="9"/>
  <c r="J543" i="2"/>
  <c r="BK221" i="2"/>
  <c r="BK264" i="2"/>
  <c r="BK341" i="2"/>
  <c r="BK363" i="3"/>
  <c r="BK526" i="3"/>
  <c r="J352" i="3"/>
  <c r="BK197" i="3"/>
  <c r="J338" i="3"/>
  <c r="J270" i="4"/>
  <c r="J250" i="4"/>
  <c r="BK172" i="4"/>
  <c r="BK251" i="5"/>
  <c r="BK313" i="5"/>
  <c r="J372" i="5"/>
  <c r="J141" i="6"/>
  <c r="BK572" i="6"/>
  <c r="BK282" i="6"/>
  <c r="J186" i="6"/>
  <c r="BK298" i="7"/>
  <c r="J400" i="7"/>
  <c r="BK324" i="7"/>
  <c r="J353" i="8"/>
  <c r="J231" i="8"/>
  <c r="BK248" i="8"/>
  <c r="J280" i="9"/>
  <c r="J253" i="9"/>
  <c r="BK487" i="9"/>
  <c r="BK339" i="2"/>
  <c r="BK553" i="2"/>
  <c r="J506" i="2"/>
  <c r="J271" i="2"/>
  <c r="J301" i="3"/>
  <c r="BK471" i="3"/>
  <c r="BK467" i="3"/>
  <c r="BK480" i="3"/>
  <c r="BK129" i="3"/>
  <c r="J450" i="4"/>
  <c r="J210" i="4"/>
  <c r="BK404" i="4"/>
  <c r="J250" i="5"/>
  <c r="BK392" i="5"/>
  <c r="BK246" i="5"/>
  <c r="J356" i="5"/>
  <c r="BK291" i="6"/>
  <c r="BK221" i="6"/>
  <c r="BK129" i="6"/>
  <c r="BK269" i="6"/>
  <c r="BK576" i="7"/>
  <c r="BK301" i="7"/>
  <c r="J557" i="7"/>
  <c r="J433" i="7"/>
  <c r="BK226" i="8"/>
  <c r="J183" i="8"/>
  <c r="BK307" i="8"/>
  <c r="BK231" i="9"/>
  <c r="BK101" i="9"/>
  <c r="J379" i="9"/>
  <c r="BK88" i="10"/>
  <c r="BK431" i="2"/>
  <c r="J336" i="2"/>
  <c r="J373" i="2"/>
  <c r="BK489" i="3"/>
  <c r="J254" i="3"/>
  <c r="BK364" i="3"/>
  <c r="BK271" i="3"/>
  <c r="BK433" i="3"/>
  <c r="J364" i="4"/>
  <c r="J129" i="4"/>
  <c r="BK154" i="4"/>
  <c r="J216" i="4"/>
  <c r="BK372" i="5"/>
  <c r="J235" i="5"/>
  <c r="BK327" i="5"/>
  <c r="BK310" i="6"/>
  <c r="BK539" i="6"/>
  <c r="J119" i="6"/>
  <c r="J268" i="6"/>
  <c r="BK226" i="7"/>
  <c r="BK250" i="7"/>
  <c r="BK418" i="7"/>
  <c r="J254" i="7"/>
  <c r="J356" i="8"/>
  <c r="BK140" i="8"/>
  <c r="BK259" i="8"/>
  <c r="J372" i="9"/>
  <c r="J392" i="9"/>
  <c r="J306" i="9"/>
  <c r="BK499" i="2"/>
  <c r="J177" i="2"/>
  <c r="J141" i="2"/>
  <c r="J388" i="2"/>
  <c r="J572" i="3"/>
  <c r="J237" i="3"/>
  <c r="BK305" i="3"/>
  <c r="J304" i="3"/>
  <c r="BK449" i="4"/>
  <c r="BK423" i="4"/>
  <c r="J481" i="4"/>
  <c r="BK244" i="5"/>
  <c r="BK105" i="5"/>
  <c r="BK114" i="5"/>
  <c r="BK106" i="6"/>
  <c r="J106" i="6"/>
  <c r="J480" i="6"/>
  <c r="J442" i="7"/>
  <c r="BK139" i="7"/>
  <c r="BK258" i="7"/>
  <c r="BK295" i="7"/>
  <c r="J415" i="8"/>
  <c r="J165" i="8"/>
  <c r="J432" i="8"/>
  <c r="BK242" i="8"/>
  <c r="J463" i="9"/>
  <c r="J395" i="9"/>
  <c r="J270" i="9"/>
  <c r="J242" i="9"/>
  <c r="J442" i="2"/>
  <c r="BK250" i="2"/>
  <c r="J537" i="2"/>
  <c r="J233" i="3"/>
  <c r="BK224" i="3"/>
  <c r="BK278" i="3"/>
  <c r="J313" i="4"/>
  <c r="BK114" i="4"/>
  <c r="BK228" i="4"/>
  <c r="BK274" i="5"/>
  <c r="J327" i="5"/>
  <c r="J154" i="5"/>
  <c r="J364" i="5"/>
  <c r="BK480" i="7"/>
  <c r="J354" i="7"/>
  <c r="J258" i="7"/>
  <c r="BK274" i="8"/>
  <c r="BK483" i="8"/>
  <c r="J199" i="8"/>
  <c r="J356" i="9"/>
  <c r="BK463" i="9"/>
  <c r="BK339" i="9"/>
  <c r="BK418" i="2"/>
  <c r="J465" i="2"/>
  <c r="J502" i="2"/>
  <c r="J409" i="2"/>
  <c r="J215" i="2"/>
  <c r="BK536" i="3"/>
  <c r="J353" i="3"/>
  <c r="BK380" i="3"/>
  <c r="J151" i="3"/>
  <c r="J307" i="4"/>
  <c r="J306" i="4"/>
  <c r="BK242" i="4"/>
  <c r="J392" i="5"/>
  <c r="BK487" i="5"/>
  <c r="BK271" i="5"/>
  <c r="BK238" i="5"/>
  <c r="BK324" i="6"/>
  <c r="J193" i="6"/>
  <c r="J502" i="6"/>
  <c r="BK312" i="6"/>
  <c r="J305" i="6"/>
  <c r="J219" i="6"/>
  <c r="BK237" i="7"/>
  <c r="J233" i="7"/>
  <c r="J186" i="7"/>
  <c r="BK106" i="7"/>
  <c r="BK420" i="8"/>
  <c r="BK346" i="8"/>
  <c r="BK306" i="8"/>
  <c r="BK453" i="9"/>
  <c r="BK124" i="9"/>
  <c r="BK199" i="9"/>
  <c r="J88" i="10"/>
  <c r="J355" i="2"/>
  <c r="J282" i="2"/>
  <c r="J430" i="2"/>
  <c r="BK139" i="3"/>
  <c r="BK215" i="3"/>
  <c r="BK367" i="3"/>
  <c r="J141" i="3"/>
  <c r="J336" i="4"/>
  <c r="BK219" i="4"/>
  <c r="J416" i="4"/>
  <c r="BK176" i="4"/>
  <c r="J395" i="5"/>
  <c r="BK190" i="5"/>
  <c r="BK268" i="5"/>
  <c r="J413" i="5"/>
  <c r="J151" i="6"/>
  <c r="BK298" i="6"/>
  <c r="J215" i="6"/>
  <c r="BK255" i="6"/>
  <c r="J269" i="7"/>
  <c r="BK141" i="7"/>
  <c r="BK302" i="7"/>
  <c r="BK112" i="8"/>
  <c r="J242" i="8"/>
  <c r="J226" i="8"/>
  <c r="J219" i="9"/>
  <c r="J368" i="9"/>
  <c r="BK147" i="9"/>
  <c r="J204" i="9"/>
  <c r="BK438" i="2"/>
  <c r="BK139" i="2"/>
  <c r="BK106" i="2"/>
  <c r="BK266" i="2"/>
  <c r="BK304" i="3"/>
  <c r="BK250" i="3"/>
  <c r="BK260" i="3"/>
  <c r="J310" i="3"/>
  <c r="BK258" i="4"/>
  <c r="BK183" i="4"/>
  <c r="BK439" i="4"/>
  <c r="BK346" i="4"/>
  <c r="J161" i="5"/>
  <c r="J251" i="5"/>
  <c r="BK259" i="5"/>
  <c r="BK394" i="5"/>
  <c r="J117" i="6"/>
  <c r="BK384" i="6"/>
  <c r="BK177" i="6"/>
  <c r="BK409" i="7"/>
  <c r="J266" i="7"/>
  <c r="BK428" i="7"/>
  <c r="J312" i="7"/>
  <c r="J449" i="8"/>
  <c r="J481" i="8"/>
  <c r="J369" i="8"/>
  <c r="J105" i="8"/>
  <c r="BK250" i="9"/>
  <c r="J212" i="9"/>
  <c r="J216" i="9"/>
  <c r="BK327" i="2"/>
  <c r="BK301" i="2"/>
  <c r="BK159" i="2"/>
  <c r="BK141" i="3"/>
  <c r="J419" i="3"/>
  <c r="J250" i="3"/>
  <c r="J268" i="3"/>
  <c r="BK321" i="4"/>
  <c r="J381" i="4"/>
  <c r="BK353" i="4"/>
  <c r="J432" i="4"/>
  <c r="BK183" i="5"/>
  <c r="BK269" i="5"/>
  <c r="BK364" i="5"/>
  <c r="J539" i="6"/>
  <c r="BK500" i="6"/>
  <c r="J315" i="6"/>
  <c r="BK151" i="6"/>
  <c r="J572" i="7"/>
  <c r="J157" i="7"/>
  <c r="J226" i="7"/>
  <c r="J327" i="7"/>
  <c r="J217" i="7"/>
  <c r="J194" i="8"/>
  <c r="BK161" i="8"/>
  <c r="J154" i="9"/>
  <c r="J224" i="9"/>
  <c r="BK290" i="9"/>
  <c r="J127" i="9"/>
  <c r="BK500" i="2"/>
  <c r="J427" i="2"/>
  <c r="BK177" i="2"/>
  <c r="BK517" i="3"/>
  <c r="BK312" i="3"/>
  <c r="J380" i="3"/>
  <c r="BK274" i="3"/>
  <c r="J372" i="4"/>
  <c r="BK356" i="4"/>
  <c r="J105" i="4"/>
  <c r="BK487" i="4"/>
  <c r="BK306" i="5"/>
  <c r="BK248" i="5"/>
  <c r="J270" i="5"/>
  <c r="J124" i="5"/>
  <c r="BK252" i="6"/>
  <c r="J226" i="6"/>
  <c r="BK352" i="6"/>
  <c r="BK306" i="7"/>
  <c r="BK151" i="7"/>
  <c r="J291" i="7"/>
  <c r="J282" i="7"/>
  <c r="J383" i="8"/>
  <c r="J327" i="8"/>
  <c r="BK204" i="8"/>
  <c r="BK140" i="9"/>
  <c r="BK408" i="9"/>
  <c r="J168" i="9"/>
  <c r="J295" i="2"/>
  <c r="BK262" i="2"/>
  <c r="BK306" i="2"/>
  <c r="BK310" i="2"/>
  <c r="BK431" i="3"/>
  <c r="BK246" i="3"/>
  <c r="J229" i="3"/>
  <c r="BK301" i="3"/>
  <c r="J199" i="4"/>
  <c r="BK259" i="4"/>
  <c r="J353" i="4"/>
  <c r="J313" i="5"/>
  <c r="J212" i="5"/>
  <c r="J196" i="5"/>
  <c r="J199" i="5"/>
  <c r="J553" i="6"/>
  <c r="BK431" i="6"/>
  <c r="BK363" i="6"/>
  <c r="J373" i="7"/>
  <c r="J539" i="7"/>
  <c r="BK255" i="7"/>
  <c r="BK499" i="7"/>
  <c r="J214" i="8"/>
  <c r="J219" i="8"/>
  <c r="BK481" i="8"/>
  <c r="J423" i="8"/>
  <c r="BK210" i="9"/>
  <c r="J251" i="9"/>
  <c r="BK248" i="9"/>
  <c r="J336" i="9"/>
  <c r="BK400" i="2"/>
  <c r="BK353" i="2"/>
  <c r="BK471" i="2"/>
  <c r="J224" i="2"/>
  <c r="BK342" i="3"/>
  <c r="BK269" i="3"/>
  <c r="J384" i="3"/>
  <c r="J293" i="3"/>
  <c r="BK368" i="4"/>
  <c r="BK224" i="4"/>
  <c r="J465" i="5"/>
  <c r="BK240" i="5"/>
  <c r="J127" i="5"/>
  <c r="J333" i="5"/>
  <c r="BK206" i="6"/>
  <c r="BK471" i="6"/>
  <c r="J324" i="6"/>
  <c r="BK409" i="6"/>
  <c r="BK553" i="7"/>
  <c r="BK465" i="7"/>
  <c r="J262" i="7"/>
  <c r="J304" i="7"/>
  <c r="BK224" i="8"/>
  <c r="J154" i="8"/>
  <c r="J321" i="8"/>
  <c r="BK235" i="9"/>
  <c r="BK397" i="9"/>
  <c r="J562" i="2"/>
  <c r="J293" i="2"/>
  <c r="BK373" i="2"/>
  <c r="BK391" i="2"/>
  <c r="J221" i="3"/>
  <c r="BK562" i="3"/>
  <c r="J341" i="3"/>
  <c r="J431" i="3"/>
  <c r="BK201" i="4"/>
  <c r="BK199" i="4"/>
  <c r="BK147" i="4"/>
  <c r="J230" i="5"/>
  <c r="J238" i="5"/>
  <c r="BK359" i="5"/>
  <c r="BK299" i="5"/>
  <c r="BK427" i="7"/>
  <c r="BK193" i="7"/>
  <c r="BK117" i="7"/>
  <c r="BK206" i="7"/>
  <c r="BK212" i="8"/>
  <c r="J364" i="8"/>
  <c r="BK256" i="8"/>
  <c r="BK129" i="8"/>
  <c r="J114" i="9"/>
  <c r="BK327" i="9"/>
  <c r="J140" i="9"/>
  <c r="J250" i="2"/>
  <c r="J555" i="2"/>
  <c r="J117" i="2"/>
  <c r="J467" i="2"/>
  <c r="BK442" i="3"/>
  <c r="BK576" i="3"/>
  <c r="BK254" i="3"/>
  <c r="J339" i="3"/>
  <c r="J412" i="4"/>
  <c r="J404" i="4"/>
  <c r="J256" i="4"/>
  <c r="BK137" i="5"/>
  <c r="J359" i="5"/>
  <c r="BK368" i="5"/>
  <c r="J483" i="5"/>
  <c r="J499" i="6"/>
  <c r="J282" i="6"/>
  <c r="BK139" i="6"/>
  <c r="J471" i="6"/>
  <c r="J341" i="6"/>
  <c r="J302" i="6"/>
  <c r="BK159" i="6"/>
  <c r="BK353" i="6"/>
  <c r="J355" i="7"/>
  <c r="BK224" i="7"/>
  <c r="J367" i="7"/>
  <c r="BK222" i="8"/>
  <c r="J335" i="8"/>
  <c r="J224" i="8"/>
  <c r="J129" i="8"/>
  <c r="BK251" i="9"/>
  <c r="BK356" i="9"/>
  <c r="BK261" i="9"/>
  <c r="BK257" i="9"/>
  <c r="J119" i="2"/>
  <c r="J268" i="2"/>
  <c r="J342" i="2"/>
  <c r="BK503" i="2"/>
  <c r="BK515" i="3"/>
  <c r="BK423" i="3"/>
  <c r="BK193" i="3"/>
  <c r="J327" i="3"/>
  <c r="J248" i="4"/>
  <c r="BK194" i="4"/>
  <c r="BK129" i="4"/>
  <c r="J356" i="4"/>
  <c r="BK307" i="5"/>
  <c r="J309" i="5"/>
  <c r="BK446" i="5"/>
  <c r="J506" i="6"/>
  <c r="BK526" i="6"/>
  <c r="J217" i="6"/>
  <c r="BK427" i="6"/>
  <c r="J219" i="7"/>
  <c r="BK489" i="7"/>
  <c r="J271" i="7"/>
  <c r="J224" i="7"/>
  <c r="J308" i="8"/>
  <c r="BK231" i="8"/>
  <c r="J271" i="8"/>
  <c r="J308" i="9"/>
  <c r="BK127" i="9"/>
  <c r="J233" i="9"/>
  <c r="BK557" i="2"/>
  <c r="J304" i="2"/>
  <c r="BK268" i="2"/>
  <c r="BK206" i="2"/>
  <c r="BK269" i="2"/>
  <c r="J502" i="3"/>
  <c r="J543" i="3"/>
  <c r="J129" i="3"/>
  <c r="J415" i="4"/>
  <c r="J335" i="4"/>
  <c r="J183" i="4"/>
  <c r="BK483" i="4"/>
  <c r="J194" i="5"/>
  <c r="J446" i="5"/>
  <c r="BK481" i="5"/>
  <c r="J449" i="6"/>
  <c r="BK219" i="6"/>
  <c r="BK153" i="6"/>
  <c r="BK301" i="6"/>
  <c r="BK305" i="7"/>
  <c r="J298" i="7"/>
  <c r="J380" i="7"/>
  <c r="J416" i="8"/>
  <c r="BK190" i="8"/>
  <c r="BK154" i="8"/>
  <c r="BK290" i="8"/>
  <c r="BK346" i="9"/>
  <c r="J201" i="9"/>
  <c r="J383" i="9"/>
  <c r="BK391" i="9"/>
  <c r="J461" i="2"/>
  <c r="J419" i="2"/>
  <c r="BK381" i="2"/>
  <c r="BK463" i="3"/>
  <c r="BK186" i="3"/>
  <c r="BK499" i="3"/>
  <c r="BK338" i="3"/>
  <c r="J423" i="3"/>
  <c r="J124" i="4"/>
  <c r="J392" i="4"/>
  <c r="BK413" i="4"/>
  <c r="J214" i="4"/>
  <c r="BK408" i="5"/>
  <c r="BK147" i="5"/>
  <c r="J432" i="5"/>
  <c r="BK215" i="6"/>
  <c r="J206" i="6"/>
  <c r="BK224" i="6"/>
  <c r="BK297" i="6"/>
  <c r="J540" i="7"/>
  <c r="BK463" i="7"/>
  <c r="J560" i="7"/>
  <c r="J115" i="7"/>
  <c r="BK355" i="8"/>
  <c r="J379" i="8"/>
  <c r="J412" i="8"/>
  <c r="J270" i="8"/>
  <c r="J327" i="9"/>
  <c r="J324" i="9"/>
  <c r="BK238" i="9"/>
  <c r="BK90" i="10"/>
  <c r="BK260" i="2"/>
  <c r="J106" i="2"/>
  <c r="J367" i="2"/>
  <c r="J418" i="3"/>
  <c r="BK159" i="3"/>
  <c r="BK282" i="3"/>
  <c r="J177" i="3"/>
  <c r="J259" i="4"/>
  <c r="J204" i="4"/>
  <c r="J262" i="4"/>
  <c r="BK210" i="4"/>
  <c r="BK235" i="4"/>
  <c r="J280" i="5"/>
  <c r="BK413" i="5"/>
  <c r="BK298" i="5"/>
  <c r="J400" i="6"/>
  <c r="BK339" i="6"/>
  <c r="J526" i="6"/>
  <c r="BK119" i="6"/>
  <c r="BK557" i="7"/>
  <c r="BK367" i="7"/>
  <c r="BK217" i="7"/>
  <c r="J141" i="7"/>
  <c r="J306" i="8"/>
  <c r="J453" i="8"/>
  <c r="BK463" i="8"/>
  <c r="BK270" i="8"/>
  <c r="BK379" i="9"/>
  <c r="J307" i="9"/>
  <c r="BK307" i="9"/>
  <c r="J248" i="9"/>
  <c r="J471" i="2"/>
  <c r="BK452" i="2"/>
  <c r="BK119" i="2"/>
  <c r="J151" i="2"/>
  <c r="J433" i="3"/>
  <c r="BK537" i="3"/>
  <c r="J306" i="3"/>
  <c r="J101" i="4"/>
  <c r="J420" i="4"/>
  <c r="J439" i="4"/>
  <c r="J453" i="5"/>
  <c r="J168" i="5"/>
  <c r="BK201" i="5"/>
  <c r="BK420" i="5"/>
  <c r="J266" i="6"/>
  <c r="BK438" i="6"/>
  <c r="J500" i="6"/>
  <c r="J102" i="6"/>
  <c r="BK537" i="7"/>
  <c r="J295" i="7"/>
  <c r="BK515" i="7"/>
  <c r="BK291" i="7"/>
  <c r="BK201" i="8"/>
  <c r="BK383" i="8"/>
  <c r="BK263" i="8"/>
  <c r="J369" i="9"/>
  <c r="BK353" i="9"/>
  <c r="BK392" i="9"/>
  <c r="BK226" i="9"/>
  <c r="BK572" i="2"/>
  <c r="J255" i="2"/>
  <c r="J423" i="2"/>
  <c r="BK539" i="2"/>
  <c r="J295" i="3"/>
  <c r="BK427" i="3"/>
  <c r="BK419" i="3"/>
  <c r="J102" i="3"/>
  <c r="J379" i="4"/>
  <c r="J246" i="4"/>
  <c r="BK359" i="4"/>
  <c r="J468" i="5"/>
  <c r="BK461" i="5"/>
  <c r="BK463" i="5"/>
  <c r="BK168" i="5"/>
  <c r="J159" i="6"/>
  <c r="BK423" i="6"/>
  <c r="BK423" i="7"/>
  <c r="J431" i="7"/>
  <c r="BK388" i="7"/>
  <c r="J252" i="7"/>
  <c r="J240" i="8"/>
  <c r="J248" i="8"/>
  <c r="J190" i="8"/>
  <c r="J183" i="9"/>
  <c r="BK105" i="9"/>
  <c r="J190" i="9"/>
  <c r="J449" i="2"/>
  <c r="BK425" i="2"/>
  <c r="BK433" i="2"/>
  <c r="BK480" i="2"/>
  <c r="BK503" i="3"/>
  <c r="J438" i="3"/>
  <c r="BK268" i="3"/>
  <c r="J215" i="3"/>
  <c r="BK124" i="4"/>
  <c r="BK369" i="4"/>
  <c r="BK468" i="4"/>
  <c r="J336" i="5"/>
  <c r="BK196" i="5"/>
  <c r="J346" i="5"/>
  <c r="J153" i="6"/>
  <c r="BK221" i="7"/>
  <c r="BK452" i="7"/>
  <c r="J280" i="7"/>
  <c r="BK359" i="8"/>
  <c r="BK404" i="8"/>
  <c r="J204" i="8"/>
  <c r="BK336" i="8"/>
  <c r="J283" i="9"/>
  <c r="BK259" i="9"/>
  <c r="BK309" i="9"/>
  <c r="J572" i="2"/>
  <c r="J217" i="2"/>
  <c r="J339" i="2"/>
  <c r="BK312" i="2"/>
  <c r="J312" i="3"/>
  <c r="BK298" i="3"/>
  <c r="J324" i="3"/>
  <c r="J517" i="3"/>
  <c r="J280" i="4"/>
  <c r="BK383" i="4"/>
  <c r="J147" i="4"/>
  <c r="BK481" i="4"/>
  <c r="J450" i="5"/>
  <c r="BK140" i="5"/>
  <c r="J129" i="5"/>
  <c r="BK168" i="6"/>
  <c r="BK250" i="6"/>
  <c r="J461" i="6"/>
  <c r="J342" i="6"/>
  <c r="BK555" i="6"/>
  <c r="BK418" i="6"/>
  <c r="BK517" i="7"/>
  <c r="J297" i="7"/>
  <c r="BK276" i="7"/>
  <c r="J392" i="8"/>
  <c r="J172" i="8"/>
  <c r="BK450" i="8"/>
  <c r="BK169" i="8"/>
  <c r="BK224" i="9"/>
  <c r="BK401" i="9"/>
  <c r="J353" i="9"/>
  <c r="BK560" i="2"/>
  <c r="J168" i="2"/>
  <c r="J433" i="2"/>
  <c r="J431" i="2"/>
  <c r="BK302" i="3"/>
  <c r="BK539" i="3"/>
  <c r="J553" i="3"/>
  <c r="J338" i="6"/>
  <c r="J465" i="6"/>
  <c r="J576" i="6"/>
  <c r="J537" i="7"/>
  <c r="BK540" i="7"/>
  <c r="J237" i="7"/>
  <c r="J305" i="7"/>
  <c r="J463" i="8"/>
  <c r="J468" i="8"/>
  <c r="BK313" i="8"/>
  <c r="BK381" i="8"/>
  <c r="BK190" i="9"/>
  <c r="J246" i="9"/>
  <c r="J147" i="9"/>
  <c r="BK465" i="9"/>
  <c r="BK355" i="2"/>
  <c r="BK388" i="2"/>
  <c r="J364" i="2"/>
  <c r="J463" i="2"/>
  <c r="J467" i="3"/>
  <c r="J555" i="3"/>
  <c r="BK560" i="3"/>
  <c r="J168" i="3"/>
  <c r="BK214" i="4"/>
  <c r="J298" i="4"/>
  <c r="BK412" i="4"/>
  <c r="BK339" i="5"/>
  <c r="BK154" i="5"/>
  <c r="J335" i="5"/>
  <c r="J368" i="5"/>
  <c r="BK112" i="5"/>
  <c r="BK304" i="6"/>
  <c r="BK293" i="6"/>
  <c r="BK539" i="7"/>
  <c r="BK102" i="7"/>
  <c r="BK219" i="7"/>
  <c r="BK300" i="7"/>
  <c r="BK354" i="7"/>
  <c r="J244" i="8"/>
  <c r="BK230" i="8"/>
  <c r="BK165" i="8"/>
  <c r="J408" i="9"/>
  <c r="J364" i="9"/>
  <c r="J210" i="9"/>
  <c r="J313" i="9"/>
  <c r="BK252" i="2"/>
  <c r="J219" i="2"/>
  <c r="J536" i="2"/>
  <c r="AS54" i="1"/>
  <c r="J218" i="4"/>
  <c r="BK262" i="4"/>
  <c r="J449" i="5"/>
  <c r="BK242" i="5"/>
  <c r="J137" i="5"/>
  <c r="BK194" i="5"/>
  <c r="J297" i="6"/>
  <c r="J269" i="6"/>
  <c r="BK268" i="6"/>
  <c r="J431" i="6"/>
  <c r="BK445" i="7"/>
  <c r="J336" i="7"/>
  <c r="J117" i="7"/>
  <c r="BK129" i="7"/>
  <c r="BK235" i="8"/>
  <c r="J487" i="8"/>
  <c r="BK216" i="8"/>
  <c r="J210" i="8"/>
  <c r="J226" i="9"/>
  <c r="J112" i="9"/>
  <c r="J335" i="9"/>
  <c r="BK201" i="9"/>
  <c r="BK430" i="2"/>
  <c r="J280" i="2"/>
  <c r="J438" i="2"/>
  <c r="J452" i="3"/>
  <c r="BK391" i="3"/>
  <c r="J480" i="3"/>
  <c r="BK310" i="3"/>
  <c r="BK280" i="4"/>
  <c r="BK196" i="4"/>
  <c r="BK214" i="5"/>
  <c r="BK308" i="5"/>
  <c r="J105" i="5"/>
  <c r="J257" i="5"/>
  <c r="J543" i="6"/>
  <c r="BK502" i="6"/>
  <c r="BK260" i="6"/>
  <c r="J463" i="7"/>
  <c r="J471" i="7"/>
  <c r="BK262" i="7"/>
  <c r="BK266" i="7"/>
  <c r="BK447" i="8"/>
  <c r="J222" i="8"/>
  <c r="J447" i="8"/>
  <c r="BK412" i="8"/>
  <c r="J439" i="9"/>
  <c r="BK270" i="9"/>
  <c r="BK446" i="9"/>
  <c r="BK483" i="9"/>
  <c r="J560" i="2"/>
  <c r="BK342" i="2"/>
  <c r="BK427" i="2"/>
  <c r="J278" i="2"/>
  <c r="J305" i="3"/>
  <c r="BK315" i="3"/>
  <c r="BK430" i="3"/>
  <c r="BK102" i="3"/>
  <c r="BK455" i="4"/>
  <c r="J228" i="4"/>
  <c r="J194" i="4"/>
  <c r="J321" i="4"/>
  <c r="BK253" i="5"/>
  <c r="J261" i="5"/>
  <c r="J307" i="5"/>
  <c r="BK208" i="5"/>
  <c r="J255" i="6"/>
  <c r="J177" i="6"/>
  <c r="BK302" i="6"/>
  <c r="J428" i="7"/>
  <c r="J423" i="7"/>
  <c r="J419" i="7"/>
  <c r="J290" i="8"/>
  <c r="J218" i="8"/>
  <c r="J235" i="8"/>
  <c r="BK299" i="9"/>
  <c r="BK192" i="9"/>
  <c r="J230" i="9"/>
  <c r="BK419" i="2"/>
  <c r="BK141" i="2"/>
  <c r="BK219" i="2"/>
  <c r="J560" i="3"/>
  <c r="BK355" i="3"/>
  <c r="J526" i="3"/>
  <c r="J119" i="3"/>
  <c r="J224" i="3"/>
  <c r="BK161" i="4"/>
  <c r="J324" i="4"/>
  <c r="J463" i="4"/>
  <c r="BK199" i="5"/>
  <c r="BK204" i="5"/>
  <c r="J210" i="5"/>
  <c r="J274" i="5"/>
  <c r="J442" i="6"/>
  <c r="BK306" i="6"/>
  <c r="BK266" i="6"/>
  <c r="J215" i="7"/>
  <c r="J153" i="7"/>
  <c r="J159" i="7"/>
  <c r="J161" i="8"/>
  <c r="BK124" i="8"/>
  <c r="J114" i="8"/>
  <c r="BK116" i="9"/>
  <c r="BK336" i="9"/>
  <c r="BK176" i="9"/>
  <c r="J401" i="9"/>
  <c r="J237" i="2"/>
  <c r="J341" i="2"/>
  <c r="J252" i="2"/>
  <c r="BK304" i="2"/>
  <c r="J298" i="3"/>
  <c r="J557" i="3"/>
  <c r="J190" i="3"/>
  <c r="BK252" i="4"/>
  <c r="BK274" i="4"/>
  <c r="BK415" i="4"/>
  <c r="J271" i="5"/>
  <c r="J408" i="5"/>
  <c r="BK449" i="5"/>
  <c r="J231" i="5"/>
  <c r="J260" i="6"/>
  <c r="BK373" i="7"/>
  <c r="BK168" i="7"/>
  <c r="J427" i="7"/>
  <c r="BK339" i="8"/>
  <c r="BK364" i="8"/>
  <c r="J314" i="8"/>
  <c r="J246" i="8"/>
  <c r="BK395" i="9"/>
  <c r="BK219" i="9"/>
  <c r="BK233" i="9"/>
  <c r="J85" i="10"/>
  <c r="BK197" i="2"/>
  <c r="J260" i="2"/>
  <c r="BK254" i="2"/>
  <c r="J278" i="3"/>
  <c r="J506" i="3"/>
  <c r="BK373" i="3"/>
  <c r="J385" i="4"/>
  <c r="J165" i="4"/>
  <c r="J137" i="4"/>
  <c r="J240" i="5"/>
  <c r="BK228" i="5"/>
  <c r="J214" i="5"/>
  <c r="BK235" i="5"/>
  <c r="BK274" i="6"/>
  <c r="J237" i="6"/>
  <c r="BK562" i="6"/>
  <c r="J430" i="6"/>
  <c r="BK186" i="6"/>
  <c r="J258" i="6"/>
  <c r="BK461" i="6"/>
  <c r="BK543" i="7"/>
  <c r="BK502" i="7"/>
  <c r="J102" i="7"/>
  <c r="J229" i="7"/>
  <c r="BK262" i="8"/>
  <c r="BK176" i="8"/>
  <c r="BK299" i="8"/>
  <c r="J355" i="9"/>
  <c r="J228" i="9"/>
  <c r="BK161" i="9"/>
  <c r="BK543" i="2"/>
  <c r="BK278" i="2"/>
  <c r="J129" i="2"/>
  <c r="J206" i="2"/>
  <c r="BK291" i="2"/>
  <c r="J153" i="3"/>
  <c r="BK153" i="3"/>
  <c r="BK500" i="3"/>
  <c r="BK297" i="3"/>
  <c r="J201" i="4"/>
  <c r="BK392" i="4"/>
  <c r="BK309" i="4"/>
  <c r="J231" i="4"/>
  <c r="BK463" i="4"/>
  <c r="J299" i="5"/>
  <c r="J397" i="5"/>
  <c r="BK356" i="5"/>
  <c r="BK116" i="5"/>
  <c r="J172" i="5"/>
  <c r="J197" i="6"/>
  <c r="BK536" i="6"/>
  <c r="J306" i="6"/>
  <c r="J254" i="6"/>
  <c r="BK336" i="7"/>
  <c r="J274" i="7"/>
  <c r="BK364" i="7"/>
  <c r="J338" i="7"/>
  <c r="J212" i="8"/>
  <c r="BK415" i="8"/>
  <c r="BK194" i="8"/>
  <c r="BK238" i="8"/>
  <c r="BK298" i="9"/>
  <c r="J240" i="9"/>
  <c r="BK137" i="9"/>
  <c r="J226" i="2"/>
  <c r="BK506" i="2"/>
  <c r="J262" i="2"/>
  <c r="J102" i="2"/>
  <c r="BK339" i="3"/>
  <c r="BK295" i="3"/>
  <c r="J226" i="3"/>
  <c r="J397" i="4"/>
  <c r="J383" i="4"/>
  <c r="J453" i="4"/>
  <c r="J208" i="4"/>
  <c r="BK250" i="5"/>
  <c r="BK172" i="5"/>
  <c r="BK261" i="5"/>
  <c r="BK217" i="6"/>
  <c r="J435" i="6"/>
  <c r="BK295" i="6"/>
  <c r="BK449" i="6"/>
  <c r="BK438" i="7"/>
  <c r="BK197" i="7"/>
  <c r="J576" i="7"/>
  <c r="J106" i="7"/>
  <c r="J139" i="7"/>
  <c r="BK446" i="8"/>
  <c r="BK416" i="8"/>
  <c r="BK258" i="8"/>
  <c r="BK450" i="9"/>
  <c r="BK280" i="9"/>
  <c r="J481" i="9"/>
  <c r="BK463" i="2"/>
  <c r="J553" i="2"/>
  <c r="J425" i="2"/>
  <c r="BK190" i="2"/>
  <c r="J271" i="3"/>
  <c r="BK572" i="3"/>
  <c r="J430" i="3"/>
  <c r="J115" i="3"/>
  <c r="BK397" i="4"/>
  <c r="J222" i="4"/>
  <c r="BK308" i="4"/>
  <c r="J218" i="5"/>
  <c r="J147" i="5"/>
  <c r="J259" i="5"/>
  <c r="J224" i="6"/>
  <c r="BK445" i="6"/>
  <c r="BK442" i="6"/>
  <c r="BK471" i="7"/>
  <c r="J517" i="7"/>
  <c r="BK254" i="7"/>
  <c r="BK157" i="7"/>
  <c r="J450" i="8"/>
  <c r="BK208" i="8"/>
  <c r="J333" i="8"/>
  <c r="BK372" i="9"/>
  <c r="J124" i="9"/>
  <c r="J299" i="9"/>
  <c r="J231" i="9"/>
  <c r="BK333" i="9"/>
  <c r="J246" i="2"/>
  <c r="J445" i="2"/>
  <c r="BK338" i="2"/>
  <c r="J338" i="2"/>
  <c r="J252" i="3"/>
  <c r="BK255" i="3"/>
  <c r="BK117" i="3"/>
  <c r="J193" i="3"/>
  <c r="J190" i="4"/>
  <c r="BK339" i="4"/>
  <c r="BK385" i="4"/>
  <c r="BK465" i="4"/>
  <c r="J481" i="5"/>
  <c r="BK210" i="5"/>
  <c r="J216" i="5"/>
  <c r="J536" i="6"/>
  <c r="J409" i="6"/>
  <c r="BK367" i="6"/>
  <c r="BK467" i="6"/>
  <c r="BK278" i="6"/>
  <c r="BK252" i="7"/>
  <c r="BK282" i="7"/>
  <c r="BK381" i="7"/>
  <c r="BK190" i="7"/>
  <c r="J140" i="8"/>
  <c r="BK356" i="8"/>
  <c r="J313" i="8"/>
  <c r="J339" i="9"/>
  <c r="J172" i="9"/>
  <c r="BK240" i="9"/>
  <c r="J465" i="9"/>
  <c r="BK276" i="2"/>
  <c r="J499" i="2"/>
  <c r="BK293" i="2"/>
  <c r="BK489" i="2"/>
  <c r="BK229" i="3"/>
  <c r="BK119" i="3"/>
  <c r="BK327" i="3"/>
  <c r="J499" i="3"/>
  <c r="BK384" i="3"/>
  <c r="BK248" i="4"/>
  <c r="BK364" i="4"/>
  <c r="J455" i="4"/>
  <c r="J483" i="4"/>
  <c r="BK324" i="5"/>
  <c r="BK439" i="5"/>
  <c r="J463" i="5"/>
  <c r="BK373" i="6"/>
  <c r="J139" i="6"/>
  <c r="J264" i="6"/>
  <c r="BK562" i="7"/>
  <c r="BK297" i="7"/>
  <c r="BK536" i="7"/>
  <c r="BK342" i="7"/>
  <c r="BK487" i="8"/>
  <c r="J346" i="8"/>
  <c r="BK385" i="8"/>
  <c r="BK321" i="8"/>
  <c r="J269" i="9"/>
  <c r="BK228" i="9"/>
  <c r="BK196" i="9"/>
  <c r="BK468" i="9"/>
  <c r="BK271" i="2"/>
  <c r="BK449" i="2"/>
  <c r="J269" i="2"/>
  <c r="BK298" i="2"/>
  <c r="J276" i="3"/>
  <c r="J471" i="3"/>
  <c r="J540" i="3"/>
  <c r="J354" i="3"/>
  <c r="J230" i="4"/>
  <c r="BK246" i="4"/>
  <c r="J449" i="4"/>
  <c r="J226" i="4"/>
  <c r="BK129" i="5"/>
  <c r="BK336" i="5"/>
  <c r="J401" i="5"/>
  <c r="J380" i="6"/>
  <c r="J233" i="6"/>
  <c r="BK193" i="6"/>
  <c r="J355" i="6"/>
  <c r="J341" i="7"/>
  <c r="J276" i="7"/>
  <c r="BK341" i="7"/>
  <c r="J197" i="7"/>
  <c r="J324" i="8"/>
  <c r="J446" i="8"/>
  <c r="J381" i="8"/>
  <c r="J250" i="8"/>
  <c r="J274" i="9"/>
  <c r="BK218" i="9"/>
  <c r="J290" i="9"/>
  <c r="J418" i="2"/>
  <c r="J517" i="2"/>
  <c r="BK442" i="2"/>
  <c r="BK291" i="3"/>
  <c r="BK219" i="3"/>
  <c r="BK465" i="3"/>
  <c r="BK555" i="3"/>
  <c r="J369" i="4"/>
  <c r="BK379" i="4"/>
  <c r="BK218" i="4"/>
  <c r="BK270" i="4"/>
  <c r="BK432" i="5"/>
  <c r="J298" i="5"/>
  <c r="J248" i="5"/>
  <c r="BK447" i="5"/>
  <c r="BK553" i="6"/>
  <c r="J157" i="6"/>
  <c r="BK305" i="6"/>
  <c r="BK336" i="6"/>
  <c r="BK435" i="6"/>
  <c r="BK327" i="6"/>
  <c r="BK433" i="7"/>
  <c r="BK153" i="7"/>
  <c r="J300" i="7"/>
  <c r="J391" i="7"/>
  <c r="BK355" i="7"/>
  <c r="BK455" i="8"/>
  <c r="J262" i="8"/>
  <c r="BK468" i="8"/>
  <c r="BK196" i="8"/>
  <c r="BK274" i="9"/>
  <c r="J446" i="9"/>
  <c r="J250" i="9"/>
  <c r="J557" i="2"/>
  <c r="J428" i="2"/>
  <c r="J503" i="2"/>
  <c r="BK246" i="2"/>
  <c r="J537" i="3"/>
  <c r="BK425" i="3"/>
  <c r="J463" i="3"/>
  <c r="J217" i="3"/>
  <c r="BK233" i="4"/>
  <c r="J242" i="4"/>
  <c r="BK430" i="4"/>
  <c r="BK169" i="4"/>
  <c r="BK383" i="5"/>
  <c r="J246" i="5"/>
  <c r="BK219" i="5"/>
  <c r="J355" i="5"/>
  <c r="J367" i="6"/>
  <c r="J246" i="6"/>
  <c r="BK537" i="6"/>
  <c r="J427" i="6"/>
  <c r="J298" i="6"/>
  <c r="BK419" i="6"/>
  <c r="J304" i="6"/>
  <c r="BK419" i="7"/>
  <c r="J425" i="7"/>
  <c r="J489" i="7"/>
  <c r="J452" i="7"/>
  <c r="BK379" i="8"/>
  <c r="J339" i="8"/>
  <c r="J274" i="8"/>
  <c r="J423" i="9"/>
  <c r="J447" i="9"/>
  <c r="BK268" i="9"/>
  <c r="BK271" i="9"/>
  <c r="J435" i="2"/>
  <c r="J159" i="2"/>
  <c r="BK428" i="2"/>
  <c r="BK117" i="2"/>
  <c r="BK381" i="3"/>
  <c r="BK276" i="3"/>
  <c r="J302" i="3"/>
  <c r="BK435" i="3"/>
  <c r="BK106" i="3"/>
  <c r="BK137" i="4"/>
  <c r="J176" i="4"/>
  <c r="J308" i="4"/>
  <c r="J487" i="4"/>
  <c r="J226" i="5"/>
  <c r="J383" i="5"/>
  <c r="J183" i="5"/>
  <c r="BK230" i="5"/>
  <c r="BK276" i="6"/>
  <c r="J293" i="6"/>
  <c r="BK300" i="6"/>
  <c r="J418" i="7"/>
  <c r="J438" i="7"/>
  <c r="J562" i="7"/>
  <c r="J515" i="7"/>
  <c r="J397" i="8"/>
  <c r="J116" i="8"/>
  <c r="BK439" i="8"/>
  <c r="J298" i="8"/>
  <c r="BK413" i="9"/>
  <c r="J186" i="9"/>
  <c r="BK313" i="9"/>
  <c r="J576" i="2"/>
  <c r="BK467" i="2"/>
  <c r="J298" i="2"/>
  <c r="BK461" i="2"/>
  <c r="BK536" i="2"/>
  <c r="BK237" i="3"/>
  <c r="J381" i="3"/>
  <c r="J461" i="3"/>
  <c r="BK324" i="3"/>
  <c r="J263" i="4"/>
  <c r="BK336" i="4"/>
  <c r="BK190" i="4"/>
  <c r="J233" i="5"/>
  <c r="BK335" i="5"/>
  <c r="J224" i="5"/>
  <c r="BK270" i="5"/>
  <c r="BK157" i="6"/>
  <c r="J363" i="6"/>
  <c r="BK557" i="6"/>
  <c r="J435" i="7"/>
  <c r="BK467" i="7"/>
  <c r="BK461" i="7"/>
  <c r="J129" i="7"/>
  <c r="J259" i="8"/>
  <c r="BK372" i="8"/>
  <c r="J101" i="8"/>
  <c r="BK172" i="8"/>
  <c r="J208" i="8"/>
  <c r="BK208" i="9"/>
  <c r="BK194" i="9"/>
  <c r="J298" i="9"/>
  <c r="BK85" i="10"/>
  <c r="J354" i="2"/>
  <c r="J384" i="2"/>
  <c r="BK229" i="2"/>
  <c r="J465" i="3"/>
  <c r="J258" i="3"/>
  <c r="J139" i="3"/>
  <c r="J449" i="3"/>
  <c r="BK240" i="4"/>
  <c r="J290" i="4"/>
  <c r="BK101" i="4"/>
  <c r="J468" i="4"/>
  <c r="BK381" i="5"/>
  <c r="J391" i="5"/>
  <c r="J447" i="5"/>
  <c r="BK226" i="5"/>
  <c r="J381" i="6"/>
  <c r="J391" i="6"/>
  <c r="BK117" i="6"/>
  <c r="J463" i="6"/>
  <c r="J310" i="7"/>
  <c r="BK269" i="7"/>
  <c r="J278" i="7"/>
  <c r="BK278" i="7"/>
  <c r="J258" i="8"/>
  <c r="BK105" i="8"/>
  <c r="J260" i="8"/>
  <c r="J461" i="9"/>
  <c r="J218" i="9"/>
  <c r="J176" i="9"/>
  <c r="BK562" i="2"/>
  <c r="BK409" i="2"/>
  <c r="BK274" i="2"/>
  <c r="J266" i="2"/>
  <c r="J297" i="2"/>
  <c r="BK557" i="3"/>
  <c r="J186" i="3"/>
  <c r="BK233" i="3"/>
  <c r="BK264" i="3"/>
  <c r="J244" i="4"/>
  <c r="J116" i="4"/>
  <c r="J274" i="4"/>
  <c r="J169" i="4"/>
  <c r="BK333" i="5"/>
  <c r="J112" i="5"/>
  <c r="J439" i="5"/>
  <c r="J190" i="6"/>
  <c r="BK102" i="6"/>
  <c r="J336" i="6"/>
  <c r="J536" i="7"/>
  <c r="BK159" i="7"/>
  <c r="J445" i="7"/>
  <c r="BK215" i="7"/>
  <c r="BK368" i="8"/>
  <c r="BK147" i="8"/>
  <c r="BK252" i="8"/>
  <c r="J346" i="9"/>
  <c r="BK212" i="9"/>
  <c r="BK283" i="9"/>
  <c r="BK186" i="9"/>
  <c r="J380" i="2"/>
  <c r="J153" i="2"/>
  <c r="BK526" i="2"/>
  <c r="J193" i="2"/>
  <c r="BK352" i="3"/>
  <c r="J442" i="3"/>
  <c r="BK115" i="3"/>
  <c r="BK221" i="3"/>
  <c r="J235" i="4"/>
  <c r="BK165" i="4"/>
  <c r="J233" i="4"/>
  <c r="J268" i="5"/>
  <c r="BK450" i="5"/>
  <c r="J461" i="5"/>
  <c r="J244" i="5"/>
  <c r="J310" i="6"/>
  <c r="BK262" i="6"/>
  <c r="J280" i="6"/>
  <c r="BK315" i="7"/>
  <c r="J465" i="7"/>
  <c r="BK274" i="7"/>
  <c r="BK413" i="8"/>
  <c r="J124" i="8"/>
  <c r="BK308" i="8"/>
  <c r="BK233" i="8"/>
  <c r="BK216" i="9"/>
  <c r="J137" i="9"/>
  <c r="BK335" i="9"/>
  <c r="J90" i="10"/>
  <c r="BK300" i="2"/>
  <c r="J276" i="2"/>
  <c r="J274" i="2"/>
  <c r="BK336" i="2"/>
  <c r="J515" i="3"/>
  <c r="J297" i="3"/>
  <c r="J489" i="3"/>
  <c r="BK208" i="4"/>
  <c r="BK216" i="4"/>
  <c r="J140" i="4"/>
  <c r="J154" i="4"/>
  <c r="BK346" i="5"/>
  <c r="BK280" i="5"/>
  <c r="J283" i="5"/>
  <c r="BK391" i="5"/>
  <c r="J278" i="6"/>
  <c r="J562" i="6"/>
  <c r="J537" i="6"/>
  <c r="BK526" i="7"/>
  <c r="J503" i="7"/>
  <c r="BK430" i="7"/>
  <c r="BK400" i="7"/>
  <c r="J404" i="8"/>
  <c r="J430" i="8"/>
  <c r="BK327" i="8"/>
  <c r="BK369" i="9"/>
  <c r="BK214" i="9"/>
  <c r="J105" i="9"/>
  <c r="J487" i="9"/>
  <c r="BK224" i="2"/>
  <c r="BK295" i="2"/>
  <c r="BK363" i="2"/>
  <c r="J445" i="3"/>
  <c r="J500" i="3"/>
  <c r="BK151" i="3"/>
  <c r="BK409" i="3"/>
  <c r="BK250" i="4"/>
  <c r="BK306" i="4"/>
  <c r="BK230" i="4"/>
  <c r="BK290" i="4"/>
  <c r="BK465" i="5"/>
  <c r="J116" i="5"/>
  <c r="BK218" i="5"/>
  <c r="J190" i="5"/>
  <c r="BK254" i="6"/>
  <c r="BK237" i="6"/>
  <c r="BK258" i="6"/>
  <c r="BK380" i="6"/>
  <c r="BK540" i="6"/>
  <c r="J557" i="6"/>
  <c r="J467" i="7"/>
  <c r="J293" i="7"/>
  <c r="J264" i="7"/>
  <c r="J306" i="7"/>
  <c r="BK310" i="7"/>
  <c r="J238" i="8"/>
  <c r="J127" i="8"/>
  <c r="BK397" i="8"/>
  <c r="J299" i="8"/>
  <c r="BK172" i="9"/>
  <c r="BK439" i="9"/>
  <c r="BK114" i="9"/>
  <c r="J194" i="9"/>
  <c r="J315" i="2"/>
  <c r="BK324" i="2"/>
  <c r="BK153" i="2"/>
  <c r="J301" i="2"/>
  <c r="BK262" i="3"/>
  <c r="J315" i="3"/>
  <c r="J219" i="3"/>
  <c r="J300" i="3"/>
  <c r="BK432" i="4"/>
  <c r="J172" i="4"/>
  <c r="J447" i="4"/>
  <c r="BK313" i="4"/>
  <c r="J306" i="5"/>
  <c r="J381" i="5"/>
  <c r="J204" i="5"/>
  <c r="J364" i="6"/>
  <c r="BK576" i="6"/>
  <c r="BK452" i="6"/>
  <c r="J327" i="6"/>
  <c r="J168" i="6"/>
  <c r="J301" i="6"/>
  <c r="BK246" i="6"/>
  <c r="J302" i="7"/>
  <c r="J409" i="7"/>
  <c r="BK339" i="7"/>
  <c r="J137" i="8"/>
  <c r="J196" i="8"/>
  <c r="J413" i="8"/>
  <c r="J385" i="8"/>
  <c r="BK242" i="9"/>
  <c r="J314" i="9"/>
  <c r="BK368" i="9"/>
  <c r="J483" i="9"/>
  <c r="BK315" i="2"/>
  <c r="BK226" i="2"/>
  <c r="J229" i="2"/>
  <c r="J327" i="2"/>
  <c r="BK266" i="3"/>
  <c r="BK543" i="3"/>
  <c r="J363" i="3"/>
  <c r="BK449" i="3"/>
  <c r="BK271" i="4"/>
  <c r="BK355" i="4"/>
  <c r="BK222" i="4"/>
  <c r="BK260" i="4"/>
  <c r="J487" i="5"/>
  <c r="BK192" i="5"/>
  <c r="BK124" i="5"/>
  <c r="J339" i="5"/>
  <c r="J517" i="6"/>
  <c r="J352" i="6"/>
  <c r="J262" i="6"/>
  <c r="BK442" i="7"/>
  <c r="J388" i="7"/>
  <c r="BK425" i="7"/>
  <c r="BK271" i="7"/>
  <c r="BK240" i="8"/>
  <c r="BK430" i="8"/>
  <c r="BK116" i="8"/>
  <c r="BK306" i="9"/>
  <c r="BK246" i="9"/>
  <c r="J238" i="9"/>
  <c r="J271" i="9"/>
  <c r="BK168" i="2"/>
  <c r="BK233" i="2"/>
  <c r="BK352" i="2"/>
  <c r="BK151" i="2"/>
  <c r="BK305" i="2"/>
  <c r="BK168" i="3"/>
  <c r="BK400" i="3"/>
  <c r="BK258" i="3"/>
  <c r="J346" i="4"/>
  <c r="J355" i="4"/>
  <c r="BK244" i="4"/>
  <c r="J465" i="4"/>
  <c r="BK453" i="5"/>
  <c r="BK161" i="5"/>
  <c r="J321" i="5"/>
  <c r="BK224" i="5"/>
  <c r="BK264" i="6"/>
  <c r="BK489" i="6"/>
  <c r="J291" i="6"/>
  <c r="J500" i="7"/>
  <c r="BK391" i="7"/>
  <c r="J499" i="7"/>
  <c r="BK280" i="7"/>
  <c r="J176" i="8"/>
  <c r="J228" i="8"/>
  <c r="J420" i="8"/>
  <c r="J129" i="9"/>
  <c r="J268" i="9"/>
  <c r="J244" i="9"/>
  <c r="BK183" i="9"/>
  <c r="BK445" i="2"/>
  <c r="J254" i="2"/>
  <c r="J306" i="2"/>
  <c r="J282" i="3"/>
  <c r="BK452" i="3"/>
  <c r="J536" i="3"/>
  <c r="J159" i="3"/>
  <c r="J240" i="4"/>
  <c r="BK112" i="4"/>
  <c r="BK256" i="4"/>
  <c r="J339" i="4"/>
  <c r="J290" i="5"/>
  <c r="J242" i="5"/>
  <c r="BK176" i="5"/>
  <c r="J555" i="6"/>
  <c r="J384" i="6"/>
  <c r="BK190" i="6"/>
  <c r="J295" i="6"/>
  <c r="J250" i="7"/>
  <c r="BK260" i="7"/>
  <c r="J221" i="7"/>
  <c r="J201" i="8"/>
  <c r="BK423" i="8"/>
  <c r="J368" i="8"/>
  <c r="J355" i="8"/>
  <c r="J394" i="9"/>
  <c r="BK449" i="9"/>
  <c r="BK461" i="9"/>
  <c r="J468" i="9"/>
  <c r="BK186" i="2"/>
  <c r="J302" i="2"/>
  <c r="J400" i="2"/>
  <c r="BK215" i="2"/>
  <c r="J260" i="3"/>
  <c r="BK445" i="3"/>
  <c r="J576" i="3"/>
  <c r="BK428" i="3"/>
  <c r="J219" i="4"/>
  <c r="BK333" i="4"/>
  <c r="BK238" i="4"/>
  <c r="J333" i="4"/>
  <c r="BK468" i="5"/>
  <c r="BK353" i="5"/>
  <c r="J186" i="5"/>
  <c r="J467" i="6"/>
  <c r="J428" i="6"/>
  <c r="BK428" i="6"/>
  <c r="BK384" i="7"/>
  <c r="J430" i="7"/>
  <c r="BK435" i="7"/>
  <c r="J381" i="7"/>
  <c r="BK192" i="8"/>
  <c r="BK324" i="8"/>
  <c r="BK219" i="8"/>
  <c r="BK250" i="8"/>
  <c r="J235" i="9"/>
  <c r="BK381" i="9"/>
  <c r="BK154" i="9"/>
  <c r="J321" i="9"/>
  <c r="BK158" i="2" l="1"/>
  <c r="J158" i="2"/>
  <c r="J62" i="2" s="1"/>
  <c r="P232" i="2"/>
  <c r="BK273" i="2"/>
  <c r="J273" i="2"/>
  <c r="J68" i="2"/>
  <c r="R390" i="2"/>
  <c r="T437" i="2"/>
  <c r="R505" i="2"/>
  <c r="P559" i="2"/>
  <c r="BK158" i="3"/>
  <c r="J158" i="3" s="1"/>
  <c r="J62" i="3" s="1"/>
  <c r="T232" i="3"/>
  <c r="T273" i="3"/>
  <c r="R390" i="3"/>
  <c r="BK437" i="3"/>
  <c r="J437" i="3"/>
  <c r="J73" i="3"/>
  <c r="BK505" i="3"/>
  <c r="J505" i="3"/>
  <c r="J75" i="3" s="1"/>
  <c r="T559" i="3"/>
  <c r="T100" i="4"/>
  <c r="BK191" i="4"/>
  <c r="J191" i="4"/>
  <c r="J63" i="4" s="1"/>
  <c r="BK207" i="4"/>
  <c r="J207" i="4"/>
  <c r="J66" i="4"/>
  <c r="T237" i="4"/>
  <c r="R338" i="4"/>
  <c r="P358" i="4"/>
  <c r="BK422" i="4"/>
  <c r="J422" i="4"/>
  <c r="J74" i="4" s="1"/>
  <c r="BK467" i="4"/>
  <c r="J467" i="4" s="1"/>
  <c r="J76" i="4" s="1"/>
  <c r="P139" i="5"/>
  <c r="T207" i="5"/>
  <c r="T237" i="5"/>
  <c r="P338" i="5"/>
  <c r="T371" i="5"/>
  <c r="R452" i="5"/>
  <c r="R158" i="6"/>
  <c r="R257" i="6"/>
  <c r="R314" i="6"/>
  <c r="R366" i="6"/>
  <c r="BK383" i="6"/>
  <c r="J383" i="6" s="1"/>
  <c r="J71" i="6" s="1"/>
  <c r="T451" i="6"/>
  <c r="T542" i="6"/>
  <c r="R158" i="7"/>
  <c r="P232" i="7"/>
  <c r="P273" i="7"/>
  <c r="T390" i="7"/>
  <c r="BK451" i="7"/>
  <c r="J451" i="7" s="1"/>
  <c r="J74" i="7" s="1"/>
  <c r="BK542" i="7"/>
  <c r="J542" i="7"/>
  <c r="J76" i="7"/>
  <c r="BK100" i="8"/>
  <c r="J100" i="8"/>
  <c r="J61" i="8"/>
  <c r="P191" i="8"/>
  <c r="P207" i="8"/>
  <c r="R273" i="8"/>
  <c r="T338" i="8"/>
  <c r="T358" i="8"/>
  <c r="BK422" i="8"/>
  <c r="J422" i="8"/>
  <c r="J74" i="8" s="1"/>
  <c r="R467" i="8"/>
  <c r="P158" i="2"/>
  <c r="R232" i="2"/>
  <c r="T273" i="2"/>
  <c r="P390" i="2"/>
  <c r="P437" i="2"/>
  <c r="T505" i="2"/>
  <c r="R559" i="2"/>
  <c r="T158" i="3"/>
  <c r="R232" i="3"/>
  <c r="BK273" i="3"/>
  <c r="J273" i="3" s="1"/>
  <c r="J68" i="3" s="1"/>
  <c r="BK390" i="3"/>
  <c r="J390" i="3" s="1"/>
  <c r="J72" i="3" s="1"/>
  <c r="BK451" i="3"/>
  <c r="J451" i="3"/>
  <c r="J74" i="3" s="1"/>
  <c r="P542" i="3"/>
  <c r="P139" i="4"/>
  <c r="BK221" i="4"/>
  <c r="J221" i="4"/>
  <c r="J67" i="4" s="1"/>
  <c r="BK273" i="4"/>
  <c r="J273" i="4" s="1"/>
  <c r="J69" i="4" s="1"/>
  <c r="R326" i="4"/>
  <c r="R371" i="4"/>
  <c r="BK452" i="4"/>
  <c r="J452" i="4" s="1"/>
  <c r="J75" i="4" s="1"/>
  <c r="T100" i="5"/>
  <c r="T191" i="5"/>
  <c r="P207" i="5"/>
  <c r="R237" i="5"/>
  <c r="P326" i="5"/>
  <c r="R371" i="5"/>
  <c r="T452" i="5"/>
  <c r="R101" i="6"/>
  <c r="T216" i="6"/>
  <c r="P257" i="6"/>
  <c r="BK314" i="6"/>
  <c r="J314" i="6" s="1"/>
  <c r="J69" i="6" s="1"/>
  <c r="T366" i="6"/>
  <c r="T383" i="6"/>
  <c r="R437" i="6"/>
  <c r="P505" i="6"/>
  <c r="P559" i="6"/>
  <c r="T101" i="7"/>
  <c r="R216" i="7"/>
  <c r="R257" i="7"/>
  <c r="BK314" i="7"/>
  <c r="J314" i="7"/>
  <c r="J69" i="7"/>
  <c r="BK366" i="7"/>
  <c r="J366" i="7" s="1"/>
  <c r="J70" i="7" s="1"/>
  <c r="BK383" i="7"/>
  <c r="J383" i="7"/>
  <c r="J71" i="7" s="1"/>
  <c r="T451" i="7"/>
  <c r="P559" i="7"/>
  <c r="R139" i="8"/>
  <c r="P221" i="8"/>
  <c r="T273" i="8"/>
  <c r="R338" i="8"/>
  <c r="BK358" i="8"/>
  <c r="J358" i="8" s="1"/>
  <c r="J72" i="8" s="1"/>
  <c r="T422" i="8"/>
  <c r="BK467" i="8"/>
  <c r="J467" i="8" s="1"/>
  <c r="J76" i="8" s="1"/>
  <c r="R139" i="9"/>
  <c r="BK207" i="9"/>
  <c r="J207" i="9" s="1"/>
  <c r="J66" i="9" s="1"/>
  <c r="R221" i="9"/>
  <c r="R273" i="9"/>
  <c r="P338" i="9"/>
  <c r="T358" i="9"/>
  <c r="R422" i="9"/>
  <c r="P467" i="9"/>
  <c r="T158" i="2"/>
  <c r="T232" i="2"/>
  <c r="R273" i="2"/>
  <c r="BK390" i="2"/>
  <c r="J390" i="2"/>
  <c r="J72" i="2"/>
  <c r="BK437" i="2"/>
  <c r="J437" i="2"/>
  <c r="J73" i="2"/>
  <c r="P505" i="2"/>
  <c r="BK559" i="2"/>
  <c r="J559" i="2"/>
  <c r="J77" i="2" s="1"/>
  <c r="BK101" i="3"/>
  <c r="BK216" i="3"/>
  <c r="J216" i="3"/>
  <c r="J63" i="3"/>
  <c r="BK257" i="3"/>
  <c r="J257" i="3"/>
  <c r="J67" i="3"/>
  <c r="T314" i="3"/>
  <c r="T366" i="3"/>
  <c r="T383" i="3"/>
  <c r="T437" i="3"/>
  <c r="R505" i="3"/>
  <c r="P559" i="3"/>
  <c r="BK100" i="4"/>
  <c r="J100" i="4"/>
  <c r="J61" i="4"/>
  <c r="T191" i="4"/>
  <c r="R207" i="4"/>
  <c r="R273" i="4"/>
  <c r="P338" i="4"/>
  <c r="R358" i="4"/>
  <c r="T422" i="4"/>
  <c r="T467" i="4"/>
  <c r="BK100" i="5"/>
  <c r="BK191" i="5"/>
  <c r="J191" i="5" s="1"/>
  <c r="J63" i="5" s="1"/>
  <c r="BK207" i="5"/>
  <c r="R273" i="5"/>
  <c r="T338" i="5"/>
  <c r="BK371" i="5"/>
  <c r="J371" i="5"/>
  <c r="J73" i="5" s="1"/>
  <c r="BK452" i="5"/>
  <c r="J452" i="5" s="1"/>
  <c r="J75" i="5" s="1"/>
  <c r="P101" i="6"/>
  <c r="BK216" i="6"/>
  <c r="J216" i="6"/>
  <c r="J63" i="6"/>
  <c r="R232" i="6"/>
  <c r="T273" i="6"/>
  <c r="T390" i="6"/>
  <c r="T437" i="6"/>
  <c r="R505" i="6"/>
  <c r="T559" i="6"/>
  <c r="R101" i="7"/>
  <c r="R100" i="7" s="1"/>
  <c r="T216" i="7"/>
  <c r="T257" i="7"/>
  <c r="T314" i="7"/>
  <c r="T366" i="7"/>
  <c r="T383" i="7"/>
  <c r="P451" i="7"/>
  <c r="R542" i="7"/>
  <c r="P100" i="8"/>
  <c r="BK191" i="8"/>
  <c r="J191" i="8" s="1"/>
  <c r="J63" i="8" s="1"/>
  <c r="R207" i="8"/>
  <c r="P273" i="8"/>
  <c r="BK338" i="8"/>
  <c r="J338" i="8"/>
  <c r="J71" i="8"/>
  <c r="R358" i="8"/>
  <c r="P422" i="8"/>
  <c r="T467" i="8"/>
  <c r="R100" i="9"/>
  <c r="BK191" i="9"/>
  <c r="J191" i="9" s="1"/>
  <c r="J63" i="9" s="1"/>
  <c r="BK221" i="9"/>
  <c r="J221" i="9"/>
  <c r="J67" i="9"/>
  <c r="P237" i="9"/>
  <c r="BK326" i="9"/>
  <c r="J326" i="9"/>
  <c r="J70" i="9"/>
  <c r="BK371" i="9"/>
  <c r="J371" i="9"/>
  <c r="J73" i="9" s="1"/>
  <c r="T422" i="9"/>
  <c r="T467" i="9"/>
  <c r="R101" i="2"/>
  <c r="R216" i="2"/>
  <c r="T257" i="2"/>
  <c r="T314" i="2"/>
  <c r="T366" i="2"/>
  <c r="T383" i="2"/>
  <c r="BK451" i="2"/>
  <c r="J451" i="2"/>
  <c r="J74" i="2"/>
  <c r="T542" i="2"/>
  <c r="T101" i="3"/>
  <c r="R216" i="3"/>
  <c r="P257" i="3"/>
  <c r="BK314" i="3"/>
  <c r="J314" i="3"/>
  <c r="J69" i="3"/>
  <c r="BK366" i="3"/>
  <c r="J366" i="3"/>
  <c r="J70" i="3"/>
  <c r="P383" i="3"/>
  <c r="R451" i="3"/>
  <c r="BK542" i="3"/>
  <c r="J542" i="3" s="1"/>
  <c r="J76" i="3" s="1"/>
  <c r="T139" i="4"/>
  <c r="P207" i="4"/>
  <c r="P273" i="4"/>
  <c r="BK338" i="4"/>
  <c r="J338" i="4"/>
  <c r="J71" i="4"/>
  <c r="BK358" i="4"/>
  <c r="J358" i="4"/>
  <c r="J72" i="4"/>
  <c r="P422" i="4"/>
  <c r="P467" i="4"/>
  <c r="R139" i="5"/>
  <c r="P221" i="5"/>
  <c r="P273" i="5"/>
  <c r="R338" i="5"/>
  <c r="T358" i="5"/>
  <c r="T422" i="5"/>
  <c r="P467" i="5"/>
  <c r="T101" i="6"/>
  <c r="P216" i="6"/>
  <c r="T257" i="6"/>
  <c r="P273" i="6"/>
  <c r="BK390" i="6"/>
  <c r="J390" i="6" s="1"/>
  <c r="J72" i="6" s="1"/>
  <c r="BK437" i="6"/>
  <c r="J437" i="6"/>
  <c r="J73" i="6"/>
  <c r="BK505" i="6"/>
  <c r="J505" i="6"/>
  <c r="J75" i="6"/>
  <c r="BK559" i="6"/>
  <c r="J559" i="6"/>
  <c r="J77" i="6" s="1"/>
  <c r="P101" i="7"/>
  <c r="P216" i="7"/>
  <c r="P257" i="7"/>
  <c r="P314" i="7"/>
  <c r="P366" i="7"/>
  <c r="R383" i="7"/>
  <c r="R437" i="7"/>
  <c r="P505" i="7"/>
  <c r="BK559" i="7"/>
  <c r="J559" i="7"/>
  <c r="J77" i="7"/>
  <c r="T139" i="8"/>
  <c r="R221" i="8"/>
  <c r="BK273" i="8"/>
  <c r="J273" i="8"/>
  <c r="J69" i="8"/>
  <c r="P338" i="8"/>
  <c r="T371" i="8"/>
  <c r="BK452" i="8"/>
  <c r="J452" i="8"/>
  <c r="J75" i="8"/>
  <c r="P100" i="9"/>
  <c r="P191" i="9"/>
  <c r="P221" i="9"/>
  <c r="BK273" i="9"/>
  <c r="J273" i="9" s="1"/>
  <c r="J69" i="9" s="1"/>
  <c r="T326" i="9"/>
  <c r="R358" i="9"/>
  <c r="BK422" i="9"/>
  <c r="J422" i="9"/>
  <c r="J74" i="9"/>
  <c r="T452" i="9"/>
  <c r="R158" i="2"/>
  <c r="BK232" i="2"/>
  <c r="J232" i="2" s="1"/>
  <c r="J66" i="2" s="1"/>
  <c r="P273" i="2"/>
  <c r="T390" i="2"/>
  <c r="R437" i="2"/>
  <c r="BK505" i="2"/>
  <c r="J505" i="2"/>
  <c r="J75" i="2"/>
  <c r="T559" i="2"/>
  <c r="P158" i="3"/>
  <c r="BK232" i="3"/>
  <c r="BK231" i="3" s="1"/>
  <c r="J231" i="3" s="1"/>
  <c r="J65" i="3" s="1"/>
  <c r="J232" i="3"/>
  <c r="J66" i="3"/>
  <c r="P273" i="3"/>
  <c r="T390" i="3"/>
  <c r="R437" i="3"/>
  <c r="P505" i="3"/>
  <c r="R559" i="3"/>
  <c r="R139" i="4"/>
  <c r="T207" i="4"/>
  <c r="P237" i="4"/>
  <c r="BK326" i="4"/>
  <c r="J326" i="4"/>
  <c r="J70" i="4"/>
  <c r="P371" i="4"/>
  <c r="P452" i="4"/>
  <c r="P100" i="5"/>
  <c r="R191" i="5"/>
  <c r="R207" i="5"/>
  <c r="T273" i="5"/>
  <c r="T326" i="5"/>
  <c r="P358" i="5"/>
  <c r="R422" i="5"/>
  <c r="BK467" i="5"/>
  <c r="J467" i="5"/>
  <c r="J76" i="5"/>
  <c r="BK101" i="6"/>
  <c r="J101" i="6" s="1"/>
  <c r="J61" i="6" s="1"/>
  <c r="R216" i="6"/>
  <c r="BK257" i="6"/>
  <c r="J257" i="6" s="1"/>
  <c r="J67" i="6" s="1"/>
  <c r="T314" i="6"/>
  <c r="BK366" i="6"/>
  <c r="J366" i="6"/>
  <c r="J70" i="6"/>
  <c r="R383" i="6"/>
  <c r="BK451" i="6"/>
  <c r="J451" i="6"/>
  <c r="J74" i="6"/>
  <c r="BK542" i="6"/>
  <c r="J542" i="6" s="1"/>
  <c r="J76" i="6" s="1"/>
  <c r="BK158" i="7"/>
  <c r="J158" i="7"/>
  <c r="J62" i="7"/>
  <c r="R232" i="7"/>
  <c r="R273" i="7"/>
  <c r="P390" i="7"/>
  <c r="P437" i="7"/>
  <c r="BK505" i="7"/>
  <c r="J505" i="7"/>
  <c r="J75" i="7"/>
  <c r="T542" i="7"/>
  <c r="P139" i="8"/>
  <c r="T221" i="8"/>
  <c r="T237" i="8"/>
  <c r="R326" i="8"/>
  <c r="BK371" i="8"/>
  <c r="J371" i="8"/>
  <c r="J73" i="8"/>
  <c r="R452" i="8"/>
  <c r="T139" i="9"/>
  <c r="T99" i="9" s="1"/>
  <c r="R207" i="9"/>
  <c r="R237" i="9"/>
  <c r="P326" i="9"/>
  <c r="R338" i="9"/>
  <c r="T371" i="9"/>
  <c r="P452" i="9"/>
  <c r="BK101" i="2"/>
  <c r="J101" i="2"/>
  <c r="J61" i="2"/>
  <c r="BK216" i="2"/>
  <c r="BK100" i="2" s="1"/>
  <c r="J100" i="2" s="1"/>
  <c r="J60" i="2" s="1"/>
  <c r="J216" i="2"/>
  <c r="J63" i="2"/>
  <c r="BK257" i="2"/>
  <c r="J257" i="2"/>
  <c r="J67" i="2" s="1"/>
  <c r="P314" i="2"/>
  <c r="P366" i="2"/>
  <c r="R383" i="2"/>
  <c r="P451" i="2"/>
  <c r="R542" i="2"/>
  <c r="R158" i="3"/>
  <c r="P232" i="3"/>
  <c r="R273" i="3"/>
  <c r="P390" i="3"/>
  <c r="P437" i="3"/>
  <c r="T505" i="3"/>
  <c r="BK559" i="3"/>
  <c r="J559" i="3" s="1"/>
  <c r="J77" i="3" s="1"/>
  <c r="P100" i="4"/>
  <c r="R191" i="4"/>
  <c r="T221" i="4"/>
  <c r="BK237" i="4"/>
  <c r="J237" i="4"/>
  <c r="J68" i="4"/>
  <c r="P326" i="4"/>
  <c r="T371" i="4"/>
  <c r="R452" i="4"/>
  <c r="T139" i="5"/>
  <c r="R221" i="5"/>
  <c r="BK237" i="5"/>
  <c r="J237" i="5"/>
  <c r="J68" i="5"/>
  <c r="R326" i="5"/>
  <c r="R358" i="5"/>
  <c r="BK422" i="5"/>
  <c r="J422" i="5"/>
  <c r="J74" i="5"/>
  <c r="R467" i="5"/>
  <c r="BK158" i="6"/>
  <c r="J158" i="6" s="1"/>
  <c r="J62" i="6" s="1"/>
  <c r="BK232" i="6"/>
  <c r="R273" i="6"/>
  <c r="R390" i="6"/>
  <c r="P437" i="6"/>
  <c r="T505" i="6"/>
  <c r="R559" i="6"/>
  <c r="T158" i="7"/>
  <c r="BK257" i="7"/>
  <c r="J257" i="7"/>
  <c r="J67" i="7"/>
  <c r="R314" i="7"/>
  <c r="R366" i="7"/>
  <c r="P383" i="7"/>
  <c r="R451" i="7"/>
  <c r="P542" i="7"/>
  <c r="T100" i="8"/>
  <c r="R191" i="8"/>
  <c r="BK207" i="8"/>
  <c r="J207" i="8"/>
  <c r="J66" i="8"/>
  <c r="BK237" i="8"/>
  <c r="BK206" i="8" s="1"/>
  <c r="J206" i="8" s="1"/>
  <c r="J65" i="8" s="1"/>
  <c r="J237" i="8"/>
  <c r="J68" i="8" s="1"/>
  <c r="P326" i="8"/>
  <c r="P371" i="8"/>
  <c r="T452" i="8"/>
  <c r="BK100" i="9"/>
  <c r="P139" i="9"/>
  <c r="P207" i="9"/>
  <c r="T221" i="9"/>
  <c r="T273" i="9"/>
  <c r="T338" i="9"/>
  <c r="R371" i="9"/>
  <c r="R452" i="9"/>
  <c r="T101" i="2"/>
  <c r="T100" i="2" s="1"/>
  <c r="T216" i="2"/>
  <c r="P257" i="2"/>
  <c r="R314" i="2"/>
  <c r="R366" i="2"/>
  <c r="P383" i="2"/>
  <c r="R451" i="2"/>
  <c r="BK542" i="2"/>
  <c r="J542" i="2"/>
  <c r="J76" i="2"/>
  <c r="P101" i="3"/>
  <c r="P100" i="3" s="1"/>
  <c r="P216" i="3"/>
  <c r="T257" i="3"/>
  <c r="P314" i="3"/>
  <c r="P366" i="3"/>
  <c r="BK383" i="3"/>
  <c r="J383" i="3"/>
  <c r="J71" i="3"/>
  <c r="P451" i="3"/>
  <c r="R542" i="3"/>
  <c r="BK139" i="4"/>
  <c r="BK99" i="4" s="1"/>
  <c r="J99" i="4" s="1"/>
  <c r="J60" i="4" s="1"/>
  <c r="J139" i="4"/>
  <c r="J62" i="4" s="1"/>
  <c r="R221" i="4"/>
  <c r="R237" i="4"/>
  <c r="T326" i="4"/>
  <c r="BK371" i="4"/>
  <c r="J371" i="4"/>
  <c r="J73" i="4"/>
  <c r="T452" i="4"/>
  <c r="R100" i="5"/>
  <c r="R99" i="5"/>
  <c r="P191" i="5"/>
  <c r="BK221" i="5"/>
  <c r="J221" i="5" s="1"/>
  <c r="J67" i="5" s="1"/>
  <c r="BK273" i="5"/>
  <c r="J273" i="5"/>
  <c r="J69" i="5" s="1"/>
  <c r="BK338" i="5"/>
  <c r="J338" i="5"/>
  <c r="J71" i="5"/>
  <c r="P371" i="5"/>
  <c r="P452" i="5"/>
  <c r="P158" i="6"/>
  <c r="P232" i="6"/>
  <c r="P314" i="6"/>
  <c r="P366" i="6"/>
  <c r="P383" i="6"/>
  <c r="R451" i="6"/>
  <c r="R542" i="6"/>
  <c r="BK101" i="7"/>
  <c r="BK216" i="7"/>
  <c r="J216" i="7"/>
  <c r="J63" i="7"/>
  <c r="BK232" i="7"/>
  <c r="BK231" i="7" s="1"/>
  <c r="J231" i="7" s="1"/>
  <c r="J65" i="7" s="1"/>
  <c r="J232" i="7"/>
  <c r="J66" i="7"/>
  <c r="T273" i="7"/>
  <c r="BK390" i="7"/>
  <c r="J390" i="7" s="1"/>
  <c r="J72" i="7" s="1"/>
  <c r="BK437" i="7"/>
  <c r="J437" i="7"/>
  <c r="J73" i="7"/>
  <c r="T505" i="7"/>
  <c r="T559" i="7"/>
  <c r="BK139" i="8"/>
  <c r="J139" i="8"/>
  <c r="J62" i="8"/>
  <c r="BK221" i="8"/>
  <c r="J221" i="8"/>
  <c r="J67" i="8" s="1"/>
  <c r="P237" i="8"/>
  <c r="T326" i="8"/>
  <c r="P358" i="8"/>
  <c r="R422" i="8"/>
  <c r="P467" i="8"/>
  <c r="BK139" i="9"/>
  <c r="J139" i="9"/>
  <c r="J62" i="9"/>
  <c r="T191" i="9"/>
  <c r="BK237" i="9"/>
  <c r="J237" i="9"/>
  <c r="J68" i="9" s="1"/>
  <c r="P273" i="9"/>
  <c r="BK338" i="9"/>
  <c r="J338" i="9"/>
  <c r="J71" i="9"/>
  <c r="P358" i="9"/>
  <c r="P422" i="9"/>
  <c r="BK467" i="9"/>
  <c r="J467" i="9"/>
  <c r="J76" i="9"/>
  <c r="P87" i="10"/>
  <c r="P83" i="10"/>
  <c r="P82" i="10" s="1"/>
  <c r="AU63" i="1" s="1"/>
  <c r="P101" i="2"/>
  <c r="P216" i="2"/>
  <c r="P100" i="2" s="1"/>
  <c r="R257" i="2"/>
  <c r="BK314" i="2"/>
  <c r="J314" i="2"/>
  <c r="J69" i="2"/>
  <c r="BK366" i="2"/>
  <c r="J366" i="2" s="1"/>
  <c r="J70" i="2" s="1"/>
  <c r="BK383" i="2"/>
  <c r="J383" i="2"/>
  <c r="J71" i="2" s="1"/>
  <c r="T451" i="2"/>
  <c r="P542" i="2"/>
  <c r="R101" i="3"/>
  <c r="R100" i="3"/>
  <c r="T216" i="3"/>
  <c r="R257" i="3"/>
  <c r="R314" i="3"/>
  <c r="R366" i="3"/>
  <c r="R383" i="3"/>
  <c r="T451" i="3"/>
  <c r="T542" i="3"/>
  <c r="R100" i="4"/>
  <c r="R99" i="4"/>
  <c r="P191" i="4"/>
  <c r="P221" i="4"/>
  <c r="T273" i="4"/>
  <c r="T338" i="4"/>
  <c r="T358" i="4"/>
  <c r="R422" i="4"/>
  <c r="R467" i="4"/>
  <c r="BK139" i="5"/>
  <c r="J139" i="5" s="1"/>
  <c r="J62" i="5" s="1"/>
  <c r="T221" i="5"/>
  <c r="P237" i="5"/>
  <c r="BK326" i="5"/>
  <c r="J326" i="5"/>
  <c r="J70" i="5"/>
  <c r="BK358" i="5"/>
  <c r="J358" i="5"/>
  <c r="J72" i="5"/>
  <c r="P422" i="5"/>
  <c r="T467" i="5"/>
  <c r="T158" i="6"/>
  <c r="T232" i="6"/>
  <c r="T231" i="6" s="1"/>
  <c r="BK273" i="6"/>
  <c r="J273" i="6"/>
  <c r="J68" i="6"/>
  <c r="P390" i="6"/>
  <c r="P451" i="6"/>
  <c r="P542" i="6"/>
  <c r="P158" i="7"/>
  <c r="T232" i="7"/>
  <c r="BK273" i="7"/>
  <c r="J273" i="7" s="1"/>
  <c r="J68" i="7" s="1"/>
  <c r="R390" i="7"/>
  <c r="T437" i="7"/>
  <c r="R505" i="7"/>
  <c r="R559" i="7"/>
  <c r="R100" i="8"/>
  <c r="R99" i="8"/>
  <c r="T191" i="8"/>
  <c r="T207" i="8"/>
  <c r="T206" i="8" s="1"/>
  <c r="R237" i="8"/>
  <c r="BK326" i="8"/>
  <c r="J326" i="8"/>
  <c r="J70" i="8" s="1"/>
  <c r="R371" i="8"/>
  <c r="P452" i="8"/>
  <c r="T100" i="9"/>
  <c r="R191" i="9"/>
  <c r="T207" i="9"/>
  <c r="T237" i="9"/>
  <c r="R326" i="9"/>
  <c r="BK358" i="9"/>
  <c r="J358" i="9" s="1"/>
  <c r="J72" i="9" s="1"/>
  <c r="P371" i="9"/>
  <c r="BK452" i="9"/>
  <c r="J452" i="9"/>
  <c r="J75" i="9"/>
  <c r="R467" i="9"/>
  <c r="BK87" i="10"/>
  <c r="J87" i="10"/>
  <c r="J62" i="10"/>
  <c r="R87" i="10"/>
  <c r="R83" i="10"/>
  <c r="R82" i="10" s="1"/>
  <c r="T87" i="10"/>
  <c r="T83" i="10" s="1"/>
  <c r="T82" i="10" s="1"/>
  <c r="BK203" i="5"/>
  <c r="J203" i="5"/>
  <c r="J64" i="5"/>
  <c r="BK228" i="6"/>
  <c r="J228" i="6"/>
  <c r="J64" i="6"/>
  <c r="BK575" i="3"/>
  <c r="BK574" i="3"/>
  <c r="J574" i="3" s="1"/>
  <c r="J78" i="3" s="1"/>
  <c r="BK203" i="8"/>
  <c r="J203" i="8"/>
  <c r="J64" i="8"/>
  <c r="BK228" i="3"/>
  <c r="J228" i="3"/>
  <c r="J64" i="3"/>
  <c r="BK575" i="7"/>
  <c r="BK574" i="7" s="1"/>
  <c r="J574" i="7" s="1"/>
  <c r="J78" i="7" s="1"/>
  <c r="J575" i="7"/>
  <c r="J79" i="7" s="1"/>
  <c r="BK203" i="9"/>
  <c r="J203" i="9" s="1"/>
  <c r="J64" i="9" s="1"/>
  <c r="BK228" i="2"/>
  <c r="J228" i="2"/>
  <c r="J64" i="2"/>
  <c r="BK486" i="4"/>
  <c r="BK485" i="4" s="1"/>
  <c r="J485" i="4" s="1"/>
  <c r="J77" i="4" s="1"/>
  <c r="J486" i="4"/>
  <c r="J78" i="4"/>
  <c r="BK228" i="7"/>
  <c r="J228" i="7"/>
  <c r="J64" i="7" s="1"/>
  <c r="BK486" i="9"/>
  <c r="J486" i="9" s="1"/>
  <c r="J78" i="9" s="1"/>
  <c r="BK203" i="4"/>
  <c r="J203" i="4"/>
  <c r="J64" i="4"/>
  <c r="BK486" i="5"/>
  <c r="BK485" i="5" s="1"/>
  <c r="J485" i="5" s="1"/>
  <c r="J77" i="5" s="1"/>
  <c r="J486" i="5"/>
  <c r="J78" i="5"/>
  <c r="BK84" i="10"/>
  <c r="J84" i="10"/>
  <c r="J61" i="10" s="1"/>
  <c r="BK575" i="2"/>
  <c r="J575" i="2" s="1"/>
  <c r="J79" i="2" s="1"/>
  <c r="BK575" i="6"/>
  <c r="BK574" i="6"/>
  <c r="J574" i="6"/>
  <c r="J78" i="6"/>
  <c r="BK486" i="8"/>
  <c r="BK485" i="8" s="1"/>
  <c r="J485" i="8" s="1"/>
  <c r="J77" i="8" s="1"/>
  <c r="J486" i="8"/>
  <c r="J78" i="8"/>
  <c r="J100" i="9"/>
  <c r="J61" i="9" s="1"/>
  <c r="BE90" i="10"/>
  <c r="F79" i="10"/>
  <c r="J52" i="10"/>
  <c r="E48" i="10"/>
  <c r="BE85" i="10"/>
  <c r="J55" i="10"/>
  <c r="BE88" i="10"/>
  <c r="BK99" i="8"/>
  <c r="J99" i="8"/>
  <c r="J60" i="8" s="1"/>
  <c r="J52" i="9"/>
  <c r="BE137" i="9"/>
  <c r="BE147" i="9"/>
  <c r="BE228" i="9"/>
  <c r="BE233" i="9"/>
  <c r="BE235" i="9"/>
  <c r="BE250" i="9"/>
  <c r="BE268" i="9"/>
  <c r="BE283" i="9"/>
  <c r="BE355" i="9"/>
  <c r="BE356" i="9"/>
  <c r="BE368" i="9"/>
  <c r="BE369" i="9"/>
  <c r="BE394" i="9"/>
  <c r="BE395" i="9"/>
  <c r="BE453" i="9"/>
  <c r="BE463" i="9"/>
  <c r="BE465" i="9"/>
  <c r="BE468" i="9"/>
  <c r="BE481" i="9"/>
  <c r="BE483" i="9"/>
  <c r="BE487" i="9"/>
  <c r="E88" i="9"/>
  <c r="BE112" i="9"/>
  <c r="BE196" i="9"/>
  <c r="BE216" i="9"/>
  <c r="BE253" i="9"/>
  <c r="BE257" i="9"/>
  <c r="BE307" i="9"/>
  <c r="BE324" i="9"/>
  <c r="BE327" i="9"/>
  <c r="BE339" i="9"/>
  <c r="BE129" i="9"/>
  <c r="BE190" i="9"/>
  <c r="BE204" i="9"/>
  <c r="BE208" i="9"/>
  <c r="BE219" i="9"/>
  <c r="BE271" i="9"/>
  <c r="BE274" i="9"/>
  <c r="BE280" i="9"/>
  <c r="BE353" i="9"/>
  <c r="BE359" i="9"/>
  <c r="BE372" i="9"/>
  <c r="BE391" i="9"/>
  <c r="BE447" i="9"/>
  <c r="BE450" i="9"/>
  <c r="F55" i="9"/>
  <c r="J95" i="9"/>
  <c r="BE105" i="9"/>
  <c r="BE186" i="9"/>
  <c r="BE214" i="9"/>
  <c r="BE226" i="9"/>
  <c r="BE248" i="9"/>
  <c r="BE251" i="9"/>
  <c r="BE269" i="9"/>
  <c r="BE270" i="9"/>
  <c r="BE298" i="9"/>
  <c r="BE309" i="9"/>
  <c r="BE335" i="9"/>
  <c r="BE346" i="9"/>
  <c r="BE364" i="9"/>
  <c r="BE420" i="9"/>
  <c r="BE449" i="9"/>
  <c r="BE114" i="9"/>
  <c r="BE116" i="9"/>
  <c r="BE124" i="9"/>
  <c r="BE140" i="9"/>
  <c r="BE168" i="9"/>
  <c r="BE176" i="9"/>
  <c r="BE259" i="9"/>
  <c r="BE290" i="9"/>
  <c r="BE306" i="9"/>
  <c r="BE314" i="9"/>
  <c r="BE383" i="9"/>
  <c r="BE397" i="9"/>
  <c r="BE401" i="9"/>
  <c r="BE413" i="9"/>
  <c r="BE446" i="9"/>
  <c r="BE101" i="9"/>
  <c r="BE154" i="9"/>
  <c r="BE238" i="9"/>
  <c r="BE240" i="9"/>
  <c r="BE308" i="9"/>
  <c r="BE321" i="9"/>
  <c r="BE379" i="9"/>
  <c r="BE381" i="9"/>
  <c r="BE408" i="9"/>
  <c r="BE439" i="9"/>
  <c r="BE461" i="9"/>
  <c r="BE172" i="9"/>
  <c r="BE192" i="9"/>
  <c r="BE210" i="9"/>
  <c r="BE222" i="9"/>
  <c r="BE242" i="9"/>
  <c r="BE244" i="9"/>
  <c r="BE246" i="9"/>
  <c r="BE392" i="9"/>
  <c r="BE423" i="9"/>
  <c r="BE430" i="9"/>
  <c r="BE127" i="9"/>
  <c r="BE161" i="9"/>
  <c r="BE183" i="9"/>
  <c r="BE194" i="9"/>
  <c r="BE199" i="9"/>
  <c r="BE201" i="9"/>
  <c r="BE212" i="9"/>
  <c r="BE218" i="9"/>
  <c r="BE224" i="9"/>
  <c r="BE230" i="9"/>
  <c r="BE231" i="9"/>
  <c r="BE261" i="9"/>
  <c r="BE299" i="9"/>
  <c r="BE313" i="9"/>
  <c r="BE333" i="9"/>
  <c r="BE336" i="9"/>
  <c r="BE432" i="9"/>
  <c r="BE147" i="8"/>
  <c r="BE201" i="8"/>
  <c r="BE235" i="8"/>
  <c r="BE280" i="8"/>
  <c r="BE283" i="8"/>
  <c r="BE364" i="8"/>
  <c r="BE368" i="8"/>
  <c r="BE372" i="8"/>
  <c r="BE379" i="8"/>
  <c r="BE383" i="8"/>
  <c r="BE397" i="8"/>
  <c r="BE413" i="8"/>
  <c r="BE415" i="8"/>
  <c r="BE420" i="8"/>
  <c r="E88" i="8"/>
  <c r="J95" i="8"/>
  <c r="BE124" i="8"/>
  <c r="BE140" i="8"/>
  <c r="BE192" i="8"/>
  <c r="BE216" i="8"/>
  <c r="BE218" i="8"/>
  <c r="BE228" i="8"/>
  <c r="BE248" i="8"/>
  <c r="BE324" i="8"/>
  <c r="J101" i="7"/>
  <c r="J61" i="7"/>
  <c r="F55" i="8"/>
  <c r="BE161" i="8"/>
  <c r="BE165" i="8"/>
  <c r="BE183" i="8"/>
  <c r="BE212" i="8"/>
  <c r="BE219" i="8"/>
  <c r="BE222" i="8"/>
  <c r="BE230" i="8"/>
  <c r="BE256" i="8"/>
  <c r="BE308" i="8"/>
  <c r="BE339" i="8"/>
  <c r="BE392" i="8"/>
  <c r="BE404" i="8"/>
  <c r="BE465" i="8"/>
  <c r="BE176" i="8"/>
  <c r="BE199" i="8"/>
  <c r="BE226" i="8"/>
  <c r="BE233" i="8"/>
  <c r="BE238" i="8"/>
  <c r="BE240" i="8"/>
  <c r="BE242" i="8"/>
  <c r="BE260" i="8"/>
  <c r="BE306" i="8"/>
  <c r="BE307" i="8"/>
  <c r="BE336" i="8"/>
  <c r="BE353" i="8"/>
  <c r="BE439" i="8"/>
  <c r="BE446" i="8"/>
  <c r="BE447" i="8"/>
  <c r="BE449" i="8"/>
  <c r="BE455" i="8"/>
  <c r="BE468" i="8"/>
  <c r="BE114" i="8"/>
  <c r="BE116" i="8"/>
  <c r="BE127" i="8"/>
  <c r="BE129" i="8"/>
  <c r="BE137" i="8"/>
  <c r="BE210" i="8"/>
  <c r="BE259" i="8"/>
  <c r="BE270" i="8"/>
  <c r="BE430" i="8"/>
  <c r="BE487" i="8"/>
  <c r="J52" i="8"/>
  <c r="BE101" i="8"/>
  <c r="BE105" i="8"/>
  <c r="BE112" i="8"/>
  <c r="BE172" i="8"/>
  <c r="BE208" i="8"/>
  <c r="BE214" i="8"/>
  <c r="BE224" i="8"/>
  <c r="BE244" i="8"/>
  <c r="BE246" i="8"/>
  <c r="BE250" i="8"/>
  <c r="BE258" i="8"/>
  <c r="BE290" i="8"/>
  <c r="BE313" i="8"/>
  <c r="BE314" i="8"/>
  <c r="BE321" i="8"/>
  <c r="BE359" i="8"/>
  <c r="BE369" i="8"/>
  <c r="BE381" i="8"/>
  <c r="BE463" i="8"/>
  <c r="BE154" i="8"/>
  <c r="BE194" i="8"/>
  <c r="BE231" i="8"/>
  <c r="BE252" i="8"/>
  <c r="BE263" i="8"/>
  <c r="BE298" i="8"/>
  <c r="BE299" i="8"/>
  <c r="BE327" i="8"/>
  <c r="BE333" i="8"/>
  <c r="BE346" i="8"/>
  <c r="BE355" i="8"/>
  <c r="BE450" i="8"/>
  <c r="BE453" i="8"/>
  <c r="BE481" i="8"/>
  <c r="BE483" i="8"/>
  <c r="BE169" i="8"/>
  <c r="BE190" i="8"/>
  <c r="BE196" i="8"/>
  <c r="BE204" i="8"/>
  <c r="BE262" i="8"/>
  <c r="BE271" i="8"/>
  <c r="BE274" i="8"/>
  <c r="BE309" i="8"/>
  <c r="BE335" i="8"/>
  <c r="BE356" i="8"/>
  <c r="BE385" i="8"/>
  <c r="BE412" i="8"/>
  <c r="BE416" i="8"/>
  <c r="BE423" i="8"/>
  <c r="BE432" i="8"/>
  <c r="J232" i="6"/>
  <c r="J66" i="6"/>
  <c r="F55" i="7"/>
  <c r="J93" i="7"/>
  <c r="J96" i="7"/>
  <c r="BE102" i="7"/>
  <c r="BE151" i="7"/>
  <c r="BE159" i="7"/>
  <c r="BE193" i="7"/>
  <c r="BE224" i="7"/>
  <c r="BE250" i="7"/>
  <c r="BE255" i="7"/>
  <c r="BE262" i="7"/>
  <c r="BE264" i="7"/>
  <c r="BE306" i="7"/>
  <c r="BE341" i="7"/>
  <c r="BE380" i="7"/>
  <c r="BE428" i="7"/>
  <c r="BE119" i="7"/>
  <c r="J575" i="6"/>
  <c r="J79" i="6"/>
  <c r="BE106" i="7"/>
  <c r="BE153" i="7"/>
  <c r="BE197" i="7"/>
  <c r="BE219" i="7"/>
  <c r="BE226" i="7"/>
  <c r="BE233" i="7"/>
  <c r="BE237" i="7"/>
  <c r="BE258" i="7"/>
  <c r="BE268" i="7"/>
  <c r="BE293" i="7"/>
  <c r="BE295" i="7"/>
  <c r="BE297" i="7"/>
  <c r="BE310" i="7"/>
  <c r="BE312" i="7"/>
  <c r="BE327" i="7"/>
  <c r="BE336" i="7"/>
  <c r="BE353" i="7"/>
  <c r="BE367" i="7"/>
  <c r="BE381" i="7"/>
  <c r="BE425" i="7"/>
  <c r="BE427" i="7"/>
  <c r="BE431" i="7"/>
  <c r="BE438" i="7"/>
  <c r="BE442" i="7"/>
  <c r="BE540" i="7"/>
  <c r="BE560" i="7"/>
  <c r="E48" i="7"/>
  <c r="BE177" i="7"/>
  <c r="BE215" i="7"/>
  <c r="BE229" i="7"/>
  <c r="BE471" i="7"/>
  <c r="BE480" i="7"/>
  <c r="BE499" i="7"/>
  <c r="BE502" i="7"/>
  <c r="BE543" i="7"/>
  <c r="BE139" i="7"/>
  <c r="BE157" i="7"/>
  <c r="BE168" i="7"/>
  <c r="BE206" i="7"/>
  <c r="BE217" i="7"/>
  <c r="BE221" i="7"/>
  <c r="BE246" i="7"/>
  <c r="BE252" i="7"/>
  <c r="BE271" i="7"/>
  <c r="BE278" i="7"/>
  <c r="BE291" i="7"/>
  <c r="BE300" i="7"/>
  <c r="BE301" i="7"/>
  <c r="BE302" i="7"/>
  <c r="BE304" i="7"/>
  <c r="BE305" i="7"/>
  <c r="BE315" i="7"/>
  <c r="BE324" i="7"/>
  <c r="BE338" i="7"/>
  <c r="BE339" i="7"/>
  <c r="BE342" i="7"/>
  <c r="BE400" i="7"/>
  <c r="BE409" i="7"/>
  <c r="BE418" i="7"/>
  <c r="BE419" i="7"/>
  <c r="BE452" i="7"/>
  <c r="BE461" i="7"/>
  <c r="BE500" i="7"/>
  <c r="BE526" i="7"/>
  <c r="BE536" i="7"/>
  <c r="BE537" i="7"/>
  <c r="BE576" i="7"/>
  <c r="BE115" i="7"/>
  <c r="BE117" i="7"/>
  <c r="BE129" i="7"/>
  <c r="BE141" i="7"/>
  <c r="BE186" i="7"/>
  <c r="BE190" i="7"/>
  <c r="BE254" i="7"/>
  <c r="BE260" i="7"/>
  <c r="BE266" i="7"/>
  <c r="BE269" i="7"/>
  <c r="BE274" i="7"/>
  <c r="BE276" i="7"/>
  <c r="BE280" i="7"/>
  <c r="BE282" i="7"/>
  <c r="BE298" i="7"/>
  <c r="BE352" i="7"/>
  <c r="BE354" i="7"/>
  <c r="BE355" i="7"/>
  <c r="BE363" i="7"/>
  <c r="BE364" i="7"/>
  <c r="BE373" i="7"/>
  <c r="BE384" i="7"/>
  <c r="BE388" i="7"/>
  <c r="BE391" i="7"/>
  <c r="BE423" i="7"/>
  <c r="BE430" i="7"/>
  <c r="BE463" i="7"/>
  <c r="BE467" i="7"/>
  <c r="BE506" i="7"/>
  <c r="BE515" i="7"/>
  <c r="BE555" i="7"/>
  <c r="BE517" i="7"/>
  <c r="BE539" i="7"/>
  <c r="BE557" i="7"/>
  <c r="BE572" i="7"/>
  <c r="BE433" i="7"/>
  <c r="BE435" i="7"/>
  <c r="BE445" i="7"/>
  <c r="BE449" i="7"/>
  <c r="BE465" i="7"/>
  <c r="BE489" i="7"/>
  <c r="BE503" i="7"/>
  <c r="BE553" i="7"/>
  <c r="BE562" i="7"/>
  <c r="J55" i="6"/>
  <c r="F96" i="6"/>
  <c r="BE197" i="6"/>
  <c r="BE250" i="6"/>
  <c r="BE274" i="6"/>
  <c r="BE327" i="6"/>
  <c r="BE336" i="6"/>
  <c r="BE341" i="6"/>
  <c r="BE342" i="6"/>
  <c r="BE354" i="6"/>
  <c r="BE391" i="6"/>
  <c r="BE433" i="6"/>
  <c r="BE452" i="6"/>
  <c r="BE461" i="6"/>
  <c r="BE471" i="6"/>
  <c r="BE539" i="6"/>
  <c r="BE540" i="6"/>
  <c r="BE553" i="6"/>
  <c r="BE139" i="6"/>
  <c r="BE141" i="6"/>
  <c r="BE157" i="6"/>
  <c r="BE159" i="6"/>
  <c r="BE190" i="6"/>
  <c r="BE193" i="6"/>
  <c r="BE206" i="6"/>
  <c r="BE221" i="6"/>
  <c r="BE224" i="6"/>
  <c r="BE246" i="6"/>
  <c r="BE282" i="6"/>
  <c r="BE338" i="6"/>
  <c r="BE352" i="6"/>
  <c r="BE353" i="6"/>
  <c r="BE381" i="6"/>
  <c r="BE384" i="6"/>
  <c r="BE388" i="6"/>
  <c r="BE400" i="6"/>
  <c r="BE409" i="6"/>
  <c r="BE419" i="6"/>
  <c r="BE425" i="6"/>
  <c r="BE428" i="6"/>
  <c r="BE435" i="6"/>
  <c r="BE442" i="6"/>
  <c r="BE500" i="6"/>
  <c r="BE502" i="6"/>
  <c r="BE537" i="6"/>
  <c r="BE560" i="6"/>
  <c r="BE562" i="6"/>
  <c r="J100" i="5"/>
  <c r="J61" i="5" s="1"/>
  <c r="BE217" i="6"/>
  <c r="BE219" i="6"/>
  <c r="BE237" i="6"/>
  <c r="BE268" i="6"/>
  <c r="BE269" i="6"/>
  <c r="BE295" i="6"/>
  <c r="BE298" i="6"/>
  <c r="BE302" i="6"/>
  <c r="BE555" i="6"/>
  <c r="J207" i="5"/>
  <c r="J66" i="5"/>
  <c r="E48" i="6"/>
  <c r="J93" i="6"/>
  <c r="BE106" i="6"/>
  <c r="BE115" i="6"/>
  <c r="BE151" i="6"/>
  <c r="BE233" i="6"/>
  <c r="BE254" i="6"/>
  <c r="BE264" i="6"/>
  <c r="BE339" i="6"/>
  <c r="BE517" i="6"/>
  <c r="BE557" i="6"/>
  <c r="BE186" i="6"/>
  <c r="BE215" i="6"/>
  <c r="BE252" i="6"/>
  <c r="BE262" i="6"/>
  <c r="BE271" i="6"/>
  <c r="BE300" i="6"/>
  <c r="BE324" i="6"/>
  <c r="BE363" i="6"/>
  <c r="BE373" i="6"/>
  <c r="BE380" i="6"/>
  <c r="BE418" i="6"/>
  <c r="BE526" i="6"/>
  <c r="BE536" i="6"/>
  <c r="BE543" i="6"/>
  <c r="BE177" i="6"/>
  <c r="BE226" i="6"/>
  <c r="BE229" i="6"/>
  <c r="BE255" i="6"/>
  <c r="BE260" i="6"/>
  <c r="BE291" i="6"/>
  <c r="BE293" i="6"/>
  <c r="BE301" i="6"/>
  <c r="BE304" i="6"/>
  <c r="BE306" i="6"/>
  <c r="BE355" i="6"/>
  <c r="BE364" i="6"/>
  <c r="BE423" i="6"/>
  <c r="BE438" i="6"/>
  <c r="BE499" i="6"/>
  <c r="BE117" i="6"/>
  <c r="BE119" i="6"/>
  <c r="BE168" i="6"/>
  <c r="BE258" i="6"/>
  <c r="BE266" i="6"/>
  <c r="BE278" i="6"/>
  <c r="BE297" i="6"/>
  <c r="BE305" i="6"/>
  <c r="BE310" i="6"/>
  <c r="BE315" i="6"/>
  <c r="BE445" i="6"/>
  <c r="BE449" i="6"/>
  <c r="BE467" i="6"/>
  <c r="BE480" i="6"/>
  <c r="BE489" i="6"/>
  <c r="BE503" i="6"/>
  <c r="BE506" i="6"/>
  <c r="BE515" i="6"/>
  <c r="BE572" i="6"/>
  <c r="BE102" i="6"/>
  <c r="BE129" i="6"/>
  <c r="BE153" i="6"/>
  <c r="BE276" i="6"/>
  <c r="BE280" i="6"/>
  <c r="BE312" i="6"/>
  <c r="BE367" i="6"/>
  <c r="BE427" i="6"/>
  <c r="BE430" i="6"/>
  <c r="BE431" i="6"/>
  <c r="BE463" i="6"/>
  <c r="BE465" i="6"/>
  <c r="BE576" i="6"/>
  <c r="E48" i="5"/>
  <c r="BE101" i="5"/>
  <c r="BE214" i="5"/>
  <c r="BE233" i="5"/>
  <c r="BE251" i="5"/>
  <c r="BE268" i="5"/>
  <c r="BE299" i="5"/>
  <c r="BE307" i="5"/>
  <c r="BE309" i="5"/>
  <c r="BE313" i="5"/>
  <c r="BE339" i="5"/>
  <c r="BE372" i="5"/>
  <c r="J95" i="5"/>
  <c r="BE105" i="5"/>
  <c r="BE196" i="5"/>
  <c r="BE226" i="5"/>
  <c r="BE242" i="5"/>
  <c r="BE246" i="5"/>
  <c r="BE250" i="5"/>
  <c r="BE270" i="5"/>
  <c r="BE274" i="5"/>
  <c r="BE280" i="5"/>
  <c r="BE369" i="5"/>
  <c r="BE391" i="5"/>
  <c r="BE413" i="5"/>
  <c r="BE461" i="5"/>
  <c r="BE487" i="5"/>
  <c r="BK206" i="4"/>
  <c r="J206" i="4"/>
  <c r="J65" i="4"/>
  <c r="BE168" i="5"/>
  <c r="BE183" i="5"/>
  <c r="BE324" i="5"/>
  <c r="BE335" i="5"/>
  <c r="BE336" i="5"/>
  <c r="BE346" i="5"/>
  <c r="BE353" i="5"/>
  <c r="BE395" i="5"/>
  <c r="BE397" i="5"/>
  <c r="BE453" i="5"/>
  <c r="J52" i="5"/>
  <c r="F95" i="5"/>
  <c r="BE112" i="5"/>
  <c r="BE114" i="5"/>
  <c r="BE124" i="5"/>
  <c r="BE127" i="5"/>
  <c r="BE129" i="5"/>
  <c r="BE161" i="5"/>
  <c r="BE244" i="5"/>
  <c r="BE248" i="5"/>
  <c r="BE327" i="5"/>
  <c r="BE381" i="5"/>
  <c r="BE394" i="5"/>
  <c r="BE420" i="5"/>
  <c r="BE430" i="5"/>
  <c r="BE432" i="5"/>
  <c r="BE447" i="5"/>
  <c r="BE199" i="5"/>
  <c r="BE201" i="5"/>
  <c r="BE204" i="5"/>
  <c r="BE218" i="5"/>
  <c r="BE224" i="5"/>
  <c r="BE240" i="5"/>
  <c r="BE253" i="5"/>
  <c r="BE271" i="5"/>
  <c r="BE314" i="5"/>
  <c r="BE321" i="5"/>
  <c r="BE379" i="5"/>
  <c r="BE408" i="5"/>
  <c r="BE423" i="5"/>
  <c r="BE449" i="5"/>
  <c r="BE468" i="5"/>
  <c r="BE481" i="5"/>
  <c r="BE137" i="5"/>
  <c r="BE176" i="5"/>
  <c r="BE194" i="5"/>
  <c r="BE216" i="5"/>
  <c r="BE230" i="5"/>
  <c r="BE235" i="5"/>
  <c r="BE257" i="5"/>
  <c r="BE261" i="5"/>
  <c r="BE269" i="5"/>
  <c r="BE308" i="5"/>
  <c r="BE355" i="5"/>
  <c r="BE392" i="5"/>
  <c r="BE463" i="5"/>
  <c r="BE465" i="5"/>
  <c r="BE140" i="5"/>
  <c r="BE147" i="5"/>
  <c r="BE154" i="5"/>
  <c r="BE186" i="5"/>
  <c r="BE212" i="5"/>
  <c r="BE228" i="5"/>
  <c r="BE231" i="5"/>
  <c r="BE238" i="5"/>
  <c r="BE298" i="5"/>
  <c r="BE306" i="5"/>
  <c r="BE359" i="5"/>
  <c r="BE368" i="5"/>
  <c r="BE401" i="5"/>
  <c r="BE450" i="5"/>
  <c r="BE116" i="5"/>
  <c r="BE172" i="5"/>
  <c r="BE190" i="5"/>
  <c r="BE192" i="5"/>
  <c r="BE208" i="5"/>
  <c r="BE210" i="5"/>
  <c r="BE219" i="5"/>
  <c r="BE222" i="5"/>
  <c r="BE259" i="5"/>
  <c r="BE283" i="5"/>
  <c r="BE290" i="5"/>
  <c r="BE333" i="5"/>
  <c r="BE356" i="5"/>
  <c r="BE364" i="5"/>
  <c r="BE383" i="5"/>
  <c r="BE439" i="5"/>
  <c r="BE446" i="5"/>
  <c r="BE483" i="5"/>
  <c r="J575" i="3"/>
  <c r="J79" i="3"/>
  <c r="F95" i="4"/>
  <c r="BE105" i="4"/>
  <c r="BE114" i="4"/>
  <c r="BE116" i="4"/>
  <c r="BE124" i="4"/>
  <c r="BE137" i="4"/>
  <c r="BE172" i="4"/>
  <c r="BE176" i="4"/>
  <c r="BE228" i="4"/>
  <c r="BE242" i="4"/>
  <c r="BE248" i="4"/>
  <c r="BE252" i="4"/>
  <c r="BE256" i="4"/>
  <c r="BE262" i="4"/>
  <c r="BE309" i="4"/>
  <c r="BE327" i="4"/>
  <c r="BE369" i="4"/>
  <c r="BE404" i="4"/>
  <c r="BE416" i="4"/>
  <c r="BE420" i="4"/>
  <c r="BE463" i="4"/>
  <c r="BE465" i="4"/>
  <c r="BE468" i="4"/>
  <c r="BE481" i="4"/>
  <c r="BE483" i="4"/>
  <c r="BE487" i="4"/>
  <c r="J101" i="3"/>
  <c r="J61" i="3"/>
  <c r="J55" i="4"/>
  <c r="BE112" i="4"/>
  <c r="BE129" i="4"/>
  <c r="BE140" i="4"/>
  <c r="BE192" i="4"/>
  <c r="BE216" i="4"/>
  <c r="BE218" i="4"/>
  <c r="BE240" i="4"/>
  <c r="BE246" i="4"/>
  <c r="BE250" i="4"/>
  <c r="BE258" i="4"/>
  <c r="BE298" i="4"/>
  <c r="BE299" i="4"/>
  <c r="BE321" i="4"/>
  <c r="BE355" i="4"/>
  <c r="BE359" i="4"/>
  <c r="BE372" i="4"/>
  <c r="BE379" i="4"/>
  <c r="J52" i="4"/>
  <c r="BE101" i="4"/>
  <c r="BE201" i="4"/>
  <c r="BE214" i="4"/>
  <c r="BE263" i="4"/>
  <c r="BE368" i="4"/>
  <c r="BE383" i="4"/>
  <c r="BE449" i="4"/>
  <c r="BE204" i="4"/>
  <c r="BE208" i="4"/>
  <c r="BE230" i="4"/>
  <c r="BE231" i="4"/>
  <c r="BE270" i="4"/>
  <c r="BE280" i="4"/>
  <c r="BE381" i="4"/>
  <c r="BE447" i="4"/>
  <c r="BE455" i="4"/>
  <c r="BE147" i="4"/>
  <c r="BE154" i="4"/>
  <c r="BE183" i="4"/>
  <c r="BE233" i="4"/>
  <c r="BE238" i="4"/>
  <c r="BE274" i="4"/>
  <c r="BE314" i="4"/>
  <c r="BE324" i="4"/>
  <c r="BE333" i="4"/>
  <c r="BE335" i="4"/>
  <c r="BE336" i="4"/>
  <c r="BE356" i="4"/>
  <c r="BE385" i="4"/>
  <c r="BE412" i="4"/>
  <c r="BE415" i="4"/>
  <c r="BE432" i="4"/>
  <c r="BE196" i="4"/>
  <c r="BE199" i="4"/>
  <c r="BE210" i="4"/>
  <c r="BE259" i="4"/>
  <c r="BE260" i="4"/>
  <c r="BE308" i="4"/>
  <c r="BE339" i="4"/>
  <c r="BE346" i="4"/>
  <c r="BE353" i="4"/>
  <c r="BE364" i="4"/>
  <c r="BE397" i="4"/>
  <c r="BE413" i="4"/>
  <c r="BE439" i="4"/>
  <c r="BE446" i="4"/>
  <c r="E48" i="4"/>
  <c r="BE127" i="4"/>
  <c r="BE212" i="4"/>
  <c r="BE219" i="4"/>
  <c r="BE222" i="4"/>
  <c r="BE226" i="4"/>
  <c r="BE235" i="4"/>
  <c r="BE306" i="4"/>
  <c r="BE307" i="4"/>
  <c r="BE450" i="4"/>
  <c r="BE453" i="4"/>
  <c r="BE161" i="4"/>
  <c r="BE165" i="4"/>
  <c r="BE169" i="4"/>
  <c r="BE190" i="4"/>
  <c r="BE194" i="4"/>
  <c r="BE224" i="4"/>
  <c r="BE244" i="4"/>
  <c r="BE271" i="4"/>
  <c r="BE283" i="4"/>
  <c r="BE290" i="4"/>
  <c r="BE313" i="4"/>
  <c r="BE392" i="4"/>
  <c r="BE423" i="4"/>
  <c r="BE430" i="4"/>
  <c r="J93" i="3"/>
  <c r="BE233" i="3"/>
  <c r="BE250" i="3"/>
  <c r="BE252" i="3"/>
  <c r="BE260" i="3"/>
  <c r="BE262" i="3"/>
  <c r="BE269" i="3"/>
  <c r="BE282" i="3"/>
  <c r="BE291" i="3"/>
  <c r="BE295" i="3"/>
  <c r="BE301" i="3"/>
  <c r="BE341" i="3"/>
  <c r="BE381" i="3"/>
  <c r="BE391" i="3"/>
  <c r="BE431" i="3"/>
  <c r="BE461" i="3"/>
  <c r="F96" i="3"/>
  <c r="BE119" i="3"/>
  <c r="BE129" i="3"/>
  <c r="BE254" i="3"/>
  <c r="BE297" i="3"/>
  <c r="BE305" i="3"/>
  <c r="BE315" i="3"/>
  <c r="BE352" i="3"/>
  <c r="BE353" i="3"/>
  <c r="BE367" i="3"/>
  <c r="BE425" i="3"/>
  <c r="BE438" i="3"/>
  <c r="BE442" i="3"/>
  <c r="BE465" i="3"/>
  <c r="BE526" i="3"/>
  <c r="BE576" i="3"/>
  <c r="BK574" i="2"/>
  <c r="J574" i="2"/>
  <c r="J78" i="2"/>
  <c r="BE206" i="3"/>
  <c r="BE255" i="3"/>
  <c r="BE264" i="3"/>
  <c r="BE280" i="3"/>
  <c r="BE339" i="3"/>
  <c r="BE342" i="3"/>
  <c r="BE452" i="3"/>
  <c r="BE467" i="3"/>
  <c r="BE489" i="3"/>
  <c r="BE543" i="3"/>
  <c r="BE560" i="3"/>
  <c r="BE562" i="3"/>
  <c r="BE153" i="3"/>
  <c r="BE159" i="3"/>
  <c r="BE186" i="3"/>
  <c r="BE237" i="3"/>
  <c r="BE276" i="3"/>
  <c r="BE298" i="3"/>
  <c r="BE300" i="3"/>
  <c r="BE312" i="3"/>
  <c r="BE363" i="3"/>
  <c r="BE364" i="3"/>
  <c r="BE418" i="3"/>
  <c r="BE423" i="3"/>
  <c r="BE445" i="3"/>
  <c r="BE463" i="3"/>
  <c r="BE536" i="3"/>
  <c r="BE537" i="3"/>
  <c r="BE539" i="3"/>
  <c r="BE540" i="3"/>
  <c r="E89" i="3"/>
  <c r="BE102" i="3"/>
  <c r="BE106" i="3"/>
  <c r="BE141" i="3"/>
  <c r="BE168" i="3"/>
  <c r="BE190" i="3"/>
  <c r="BE197" i="3"/>
  <c r="BE268" i="3"/>
  <c r="BE271" i="3"/>
  <c r="BE278" i="3"/>
  <c r="BE302" i="3"/>
  <c r="BE338" i="3"/>
  <c r="BE355" i="3"/>
  <c r="BE409" i="3"/>
  <c r="BE419" i="3"/>
  <c r="BE500" i="3"/>
  <c r="BE502" i="3"/>
  <c r="BE503" i="3"/>
  <c r="BE506" i="3"/>
  <c r="BE515" i="3"/>
  <c r="BE517" i="3"/>
  <c r="BE553" i="3"/>
  <c r="BE115" i="3"/>
  <c r="BE117" i="3"/>
  <c r="BE151" i="3"/>
  <c r="BE229" i="3"/>
  <c r="BE304" i="3"/>
  <c r="BE306" i="3"/>
  <c r="BE310" i="3"/>
  <c r="BE388" i="3"/>
  <c r="BE400" i="3"/>
  <c r="BE427" i="3"/>
  <c r="BE428" i="3"/>
  <c r="BE430" i="3"/>
  <c r="BE435" i="3"/>
  <c r="BE449" i="3"/>
  <c r="BE557" i="3"/>
  <c r="BE139" i="3"/>
  <c r="BE193" i="3"/>
  <c r="BE219" i="3"/>
  <c r="BE221" i="3"/>
  <c r="BE224" i="3"/>
  <c r="BE226" i="3"/>
  <c r="BE246" i="3"/>
  <c r="BE258" i="3"/>
  <c r="BE266" i="3"/>
  <c r="BE293" i="3"/>
  <c r="BE324" i="3"/>
  <c r="BE354" i="3"/>
  <c r="BE373" i="3"/>
  <c r="BE380" i="3"/>
  <c r="BE433" i="3"/>
  <c r="BE471" i="3"/>
  <c r="BE499" i="3"/>
  <c r="BE555" i="3"/>
  <c r="J55" i="3"/>
  <c r="BE157" i="3"/>
  <c r="BE177" i="3"/>
  <c r="BE215" i="3"/>
  <c r="BE217" i="3"/>
  <c r="BE274" i="3"/>
  <c r="BE327" i="3"/>
  <c r="BE336" i="3"/>
  <c r="BE384" i="3"/>
  <c r="BE480" i="3"/>
  <c r="BE572" i="3"/>
  <c r="BE221" i="2"/>
  <c r="BE246" i="2"/>
  <c r="BE254" i="2"/>
  <c r="BE258" i="2"/>
  <c r="BE260" i="2"/>
  <c r="BE266" i="2"/>
  <c r="BE354" i="2"/>
  <c r="BE384" i="2"/>
  <c r="BE442" i="2"/>
  <c r="BE536" i="2"/>
  <c r="BE537" i="2"/>
  <c r="E48" i="2"/>
  <c r="J93" i="2"/>
  <c r="BE102" i="2"/>
  <c r="BE139" i="2"/>
  <c r="BE153" i="2"/>
  <c r="BE159" i="2"/>
  <c r="BE168" i="2"/>
  <c r="BE226" i="2"/>
  <c r="BE237" i="2"/>
  <c r="BE262" i="2"/>
  <c r="BE304" i="2"/>
  <c r="BE341" i="2"/>
  <c r="BE352" i="2"/>
  <c r="BE418" i="2"/>
  <c r="BE419" i="2"/>
  <c r="BE423" i="2"/>
  <c r="BE435" i="2"/>
  <c r="BE452" i="2"/>
  <c r="BE461" i="2"/>
  <c r="BE480" i="2"/>
  <c r="BE500" i="2"/>
  <c r="BE503" i="2"/>
  <c r="BE526" i="2"/>
  <c r="BE553" i="2"/>
  <c r="J96" i="2"/>
  <c r="BE117" i="2"/>
  <c r="BE233" i="2"/>
  <c r="BE264" i="2"/>
  <c r="BE278" i="2"/>
  <c r="BE302" i="2"/>
  <c r="BE312" i="2"/>
  <c r="BE315" i="2"/>
  <c r="BE327" i="2"/>
  <c r="BE409" i="2"/>
  <c r="BE489" i="2"/>
  <c r="BE515" i="2"/>
  <c r="BE517" i="2"/>
  <c r="F55" i="2"/>
  <c r="BE119" i="2"/>
  <c r="BE215" i="2"/>
  <c r="BE217" i="2"/>
  <c r="BE297" i="2"/>
  <c r="BE298" i="2"/>
  <c r="BE301" i="2"/>
  <c r="BE338" i="2"/>
  <c r="BE373" i="2"/>
  <c r="BE381" i="2"/>
  <c r="BE430" i="2"/>
  <c r="BE445" i="2"/>
  <c r="BE471" i="2"/>
  <c r="BE499" i="2"/>
  <c r="BE177" i="2"/>
  <c r="BE197" i="2"/>
  <c r="BE219" i="2"/>
  <c r="BE224" i="2"/>
  <c r="BE229" i="2"/>
  <c r="BE380" i="2"/>
  <c r="BE428" i="2"/>
  <c r="BE433" i="2"/>
  <c r="BE438" i="2"/>
  <c r="BE106" i="2"/>
  <c r="BE115" i="2"/>
  <c r="BE193" i="2"/>
  <c r="BE206" i="2"/>
  <c r="BE269" i="2"/>
  <c r="BE274" i="2"/>
  <c r="BE276" i="2"/>
  <c r="BE280" i="2"/>
  <c r="BE282" i="2"/>
  <c r="BE300" i="2"/>
  <c r="BE306" i="2"/>
  <c r="BE310" i="2"/>
  <c r="BE324" i="2"/>
  <c r="BE339" i="2"/>
  <c r="BE363" i="2"/>
  <c r="BE388" i="2"/>
  <c r="BE425" i="2"/>
  <c r="BE449" i="2"/>
  <c r="BE502" i="2"/>
  <c r="BE141" i="2"/>
  <c r="BE151" i="2"/>
  <c r="BE157" i="2"/>
  <c r="BE186" i="2"/>
  <c r="BE250" i="2"/>
  <c r="BE252" i="2"/>
  <c r="BE271" i="2"/>
  <c r="BE293" i="2"/>
  <c r="BE295" i="2"/>
  <c r="BE305" i="2"/>
  <c r="BE355" i="2"/>
  <c r="BE427" i="2"/>
  <c r="BE467" i="2"/>
  <c r="BE555" i="2"/>
  <c r="BE129" i="2"/>
  <c r="BE190" i="2"/>
  <c r="BE255" i="2"/>
  <c r="BE268" i="2"/>
  <c r="BE291" i="2"/>
  <c r="BE336" i="2"/>
  <c r="BE342" i="2"/>
  <c r="BE353" i="2"/>
  <c r="BE364" i="2"/>
  <c r="BE367" i="2"/>
  <c r="BE391" i="2"/>
  <c r="BE400" i="2"/>
  <c r="BE431" i="2"/>
  <c r="BE463" i="2"/>
  <c r="BE465" i="2"/>
  <c r="BE506" i="2"/>
  <c r="BE539" i="2"/>
  <c r="BE540" i="2"/>
  <c r="BE543" i="2"/>
  <c r="BE557" i="2"/>
  <c r="BE560" i="2"/>
  <c r="BE562" i="2"/>
  <c r="BE572" i="2"/>
  <c r="BE576" i="2"/>
  <c r="F34" i="10"/>
  <c r="BA63" i="1"/>
  <c r="F34" i="6"/>
  <c r="BA59" i="1"/>
  <c r="F36" i="8"/>
  <c r="BC61" i="1" s="1"/>
  <c r="F34" i="7"/>
  <c r="BA60" i="1"/>
  <c r="J34" i="7"/>
  <c r="AW60" i="1" s="1"/>
  <c r="F36" i="9"/>
  <c r="BC62" i="1"/>
  <c r="F37" i="9"/>
  <c r="BD62" i="1"/>
  <c r="F35" i="10"/>
  <c r="BB63" i="1"/>
  <c r="F34" i="5"/>
  <c r="BA58" i="1" s="1"/>
  <c r="F36" i="5"/>
  <c r="BC58" i="1"/>
  <c r="F35" i="6"/>
  <c r="BB59" i="1" s="1"/>
  <c r="F37" i="8"/>
  <c r="BD61" i="1"/>
  <c r="F37" i="4"/>
  <c r="BD57" i="1"/>
  <c r="J34" i="8"/>
  <c r="AW61" i="1"/>
  <c r="J34" i="9"/>
  <c r="AW62" i="1" s="1"/>
  <c r="F35" i="5"/>
  <c r="BB58" i="1"/>
  <c r="F37" i="5"/>
  <c r="BD58" i="1" s="1"/>
  <c r="F34" i="2"/>
  <c r="BA55" i="1"/>
  <c r="F35" i="7"/>
  <c r="BB60" i="1"/>
  <c r="F34" i="3"/>
  <c r="BA56" i="1"/>
  <c r="J34" i="6"/>
  <c r="AW59" i="1" s="1"/>
  <c r="F34" i="8"/>
  <c r="BA61" i="1"/>
  <c r="J34" i="4"/>
  <c r="AW57" i="1" s="1"/>
  <c r="F35" i="8"/>
  <c r="BB61" i="1"/>
  <c r="J34" i="3"/>
  <c r="AW56" i="1"/>
  <c r="F35" i="2"/>
  <c r="BB55" i="1"/>
  <c r="F34" i="9"/>
  <c r="BA62" i="1" s="1"/>
  <c r="F36" i="3"/>
  <c r="BC56" i="1" s="1"/>
  <c r="J34" i="10"/>
  <c r="AW63" i="1" s="1"/>
  <c r="J34" i="5"/>
  <c r="AW58" i="1"/>
  <c r="F37" i="3"/>
  <c r="BD56" i="1"/>
  <c r="F35" i="4"/>
  <c r="BB57" i="1"/>
  <c r="F37" i="10"/>
  <c r="BD63" i="1" s="1"/>
  <c r="F37" i="2"/>
  <c r="BD55" i="1" s="1"/>
  <c r="F36" i="6"/>
  <c r="BC59" i="1" s="1"/>
  <c r="F35" i="3"/>
  <c r="BB56" i="1"/>
  <c r="F35" i="9"/>
  <c r="BB62" i="1"/>
  <c r="F34" i="4"/>
  <c r="BA57" i="1"/>
  <c r="F36" i="4"/>
  <c r="BC57" i="1" s="1"/>
  <c r="F37" i="7"/>
  <c r="BD60" i="1" s="1"/>
  <c r="F36" i="7"/>
  <c r="BC60" i="1" s="1"/>
  <c r="J34" i="2"/>
  <c r="AW55" i="1"/>
  <c r="F37" i="6"/>
  <c r="BD59" i="1"/>
  <c r="F36" i="10"/>
  <c r="BC63" i="1"/>
  <c r="F36" i="2"/>
  <c r="BC55" i="1" s="1"/>
  <c r="BK485" i="9" l="1"/>
  <c r="J485" i="9"/>
  <c r="J77" i="9" s="1"/>
  <c r="T231" i="7"/>
  <c r="P100" i="7"/>
  <c r="R100" i="2"/>
  <c r="BK99" i="9"/>
  <c r="P99" i="4"/>
  <c r="P100" i="6"/>
  <c r="T99" i="5"/>
  <c r="P206" i="9"/>
  <c r="R206" i="5"/>
  <c r="R98" i="5" s="1"/>
  <c r="T206" i="4"/>
  <c r="R99" i="9"/>
  <c r="P99" i="8"/>
  <c r="R231" i="6"/>
  <c r="BK206" i="5"/>
  <c r="J206" i="5"/>
  <c r="J65" i="5"/>
  <c r="BK100" i="3"/>
  <c r="J100" i="3" s="1"/>
  <c r="J60" i="3" s="1"/>
  <c r="P206" i="5"/>
  <c r="P231" i="7"/>
  <c r="P231" i="3"/>
  <c r="P99" i="3" s="1"/>
  <c r="AU56" i="1" s="1"/>
  <c r="BK231" i="2"/>
  <c r="J231" i="2"/>
  <c r="J65" i="2"/>
  <c r="T100" i="6"/>
  <c r="T99" i="6"/>
  <c r="T206" i="9"/>
  <c r="T98" i="9"/>
  <c r="T99" i="8"/>
  <c r="T98" i="8" s="1"/>
  <c r="P99" i="9"/>
  <c r="P98" i="9"/>
  <c r="AU62" i="1" s="1"/>
  <c r="P206" i="4"/>
  <c r="T100" i="3"/>
  <c r="R231" i="3"/>
  <c r="R99" i="3"/>
  <c r="T231" i="3"/>
  <c r="P231" i="2"/>
  <c r="P99" i="2"/>
  <c r="AU55" i="1"/>
  <c r="P231" i="6"/>
  <c r="R231" i="7"/>
  <c r="R99" i="7"/>
  <c r="BK100" i="6"/>
  <c r="R206" i="8"/>
  <c r="R98" i="8"/>
  <c r="BK99" i="5"/>
  <c r="J99" i="5"/>
  <c r="J60" i="5"/>
  <c r="R206" i="4"/>
  <c r="R98" i="4"/>
  <c r="R100" i="6"/>
  <c r="R99" i="6" s="1"/>
  <c r="R231" i="2"/>
  <c r="BK231" i="6"/>
  <c r="J231" i="6" s="1"/>
  <c r="J65" i="6" s="1"/>
  <c r="P99" i="5"/>
  <c r="P98" i="5"/>
  <c r="AU58" i="1"/>
  <c r="T231" i="2"/>
  <c r="T99" i="2" s="1"/>
  <c r="BK206" i="9"/>
  <c r="J206" i="9"/>
  <c r="J65" i="9" s="1"/>
  <c r="P206" i="8"/>
  <c r="T99" i="4"/>
  <c r="T98" i="4" s="1"/>
  <c r="BK100" i="7"/>
  <c r="J100" i="7"/>
  <c r="J60" i="7"/>
  <c r="R206" i="9"/>
  <c r="T100" i="7"/>
  <c r="T99" i="7" s="1"/>
  <c r="T206" i="5"/>
  <c r="T98" i="5"/>
  <c r="BK83" i="10"/>
  <c r="J83" i="10"/>
  <c r="J60" i="10"/>
  <c r="BK98" i="8"/>
  <c r="J98" i="8"/>
  <c r="J59" i="8"/>
  <c r="BK98" i="5"/>
  <c r="J98" i="5"/>
  <c r="J59" i="5"/>
  <c r="BK98" i="4"/>
  <c r="J98" i="4"/>
  <c r="BK99" i="2"/>
  <c r="J99" i="2"/>
  <c r="J59" i="2" s="1"/>
  <c r="J33" i="7"/>
  <c r="AV60" i="1" s="1"/>
  <c r="AT60" i="1" s="1"/>
  <c r="J33" i="9"/>
  <c r="AV62" i="1"/>
  <c r="AT62" i="1" s="1"/>
  <c r="J33" i="8"/>
  <c r="AV61" i="1"/>
  <c r="AT61" i="1" s="1"/>
  <c r="F33" i="9"/>
  <c r="AZ62" i="1"/>
  <c r="J33" i="2"/>
  <c r="AV55" i="1"/>
  <c r="AT55" i="1" s="1"/>
  <c r="F33" i="2"/>
  <c r="AZ55" i="1"/>
  <c r="J33" i="4"/>
  <c r="AV57" i="1" s="1"/>
  <c r="AT57" i="1" s="1"/>
  <c r="J33" i="3"/>
  <c r="AV56" i="1" s="1"/>
  <c r="AT56" i="1" s="1"/>
  <c r="J33" i="10"/>
  <c r="AV63" i="1" s="1"/>
  <c r="AT63" i="1" s="1"/>
  <c r="F33" i="3"/>
  <c r="AZ56" i="1"/>
  <c r="BB54" i="1"/>
  <c r="AX54" i="1"/>
  <c r="BC54" i="1"/>
  <c r="W32" i="1"/>
  <c r="BD54" i="1"/>
  <c r="W33" i="1" s="1"/>
  <c r="J30" i="4"/>
  <c r="AG57" i="1"/>
  <c r="F33" i="5"/>
  <c r="AZ58" i="1" s="1"/>
  <c r="F33" i="7"/>
  <c r="AZ60" i="1"/>
  <c r="F33" i="6"/>
  <c r="AZ59" i="1"/>
  <c r="F33" i="10"/>
  <c r="AZ63" i="1"/>
  <c r="J33" i="5"/>
  <c r="AV58" i="1"/>
  <c r="AT58" i="1" s="1"/>
  <c r="F33" i="4"/>
  <c r="AZ57" i="1"/>
  <c r="F33" i="8"/>
  <c r="AZ61" i="1"/>
  <c r="BA54" i="1"/>
  <c r="AW54" i="1" s="1"/>
  <c r="AK30" i="1" s="1"/>
  <c r="J33" i="6"/>
  <c r="AV59" i="1" s="1"/>
  <c r="AT59" i="1" s="1"/>
  <c r="BK99" i="3" l="1"/>
  <c r="J99" i="3" s="1"/>
  <c r="J30" i="3" s="1"/>
  <c r="AG56" i="1" s="1"/>
  <c r="BK99" i="6"/>
  <c r="J99" i="6"/>
  <c r="J59" i="6"/>
  <c r="P98" i="8"/>
  <c r="AU61" i="1" s="1"/>
  <c r="T99" i="3"/>
  <c r="R98" i="9"/>
  <c r="BK98" i="9"/>
  <c r="J98" i="9"/>
  <c r="J30" i="9" s="1"/>
  <c r="AG62" i="1" s="1"/>
  <c r="P98" i="4"/>
  <c r="AU57" i="1" s="1"/>
  <c r="R99" i="2"/>
  <c r="P99" i="6"/>
  <c r="AU59" i="1"/>
  <c r="P99" i="7"/>
  <c r="AU60" i="1" s="1"/>
  <c r="J100" i="6"/>
  <c r="J60" i="6"/>
  <c r="J99" i="9"/>
  <c r="J60" i="9" s="1"/>
  <c r="BK82" i="10"/>
  <c r="J82" i="10"/>
  <c r="J59" i="10"/>
  <c r="BK99" i="7"/>
  <c r="J99" i="7" s="1"/>
  <c r="J59" i="7" s="1"/>
  <c r="AN57" i="1"/>
  <c r="J59" i="4"/>
  <c r="AN56" i="1"/>
  <c r="J59" i="3"/>
  <c r="J39" i="4"/>
  <c r="J39" i="3"/>
  <c r="W31" i="1"/>
  <c r="AY54" i="1"/>
  <c r="J30" i="2"/>
  <c r="AG55" i="1" s="1"/>
  <c r="AZ54" i="1"/>
  <c r="W29" i="1"/>
  <c r="J30" i="8"/>
  <c r="AG61" i="1"/>
  <c r="AN61" i="1"/>
  <c r="W30" i="1"/>
  <c r="J30" i="5"/>
  <c r="AG58" i="1" s="1"/>
  <c r="AN58" i="1" s="1"/>
  <c r="J39" i="9" l="1"/>
  <c r="J59" i="9"/>
  <c r="J39" i="8"/>
  <c r="J39" i="5"/>
  <c r="J39" i="2"/>
  <c r="AN55" i="1"/>
  <c r="AN62" i="1"/>
  <c r="J30" i="6"/>
  <c r="AG59" i="1" s="1"/>
  <c r="J30" i="10"/>
  <c r="AG63" i="1" s="1"/>
  <c r="AU54" i="1"/>
  <c r="AV54" i="1"/>
  <c r="AK29" i="1"/>
  <c r="J30" i="7"/>
  <c r="AG60" i="1"/>
  <c r="AN60" i="1" s="1"/>
  <c r="J39" i="10" l="1"/>
  <c r="J39" i="6"/>
  <c r="J39" i="7"/>
  <c r="AN63" i="1"/>
  <c r="AN59" i="1"/>
  <c r="AT54" i="1"/>
  <c r="AG54" i="1"/>
  <c r="AK26" i="1" s="1"/>
  <c r="AK35" i="1" l="1"/>
  <c r="AN54" i="1"/>
</calcChain>
</file>

<file path=xl/sharedStrings.xml><?xml version="1.0" encoding="utf-8"?>
<sst xmlns="http://schemas.openxmlformats.org/spreadsheetml/2006/main" count="35422" uniqueCount="1370">
  <si>
    <t>Export Komplet</t>
  </si>
  <si>
    <t>VZ</t>
  </si>
  <si>
    <t>2.0</t>
  </si>
  <si>
    <t>ZAMOK</t>
  </si>
  <si>
    <t>False</t>
  </si>
  <si>
    <t>{e03e6968-9111-449e-9f3d-c5c71a54fdc7}</t>
  </si>
  <si>
    <t>0,01</t>
  </si>
  <si>
    <t>21</t>
  </si>
  <si>
    <t>12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</si>
  <si>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</si>
  <si>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</si>
  <si>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</si>
  <si>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</si>
  <si>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</si>
  <si>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137-1</t>
  </si>
  <si>
    <t>Měnit lze pouze buňky se žlutým podbarvením!_x000D_
_x000D_
1) v Rekapitulaci stavby vyplňte údaje o Účastníkovi (přenesou se do ostatních sestav i v jiných listech)_x000D_
_x000D_
2) na vybraných listech vyplňte v sestavě Soupis prací ceny u položek</t>
  </si>
  <si>
    <t>Stavba:</t>
  </si>
  <si>
    <t>Rekonstrukce hygienických prostor ISŠT, Benešov, Černoleská 1997</t>
  </si>
  <si>
    <t>KSO:</t>
  </si>
  <si>
    <t>801 3</t>
  </si>
  <si>
    <t>CC-CZ:</t>
  </si>
  <si>
    <t>1263</t>
  </si>
  <si>
    <t>Místo:</t>
  </si>
  <si>
    <t>Benešov, Černoleská 1997</t>
  </si>
  <si>
    <t>Datum:</t>
  </si>
  <si>
    <t>CZ-CPV:</t>
  </si>
  <si>
    <t>45214000-0</t>
  </si>
  <si>
    <t>Zadavatel:</t>
  </si>
  <si>
    <t>IČ:</t>
  </si>
  <si>
    <t>18620442</t>
  </si>
  <si>
    <t>Integrovaná střední škola technická</t>
  </si>
  <si>
    <t>DIČ:</t>
  </si>
  <si>
    <t/>
  </si>
  <si>
    <t>Účastník:</t>
  </si>
  <si>
    <t>Projektant:</t>
  </si>
  <si>
    <t>05270235</t>
  </si>
  <si>
    <t>Ing. arch. Ondřej Lovíšek</t>
  </si>
  <si>
    <t>True</t>
  </si>
  <si>
    <t>Zpracovatel:</t>
  </si>
  <si>
    <t xml:space="preserve"> 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</si>
  <si>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</si>
  <si>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</si>
  <si>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</si>
  <si>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</si>
  <si>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</si>
  <si>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</si>
  <si>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</si>
  <si>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</si>
  <si>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</si>
  <si>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</si>
  <si>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</si>
  <si>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</si>
  <si>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</si>
  <si>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</si>
  <si>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</si>
  <si>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</si>
  <si>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</si>
  <si>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</si>
  <si>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</si>
  <si>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</si>
  <si>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</si>
  <si>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</si>
  <si>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</si>
  <si>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</si>
  <si>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</si>
  <si>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</si>
  <si>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</si>
  <si>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</si>
  <si>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</si>
  <si>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</si>
  <si>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</si>
  <si>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</si>
  <si>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</si>
  <si>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</si>
  <si>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</si>
  <si>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</si>
  <si>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</si>
  <si>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</si>
  <si>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</si>
  <si>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</si>
  <si>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</si>
  <si>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01</t>
  </si>
  <si>
    <t>5.NP - č. 528 - Koupelna typ B</t>
  </si>
  <si>
    <t>STA</t>
  </si>
  <si>
    <t>1</t>
  </si>
  <si>
    <t>{30dab0b1-f4c6-41aa-b6a1-3ac70dec7483}</t>
  </si>
  <si>
    <t>2</t>
  </si>
  <si>
    <t>02</t>
  </si>
  <si>
    <t>5.NP - č. 529 - Koupelna typ B</t>
  </si>
  <si>
    <t>{a462ead7-898b-414a-8348-9338b7a6aeef}</t>
  </si>
  <si>
    <t>03</t>
  </si>
  <si>
    <t>5.NP - č. 521a - Koupelna typ A1</t>
  </si>
  <si>
    <t>{96fd7ae7-5d4c-499e-b7e5-1e0ffcac4397}</t>
  </si>
  <si>
    <t>04</t>
  </si>
  <si>
    <t>5.NP - č. 514a - Koupelna typ A2</t>
  </si>
  <si>
    <t>{99071232-b184-47cb-97e0-dfd305bef81b}</t>
  </si>
  <si>
    <t>05</t>
  </si>
  <si>
    <t>6.NP - č. 628 - Koupelna typ B</t>
  </si>
  <si>
    <t>{dbd4fc0f-fecb-484a-97f6-83eaf7055950}</t>
  </si>
  <si>
    <t>06</t>
  </si>
  <si>
    <t>6.NP - č. 629 - Koupelna typ B</t>
  </si>
  <si>
    <t>{8c8092fd-35d6-4c98-8501-18b16538dec8}</t>
  </si>
  <si>
    <t>07</t>
  </si>
  <si>
    <t>6.NP - č. 621a - Koupelna typ A1</t>
  </si>
  <si>
    <t>{7e72d039-acc5-4cc8-99d2-231fd996fe30}</t>
  </si>
  <si>
    <t>08</t>
  </si>
  <si>
    <t>6.NP - č. 614a - Koupelna typ A2</t>
  </si>
  <si>
    <t>{1b9f5fea-0f32-43d9-b457-164c5e520301}</t>
  </si>
  <si>
    <t>VRN</t>
  </si>
  <si>
    <t>Vedlejší rozpočtové náklady</t>
  </si>
  <si>
    <t>{bc929385-14e1-4e65-b0e6-897c3f94e34e}</t>
  </si>
  <si>
    <t>KRYCÍ LIST SOUPISU PRACÍ</t>
  </si>
  <si>
    <t>Objekt:</t>
  </si>
  <si>
    <t>01 - 5.NP - č. 528 - Koupelna typ B</t>
  </si>
  <si>
    <t>REKAPITULACE ČLENĚNÍ SOUPISU PRACÍ</t>
  </si>
  <si>
    <t>Kód dílu - Popis</t>
  </si>
  <si>
    <t>Cena celkem [CZK]</t>
  </si>
  <si>
    <t>-1</t>
  </si>
  <si>
    <t>HSV - Práce a dodávky HSV</t>
  </si>
  <si>
    <t xml:space="preserve">    6 - Úpravy povrchů, podlahy a osazování výplní</t>
  </si>
  <si>
    <t xml:space="preserve">    9 - Ostatní konstrukce a práce, bourání</t>
  </si>
  <si>
    <t xml:space="preserve">    997 - Přesun sutě</t>
  </si>
  <si>
    <t xml:space="preserve">    998 - Přesun hmot</t>
  </si>
  <si>
    <t>PSV - Práce a dodávky PSV</t>
  </si>
  <si>
    <t xml:space="preserve">    721 - Zdravotechnika - vnitřní kanalizace</t>
  </si>
  <si>
    <t xml:space="preserve">    722 - Zdravotechnika - vnitřní vodovod</t>
  </si>
  <si>
    <t xml:space="preserve">    725 - Zdravotechnika - zařizovací předměty</t>
  </si>
  <si>
    <t xml:space="preserve">    741 - Elektroinstalace - silnoproud</t>
  </si>
  <si>
    <t xml:space="preserve">    751 - Vzduchotechnika</t>
  </si>
  <si>
    <t xml:space="preserve">    763 - Konstrukce suché výstavby</t>
  </si>
  <si>
    <t xml:space="preserve">    766 - Konstrukce truhlářské</t>
  </si>
  <si>
    <t xml:space="preserve">    767 - Konstrukce zámečnické</t>
  </si>
  <si>
    <t xml:space="preserve">    771 - Podlahy z dlaždic</t>
  </si>
  <si>
    <t xml:space="preserve">    781 - Dokončovací práce - obklady</t>
  </si>
  <si>
    <t xml:space="preserve">    783 - Dokončovací práce - nátěry</t>
  </si>
  <si>
    <t xml:space="preserve">    784 - Dokončovací práce - malby a tapety</t>
  </si>
  <si>
    <t>VRN - Vedlejší rozpočtové náklady</t>
  </si>
  <si>
    <t xml:space="preserve">    VRN4 - Inženýrská činnost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</si>
  <si>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</si>
  <si>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</si>
  <si>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</si>
  <si>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</si>
  <si>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</si>
  <si>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</si>
  <si>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</si>
  <si>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</si>
  <si>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</si>
  <si>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</si>
  <si>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</si>
  <si>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</si>
  <si>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</si>
  <si>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</si>
  <si>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</si>
  <si>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</si>
  <si>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6</t>
  </si>
  <si>
    <t>Úpravy povrchů, podlahy a osazování výplní</t>
  </si>
  <si>
    <t>K</t>
  </si>
  <si>
    <t>612135101</t>
  </si>
  <si>
    <t>Hrubá výplň rýh maltou jakékoli šířky rýhy ve stěnách</t>
  </si>
  <si>
    <t>m2</t>
  </si>
  <si>
    <t>CS ÚRS 2025 01</t>
  </si>
  <si>
    <t>4</t>
  </si>
  <si>
    <t>-1289229463</t>
  </si>
  <si>
    <t>Online PSC</t>
  </si>
  <si>
    <t>https://podminky.urs.cz/item/CS_URS_2025_01/612135101</t>
  </si>
  <si>
    <t>VV</t>
  </si>
  <si>
    <t>"zapravení rýh ve zdivu po rozvodech vody, kanalizace"</t>
  </si>
  <si>
    <t>10*0,3</t>
  </si>
  <si>
    <t>611142001</t>
  </si>
  <si>
    <t>Pletivo vnitřních ploch v ploše nebo pruzích, na plném podkladu sklovláknité vtlačené do tmelu včetně tmelu stropů</t>
  </si>
  <si>
    <t>1575989164</t>
  </si>
  <si>
    <t>https://podminky.urs.cz/item/CS_URS_2025_01/611142001</t>
  </si>
  <si>
    <t>"prostor umyvadel"</t>
  </si>
  <si>
    <t>1,42*0,82</t>
  </si>
  <si>
    <t>"sprcha"</t>
  </si>
  <si>
    <t>1,42*0,9</t>
  </si>
  <si>
    <t>"WC"</t>
  </si>
  <si>
    <t>0,82*1,14</t>
  </si>
  <si>
    <t>Součet</t>
  </si>
  <si>
    <t>3</t>
  </si>
  <si>
    <t>611131121</t>
  </si>
  <si>
    <t>Podkladní a spojovací vrstva vnitřních omítaných ploch penetrace disperzní nanášená ručně stropů</t>
  </si>
  <si>
    <t>-58793847</t>
  </si>
  <si>
    <t>https://podminky.urs.cz/item/CS_URS_2025_01/611131121</t>
  </si>
  <si>
    <t>611321141</t>
  </si>
  <si>
    <t>Omítka vápenocementová vnitřních ploch nanášená ručně dvouvrstvá, tloušťky jádrové omítky do 10 mm a tloušťky štuku do 3 mm štuková vodorovných konstrukcí stropů rovných</t>
  </si>
  <si>
    <t>1864216325</t>
  </si>
  <si>
    <t>https://podminky.urs.cz/item/CS_URS_2025_01/611321141</t>
  </si>
  <si>
    <t>5</t>
  </si>
  <si>
    <t>612135001</t>
  </si>
  <si>
    <t>Vyrovnání podkladu vnitřních stěn maltou vápenocementovou tl do 10 mm</t>
  </si>
  <si>
    <t>-558823241</t>
  </si>
  <si>
    <t>https://podminky.urs.cz/item/CS_URS_2025_01/612135001</t>
  </si>
  <si>
    <t>"místy nutné vyrovnání stěn až 5cm, vyrovnání v celé ploše i v místech obkladů"</t>
  </si>
  <si>
    <t>(1,42+0,82*2)*2,54</t>
  </si>
  <si>
    <t>(1,42*2+0,9*2)*2,54-(0,7*2)</t>
  </si>
  <si>
    <t>(0,82*2+1,14*2)*2,54-(0,7*2)</t>
  </si>
  <si>
    <t>612135091</t>
  </si>
  <si>
    <t>Vyrovnání nerovností podkladu vnitřních omítaných ploch Příplatek k ceně za každých dalších 5 mm tloušťky podkladní vrstvy přes 10 mm maltou vápenocementovou stěn</t>
  </si>
  <si>
    <t>2051524646</t>
  </si>
  <si>
    <t>https://podminky.urs.cz/item/CS_URS_2025_01/612135091</t>
  </si>
  <si>
    <t>(1,42+0,82*2)*2,54*8</t>
  </si>
  <si>
    <t>((1,42*2+0,9*2)*2,54-(0,7*2))*8</t>
  </si>
  <si>
    <t>((0,82*2+1,14*2)*2,54-(0,7*2))*8</t>
  </si>
  <si>
    <t>7</t>
  </si>
  <si>
    <t>612142001</t>
  </si>
  <si>
    <t>Pletivo vnitřních ploch v ploše nebo pruzích, na plném podkladu sklovláknité vtlačené do tmelu včetně tmelu stěn</t>
  </si>
  <si>
    <t>332087584</t>
  </si>
  <si>
    <t>https://podminky.urs.cz/item/CS_URS_2025_01/612142001</t>
  </si>
  <si>
    <t>8</t>
  </si>
  <si>
    <t>612131121</t>
  </si>
  <si>
    <t>Podkladní a spojovací vrstva vnitřních omítaných ploch penetrace disperzní nanášená ručně stěn</t>
  </si>
  <si>
    <t>1054322622</t>
  </si>
  <si>
    <t>https://podminky.urs.cz/item/CS_URS_2025_01/612131121</t>
  </si>
  <si>
    <t>"v místech mimo obklad"</t>
  </si>
  <si>
    <t>(1,42+0,82*2)*(2,54-1,53)</t>
  </si>
  <si>
    <t>(1,42*2+0,9*2)*(2,54-2)</t>
  </si>
  <si>
    <t>(0,82*2+1,14*2)*(2,54-1,53)-(0,7*0,47)</t>
  </si>
  <si>
    <t>9</t>
  </si>
  <si>
    <t>612321141</t>
  </si>
  <si>
    <t>Omítka vápenocementová vnitřních ploch nanášená ručně dvouvrstvá, tloušťky jádrové omítky do 10 mm a tloušťky štuku do 3 mm štuková svislých konstrukcí stěn</t>
  </si>
  <si>
    <t>-896685535</t>
  </si>
  <si>
    <t>https://podminky.urs.cz/item/CS_URS_2025_01/612321141</t>
  </si>
  <si>
    <t>10</t>
  </si>
  <si>
    <t>622143003</t>
  </si>
  <si>
    <t>Montáž omítkových profilů plastových, pozinkovaných nebo dřevěných upevněných vtlačením do podkladní vrstvy nebo přibitím rohových s tkaninou</t>
  </si>
  <si>
    <t>m</t>
  </si>
  <si>
    <t>-1082416522</t>
  </si>
  <si>
    <t>https://podminky.urs.cz/item/CS_URS_2025_01/622143003</t>
  </si>
  <si>
    <t>2,54*2</t>
  </si>
  <si>
    <t>11</t>
  </si>
  <si>
    <t>M</t>
  </si>
  <si>
    <t>28341033</t>
  </si>
  <si>
    <t>profil ukončovací PVC pro napojení různých povrchových úprav</t>
  </si>
  <si>
    <t>829015234</t>
  </si>
  <si>
    <t>Ostatní konstrukce a práce, bourání</t>
  </si>
  <si>
    <t>949101111</t>
  </si>
  <si>
    <t>Lešení pomocné pracovní pro objekty pozemních staveb pro zatížení do 150 kg/m2, o výšce lešeňové podlahy do 1,9 m</t>
  </si>
  <si>
    <t>-264864067</t>
  </si>
  <si>
    <t>https://podminky.urs.cz/item/CS_URS_2025_01/949101111</t>
  </si>
  <si>
    <t>13</t>
  </si>
  <si>
    <t>978059541</t>
  </si>
  <si>
    <t>Odsekání obkladů stěn včetně otlučení podkladní omítky až na zdivo z obkládaček vnitřních, z jakýchkoliv materiálů, plochy přes 1 m2</t>
  </si>
  <si>
    <t>-1238564972</t>
  </si>
  <si>
    <t>https://podminky.urs.cz/item/CS_URS_2025_01/978059541</t>
  </si>
  <si>
    <t>(1,42+0,82*2)*1,53</t>
  </si>
  <si>
    <t>(1,42*2+0,9*2)*2</t>
  </si>
  <si>
    <t>(0,82*2+1,14*2)*1,53</t>
  </si>
  <si>
    <t>14</t>
  </si>
  <si>
    <t>965081223</t>
  </si>
  <si>
    <t>Bourání podlah z dlaždic bez podkladního lože nebo mazaniny, s jakoukoliv výplní spár keramických nebo xylolitových tl. přes 10 mm plochy přes 1 m2</t>
  </si>
  <si>
    <t>-1389090483</t>
  </si>
  <si>
    <t>https://podminky.urs.cz/item/CS_URS_2025_01/965081223</t>
  </si>
  <si>
    <t>1,42*0,9+(0,2+0,2+0,2)*0,9</t>
  </si>
  <si>
    <t>15</t>
  </si>
  <si>
    <t>962031133</t>
  </si>
  <si>
    <t>Bourání příček nebo přizdívek z cihel pálených plných nebo dutých, tl. přes 100 do 150 mm</t>
  </si>
  <si>
    <t>-432159224</t>
  </si>
  <si>
    <t>https://podminky.urs.cz/item/CS_URS_2025_01/962031133</t>
  </si>
  <si>
    <t>"sprcha - schod zděné vaničky"</t>
  </si>
  <si>
    <t>0,2*0,9</t>
  </si>
  <si>
    <t>16</t>
  </si>
  <si>
    <t>96904111R</t>
  </si>
  <si>
    <t>Vybourání vnitřního plastového potrubí do DN 200 včetně vysekání drážky</t>
  </si>
  <si>
    <t>vlastní</t>
  </si>
  <si>
    <t>1592636687</t>
  </si>
  <si>
    <t>"odpadní potrubí, vodovod ve zdivu a v podlaze"</t>
  </si>
  <si>
    <t>18</t>
  </si>
  <si>
    <t>17</t>
  </si>
  <si>
    <t>971033331</t>
  </si>
  <si>
    <t>Vybourání otvorů ve zdivu základovém nebo nadzákladovém z cihel, tvárnic, příčkovek z cihel pálených na maltu vápennou nebo vápenocementovou plochy do 0,09 m2, tl. do 150 mm</t>
  </si>
  <si>
    <t>kus</t>
  </si>
  <si>
    <t>-1269997224</t>
  </si>
  <si>
    <t>https://podminky.urs.cz/item/CS_URS_2025_01/971033331</t>
  </si>
  <si>
    <t>"otvor do stoupací šachty"</t>
  </si>
  <si>
    <t>978011191</t>
  </si>
  <si>
    <t>Otlučení vápenných nebo vápenocementových omítek vnitřních ploch stropů, v rozsahu přes 50 do 100 %</t>
  </si>
  <si>
    <t>970832870</t>
  </si>
  <si>
    <t>https://podminky.urs.cz/item/CS_URS_2025_01/978011191</t>
  </si>
  <si>
    <t>19</t>
  </si>
  <si>
    <t>978013191</t>
  </si>
  <si>
    <t>Otlučení vápenných nebo vápenocementových omítek vnitřních ploch stěn s vyškrabáním spar, s očištěním zdiva, v rozsahu přes 50 do 100 %</t>
  </si>
  <si>
    <t>1989102358</t>
  </si>
  <si>
    <t>https://podminky.urs.cz/item/CS_URS_2025_01/978013191</t>
  </si>
  <si>
    <t>(0,82*2+1,14*2)*(2,54-1,53)</t>
  </si>
  <si>
    <t>20</t>
  </si>
  <si>
    <t>95290110R</t>
  </si>
  <si>
    <t>Čištění budov - závěrečný úklid, umytí obkladů, zařizovacích předmětů, dveří, zametení a vytření podlahy, a další potřebné práce</t>
  </si>
  <si>
    <t>kpl</t>
  </si>
  <si>
    <t>-289929788</t>
  </si>
  <si>
    <t>997</t>
  </si>
  <si>
    <t>Přesun sutě</t>
  </si>
  <si>
    <t>997013117</t>
  </si>
  <si>
    <t>Vnitrostaveništní doprava suti a vybouraných hmot vodorovně do 50 m s naložením základní pro budovy a haly výšky přes 21 do 24 m</t>
  </si>
  <si>
    <t>t</t>
  </si>
  <si>
    <t>1997577997</t>
  </si>
  <si>
    <t>https://podminky.urs.cz/item/CS_URS_2025_01/997013117</t>
  </si>
  <si>
    <t>22</t>
  </si>
  <si>
    <t>997013501</t>
  </si>
  <si>
    <t>Odvoz suti a vybouraných hmot na skládku nebo meziskládku se složením, na vzdálenost do 1 km</t>
  </si>
  <si>
    <t>-2025577218</t>
  </si>
  <si>
    <t>https://podminky.urs.cz/item/CS_URS_2025_01/997013501</t>
  </si>
  <si>
    <t>23</t>
  </si>
  <si>
    <t>997013509</t>
  </si>
  <si>
    <t>Odvoz suti a vybouraných hmot na skládku nebo meziskládku se složením, na vzdálenost Příplatek k ceně za každý další započatý 1 km přes 1 km</t>
  </si>
  <si>
    <t>-1380485949</t>
  </si>
  <si>
    <t>https://podminky.urs.cz/item/CS_URS_2025_01/997013509</t>
  </si>
  <si>
    <t>2,531*9</t>
  </si>
  <si>
    <t>24</t>
  </si>
  <si>
    <t>997013609</t>
  </si>
  <si>
    <t>Poplatek za uložení stavebního odpadu na skládce (skládkovné) ze směsí nebo oddělených frakcí betonu, cihel a keramických výrobků zatříděného do Katalogu odpadů pod kódem 17 01 07</t>
  </si>
  <si>
    <t>-464478931</t>
  </si>
  <si>
    <t>https://podminky.urs.cz/item/CS_URS_2025_01/997013609</t>
  </si>
  <si>
    <t>25</t>
  </si>
  <si>
    <t>997013631</t>
  </si>
  <si>
    <t>Poplatek za uložení stavebního odpadu na skládce (skládkovné) směsného stavebního a demoličního zatříděného do Katalogu odpadů pod kódem 17 09 04</t>
  </si>
  <si>
    <t>-1849174508</t>
  </si>
  <si>
    <t>https://podminky.urs.cz/item/CS_URS_2025_01/997013631</t>
  </si>
  <si>
    <t>998</t>
  </si>
  <si>
    <t>Přesun hmot</t>
  </si>
  <si>
    <t>26</t>
  </si>
  <si>
    <t>998011003</t>
  </si>
  <si>
    <t>Přesun hmot pro budovy občanské výstavby, bydlení, výrobu a služby s nosnou svislou konstrukcí zděnou z cihel, tvárnic nebo kamene vodorovná dopravní vzdálenost do 100 m základní pro budovy výšky přes 12 do 24 m</t>
  </si>
  <si>
    <t>-809637624</t>
  </si>
  <si>
    <t>https://podminky.urs.cz/item/CS_URS_2025_01/998011003</t>
  </si>
  <si>
    <t>PSV</t>
  </si>
  <si>
    <t>Práce a dodávky PSV</t>
  </si>
  <si>
    <t>721</t>
  </si>
  <si>
    <t>Zdravotechnika - vnitřní kanalizace</t>
  </si>
  <si>
    <t>27</t>
  </si>
  <si>
    <t>721174004</t>
  </si>
  <si>
    <t>Potrubí z trub polypropylenových svodné (ležaté) DN 75</t>
  </si>
  <si>
    <t>-1565255594</t>
  </si>
  <si>
    <t>https://podminky.urs.cz/item/CS_URS_2025_01/721174004</t>
  </si>
  <si>
    <t>28</t>
  </si>
  <si>
    <t>721174005</t>
  </si>
  <si>
    <t>Potrubí z trub polypropylenových svodné (ležaté) DN 110</t>
  </si>
  <si>
    <t>-369844456</t>
  </si>
  <si>
    <t>https://podminky.urs.cz/item/CS_URS_2025_01/721174005</t>
  </si>
  <si>
    <t>29</t>
  </si>
  <si>
    <t>721174043</t>
  </si>
  <si>
    <t>Potrubí z trub polypropylenových připojovací DN 50</t>
  </si>
  <si>
    <t>10737146</t>
  </si>
  <si>
    <t>https://podminky.urs.cz/item/CS_URS_2025_01/721174043</t>
  </si>
  <si>
    <t>30</t>
  </si>
  <si>
    <t>721194105</t>
  </si>
  <si>
    <t>Vyměření přípojek na potrubí vyvedení a upevnění odpadních výpustek DN 50</t>
  </si>
  <si>
    <t>1906867419</t>
  </si>
  <si>
    <t>https://podminky.urs.cz/item/CS_URS_2025_01/721194105</t>
  </si>
  <si>
    <t>31</t>
  </si>
  <si>
    <t>721194109</t>
  </si>
  <si>
    <t>Vyměření přípojek na potrubí vyvedení a upevnění odpadních výpustek DN 110</t>
  </si>
  <si>
    <t>-1293533382</t>
  </si>
  <si>
    <t>https://podminky.urs.cz/item/CS_URS_2025_01/721194109</t>
  </si>
  <si>
    <t>32</t>
  </si>
  <si>
    <t>72119410R</t>
  </si>
  <si>
    <t>Zřízení přípojky na stávající odpadní potrubí v šachtě včetně potřebného materiálu</t>
  </si>
  <si>
    <t>868113307</t>
  </si>
  <si>
    <t>33</t>
  </si>
  <si>
    <t>998721103</t>
  </si>
  <si>
    <t>Přesun hmot pro vnitřní kanalizaci stanovený z hmotnosti přesunovaného materiálu vodorovná dopravní vzdálenost do 50 m základní v objektech výšky přes 12 do 24 m</t>
  </si>
  <si>
    <t>1362457834</t>
  </si>
  <si>
    <t>https://podminky.urs.cz/item/CS_URS_2025_01/998721103</t>
  </si>
  <si>
    <t>722</t>
  </si>
  <si>
    <t>Zdravotechnika - vnitřní vodovod</t>
  </si>
  <si>
    <t>34</t>
  </si>
  <si>
    <t>722174003</t>
  </si>
  <si>
    <t>Potrubí z plastových trubek z polypropylenu PPR svařovaných polyfúzně PN 16 (SDR 7,4) D 25 x 3,5</t>
  </si>
  <si>
    <t>1162783971</t>
  </si>
  <si>
    <t>https://podminky.urs.cz/item/CS_URS_2025_01/722174003</t>
  </si>
  <si>
    <t>35</t>
  </si>
  <si>
    <t>722174023</t>
  </si>
  <si>
    <t>Potrubí z plastových trubek z polypropylenu PPR svařovaných polyfúzně PN 20 (SDR 6) D 25 x 4,2</t>
  </si>
  <si>
    <t>125689196</t>
  </si>
  <si>
    <t>https://podminky.urs.cz/item/CS_URS_2025_01/722174023</t>
  </si>
  <si>
    <t>36</t>
  </si>
  <si>
    <t>722181212</t>
  </si>
  <si>
    <t>Ochrana potrubí termoizolačními trubicemi z pěnového polyetylenu PE přilepenými v příčných a podélných spojích, tloušťky izolace do 6 mm, vnitřního průměru izolace DN přes 22 do 32 mm</t>
  </si>
  <si>
    <t>1037954024</t>
  </si>
  <si>
    <t>https://podminky.urs.cz/item/CS_URS_2025_01/722181212</t>
  </si>
  <si>
    <t>37</t>
  </si>
  <si>
    <t>722220153</t>
  </si>
  <si>
    <t>Armatury s jedním závitem plastové (PPR) PN 20 (SDR 6) DN 25 x G 3/4"</t>
  </si>
  <si>
    <t>-523537750</t>
  </si>
  <si>
    <t>https://podminky.urs.cz/item/CS_URS_2025_01/722220153</t>
  </si>
  <si>
    <t>38</t>
  </si>
  <si>
    <t>722190401</t>
  </si>
  <si>
    <t>Zřízení přípojek na potrubí vyvedení a upevnění výpustek do DN 25</t>
  </si>
  <si>
    <t>230328589</t>
  </si>
  <si>
    <t>https://podminky.urs.cz/item/CS_URS_2025_01/722190401</t>
  </si>
  <si>
    <t>39</t>
  </si>
  <si>
    <t>72219040R</t>
  </si>
  <si>
    <t>Zřízení přípojek na stávající potrubí v šachtě včetně potřebného materiálu</t>
  </si>
  <si>
    <t>435937680</t>
  </si>
  <si>
    <t>40</t>
  </si>
  <si>
    <t>722290234</t>
  </si>
  <si>
    <t>Zkoušky, proplach a desinfekce vodovodního potrubí proplach a desinfekce vodovodního potrubí do DN 80</t>
  </si>
  <si>
    <t>721872300</t>
  </si>
  <si>
    <t>https://podminky.urs.cz/item/CS_URS_2025_01/722290234</t>
  </si>
  <si>
    <t>41</t>
  </si>
  <si>
    <t>998722103</t>
  </si>
  <si>
    <t>Přesun hmot pro vnitřní vodovod stanovený z hmotnosti přesunovaného materiálu vodorovná dopravní vzdálenost do 50 m základní v objektech výšky přes 12 do 24 m</t>
  </si>
  <si>
    <t>73872537</t>
  </si>
  <si>
    <t>https://podminky.urs.cz/item/CS_URS_2025_01/998722103</t>
  </si>
  <si>
    <t>725</t>
  </si>
  <si>
    <t>Zdravotechnika - zařizovací předměty</t>
  </si>
  <si>
    <t>42</t>
  </si>
  <si>
    <t>725820801</t>
  </si>
  <si>
    <t>Demontáž baterií nástěnných do G 3/4</t>
  </si>
  <si>
    <t>soubor</t>
  </si>
  <si>
    <t>2005645435</t>
  </si>
  <si>
    <t>https://podminky.urs.cz/item/CS_URS_2025_01/725820801</t>
  </si>
  <si>
    <t>43</t>
  </si>
  <si>
    <t>725840851</t>
  </si>
  <si>
    <t>Demontáž baterií sprchových nástěnných</t>
  </si>
  <si>
    <t>-561053602</t>
  </si>
  <si>
    <t>https://podminky.urs.cz/item/CS_URS_2025_01/725840851</t>
  </si>
  <si>
    <t>44</t>
  </si>
  <si>
    <t>725110811</t>
  </si>
  <si>
    <t>Demontáž klozetů splachovacích s nádrží nebo tlakovým splachovačem</t>
  </si>
  <si>
    <t>-914164696</t>
  </si>
  <si>
    <t>https://podminky.urs.cz/item/CS_URS_2025_01/725110811</t>
  </si>
  <si>
    <t>45</t>
  </si>
  <si>
    <t>725210821</t>
  </si>
  <si>
    <t>Demontáž umyvadel bez výtokových armatur umyvadel</t>
  </si>
  <si>
    <t>472655249</t>
  </si>
  <si>
    <t>https://podminky.urs.cz/item/CS_URS_2025_01/725210821</t>
  </si>
  <si>
    <t>46</t>
  </si>
  <si>
    <t>725813111</t>
  </si>
  <si>
    <t>Ventily rohové bez připojovací trubičky nebo flexi hadičky G 1/2"</t>
  </si>
  <si>
    <t>1846644488</t>
  </si>
  <si>
    <t>https://podminky.urs.cz/item/CS_URS_2025_01/725813111</t>
  </si>
  <si>
    <t>2*2</t>
  </si>
  <si>
    <t>47</t>
  </si>
  <si>
    <t>55190005</t>
  </si>
  <si>
    <t>flexi hadice ohebná k baterii D 8x12mm F 1/2"xM10 500mm</t>
  </si>
  <si>
    <t>874528139</t>
  </si>
  <si>
    <t>5*0,5</t>
  </si>
  <si>
    <t>48</t>
  </si>
  <si>
    <t>725112011</t>
  </si>
  <si>
    <t>Zařízení záchodů klozety keramické standardní samostatně stojící s plochým splachováním odpad vodorovný</t>
  </si>
  <si>
    <t>-305216758</t>
  </si>
  <si>
    <t>https://podminky.urs.cz/item/CS_URS_2025_01/725112011</t>
  </si>
  <si>
    <t>49</t>
  </si>
  <si>
    <t>725291650</t>
  </si>
  <si>
    <t>Montáž doplňků zařízení koupelen a záchodů toaletní desky rovné</t>
  </si>
  <si>
    <t>993927515</t>
  </si>
  <si>
    <t>https://podminky.urs.cz/item/CS_URS_2025_01/725291650</t>
  </si>
  <si>
    <t>50</t>
  </si>
  <si>
    <t>64294623</t>
  </si>
  <si>
    <t>deska bílá z duroplastu s pomalým sklápěním</t>
  </si>
  <si>
    <t>1993374614</t>
  </si>
  <si>
    <t>51</t>
  </si>
  <si>
    <t>725241901</t>
  </si>
  <si>
    <t>Sprchové vaničky montáž sprchových vaniček</t>
  </si>
  <si>
    <t>2029854859</t>
  </si>
  <si>
    <t>https://podminky.urs.cz/item/CS_URS_2025_01/725241901</t>
  </si>
  <si>
    <t>52</t>
  </si>
  <si>
    <t>55423024R</t>
  </si>
  <si>
    <t>vanička sprchová akrylátová samonosná bílá 900x750x185mm</t>
  </si>
  <si>
    <t>-189771087</t>
  </si>
  <si>
    <t>53</t>
  </si>
  <si>
    <t>72586550R</t>
  </si>
  <si>
    <t>Zápachové uzávěrky zařizovacích předmětů odpadní soupravy se zápachovou uzávěrkou sprchové vaničky</t>
  </si>
  <si>
    <t>1565311296</t>
  </si>
  <si>
    <t>54</t>
  </si>
  <si>
    <t>725244103</t>
  </si>
  <si>
    <t>Sprchové dveře a zástěny dveře sprchové do niky rámové se skleněnou výplní tl. 5 mm otvíravé jednokřídlové, na vaničku šířky 900 mm</t>
  </si>
  <si>
    <t>795755241</t>
  </si>
  <si>
    <t>https://podminky.urs.cz/item/CS_URS_2025_01/725244103</t>
  </si>
  <si>
    <t>55</t>
  </si>
  <si>
    <t>725841322R</t>
  </si>
  <si>
    <t>Baterie sprchová nástěnná se sprchovým setem s roztečí 150 mm - chrom</t>
  </si>
  <si>
    <t>-767835850</t>
  </si>
  <si>
    <t>56</t>
  </si>
  <si>
    <t>725211661R</t>
  </si>
  <si>
    <t>Umyvadlo keramické bílé zápustné šířky 560 mm připevněné do desky včetně přepadu</t>
  </si>
  <si>
    <t>31809193</t>
  </si>
  <si>
    <t>57</t>
  </si>
  <si>
    <t>725865501</t>
  </si>
  <si>
    <t>Zápachové uzávěrky zařizovacích předmětů odpadní soupravy se zápachovou uzávěrkou DN 40/50</t>
  </si>
  <si>
    <t>-895291148</t>
  </si>
  <si>
    <t>https://podminky.urs.cz/item/CS_URS_2025_01/725865501</t>
  </si>
  <si>
    <t>"chrom"</t>
  </si>
  <si>
    <t>58</t>
  </si>
  <si>
    <t>725822611</t>
  </si>
  <si>
    <t>Baterie umyvadlová stojánková páková bez výpusti - chrom</t>
  </si>
  <si>
    <t>1367580556</t>
  </si>
  <si>
    <t>https://podminky.urs.cz/item/CS_URS_2025_01/725822611</t>
  </si>
  <si>
    <t>59</t>
  </si>
  <si>
    <t>998725103</t>
  </si>
  <si>
    <t>Přesun hmot pro zařizovací předměty stanovený z hmotnosti přesunovaného materiálu vodorovná dopravní vzdálenost do 50 m základní v objektech výšky přes 12 do 24 m</t>
  </si>
  <si>
    <t>-1178815574</t>
  </si>
  <si>
    <t>https://podminky.urs.cz/item/CS_URS_2025_01/998725103</t>
  </si>
  <si>
    <t>741</t>
  </si>
  <si>
    <t>Elektroinstalace - silnoproud</t>
  </si>
  <si>
    <t>60</t>
  </si>
  <si>
    <t>74131180R</t>
  </si>
  <si>
    <t>Demontáž spínačů nástěnných normálních vnitřních</t>
  </si>
  <si>
    <t>-1574855798</t>
  </si>
  <si>
    <t>"spínače, tlačítka ventilátorů"</t>
  </si>
  <si>
    <t>61</t>
  </si>
  <si>
    <t>74131582R</t>
  </si>
  <si>
    <t>Demontáž zásuvek domovních normální prostředí šroubových bez zachování funkčnosti</t>
  </si>
  <si>
    <t>-1075994714</t>
  </si>
  <si>
    <t>62</t>
  </si>
  <si>
    <t>741371813</t>
  </si>
  <si>
    <t>Demontáž svítidel bez zachování funkčnosti (do suti) interiérových modulového systému bodových nastavitelných</t>
  </si>
  <si>
    <t>-771045298</t>
  </si>
  <si>
    <t>https://podminky.urs.cz/item/CS_URS_2025_01/741371813</t>
  </si>
  <si>
    <t>63</t>
  </si>
  <si>
    <t>741372012</t>
  </si>
  <si>
    <t>Montáž svítidel s integrovaným zdrojem LED se zapojením vodičů interiérových přisazených nástěnných reflektorových bez pohybového čidla</t>
  </si>
  <si>
    <t>-1837774067</t>
  </si>
  <si>
    <t>https://podminky.urs.cz/item/CS_URS_2025_01/741372012</t>
  </si>
  <si>
    <t>64</t>
  </si>
  <si>
    <t>34835008R</t>
  </si>
  <si>
    <t>LED svítidlo nástěnné, vhodné do koupelny, IP ochrana: krytí IP44, výkon 5-9 W, světelný tok 400-800 lm</t>
  </si>
  <si>
    <t>277047188</t>
  </si>
  <si>
    <t>65</t>
  </si>
  <si>
    <t>741313043</t>
  </si>
  <si>
    <t>Montáž zásuvek domovních se zapojením vodičů šroubové připojení polozapuštěných nebo zapuštěných 10/16 A, provedení 2x (2P + PE) dvojnásobná</t>
  </si>
  <si>
    <t>1582548898</t>
  </si>
  <si>
    <t>https://podminky.urs.cz/item/CS_URS_2025_01/741313043</t>
  </si>
  <si>
    <t>66</t>
  </si>
  <si>
    <t>34555201</t>
  </si>
  <si>
    <t>zásuvka zápustná dvojnásobná chráněná, šroubové svorky</t>
  </si>
  <si>
    <t>-1242238877</t>
  </si>
  <si>
    <t>67</t>
  </si>
  <si>
    <t>741310251</t>
  </si>
  <si>
    <t>Montáž spínačů jedno nebo dvoupólových polozapuštěných nebo zapuštěných se zapojením vodičů šroubové připojení, pro prostředí venkovní nebo mokré spínačů, řazení 1-jednopólových</t>
  </si>
  <si>
    <t>659521631</t>
  </si>
  <si>
    <t>https://podminky.urs.cz/item/CS_URS_2025_01/741310251</t>
  </si>
  <si>
    <t>"spínač osvětlení včetně montáže rámečku a krytu"</t>
  </si>
  <si>
    <t>68</t>
  </si>
  <si>
    <t>34535025</t>
  </si>
  <si>
    <t>přístroj spínače zápustného jednopólového, s krytem, řazení 1, IP44, šroubové svorky, bílý</t>
  </si>
  <si>
    <t>1309406907</t>
  </si>
  <si>
    <t>69</t>
  </si>
  <si>
    <t>34535013</t>
  </si>
  <si>
    <t>přístroj přepínače sériového zápustného, s krytem, řazení 5, IP44, šroubové svorky</t>
  </si>
  <si>
    <t>1198668523</t>
  </si>
  <si>
    <t>70</t>
  </si>
  <si>
    <t>34539059</t>
  </si>
  <si>
    <t>rámeček jednonásobný, bílý</t>
  </si>
  <si>
    <t>1931847663</t>
  </si>
  <si>
    <t>71</t>
  </si>
  <si>
    <t>741310201</t>
  </si>
  <si>
    <t>Montáž spínačů jedno nebo dvoupólových polozapuštěných nebo zapuštěných se zapojením vodičů šroubové připojení, pro prostředí normální spínačů, řazení 1-jednopólových</t>
  </si>
  <si>
    <t>-1121039654</t>
  </si>
  <si>
    <t>https://podminky.urs.cz/item/CS_URS_2025_01/741310201</t>
  </si>
  <si>
    <t>"spínač ventilátorů včetně montáže rámečku a krytu"</t>
  </si>
  <si>
    <t>72</t>
  </si>
  <si>
    <t>34535000</t>
  </si>
  <si>
    <t>spínač kompletní, zápustný, jednopólový, řazení 1, šroubové svorky</t>
  </si>
  <si>
    <t>309604022</t>
  </si>
  <si>
    <t>73</t>
  </si>
  <si>
    <t>998741103</t>
  </si>
  <si>
    <t>Přesun hmot pro silnoproud stanovený z hmotnosti přesunovaného materiálu vodorovná dopravní vzdálenost do 50 m základní v objektech výšky přes 12 do 24 m</t>
  </si>
  <si>
    <t>-1547396781</t>
  </si>
  <si>
    <t>https://podminky.urs.cz/item/CS_URS_2025_01/998741103</t>
  </si>
  <si>
    <t>751</t>
  </si>
  <si>
    <t>Vzduchotechnika</t>
  </si>
  <si>
    <t>74</t>
  </si>
  <si>
    <t>751398821.R</t>
  </si>
  <si>
    <t>Demontáž ostatních zařízení větrací mřížky průřezu do 0,040 m2</t>
  </si>
  <si>
    <t>-85192511</t>
  </si>
  <si>
    <t>75</t>
  </si>
  <si>
    <t>767810112</t>
  </si>
  <si>
    <t>Montáž větracích mřížek ocelových čtyřhranných, průřezu přes 0,01 do 0,04 m2</t>
  </si>
  <si>
    <t>1395611353</t>
  </si>
  <si>
    <t>https://podminky.urs.cz/item/CS_URS_2025_01/767810112</t>
  </si>
  <si>
    <t>76</t>
  </si>
  <si>
    <t>55341426.R</t>
  </si>
  <si>
    <t>mřížka větrací nerezová se síťovinou 200x100mm</t>
  </si>
  <si>
    <t>-672310296</t>
  </si>
  <si>
    <t>77</t>
  </si>
  <si>
    <t>998751102</t>
  </si>
  <si>
    <t>Přesun hmot pro vzduchotechniku stanovený z hmotnosti přesunovaného materiálu vodorovná dopravní vzdálenost do 100 m základní v objektech výšky přes 12 do 24 m</t>
  </si>
  <si>
    <t>-941082759</t>
  </si>
  <si>
    <t>https://podminky.urs.cz/item/CS_URS_2025_01/998751102</t>
  </si>
  <si>
    <t>763</t>
  </si>
  <si>
    <t>Konstrukce suché výstavby</t>
  </si>
  <si>
    <t>78</t>
  </si>
  <si>
    <t>763164541</t>
  </si>
  <si>
    <t>Obklad konstrukcí sádrokartonovými deskami včetně ochranných úhelníků ve tvaru L rozvinuté šíře přes 0,4 do 0,8 m, opláštěný deskou impregnovanou H2, tl. 12,5 mm</t>
  </si>
  <si>
    <t>1122615993</t>
  </si>
  <si>
    <t>https://podminky.urs.cz/item/CS_URS_2025_01/763164541</t>
  </si>
  <si>
    <t>0,82*2</t>
  </si>
  <si>
    <t>79</t>
  </si>
  <si>
    <t>998763303</t>
  </si>
  <si>
    <t>Přesun hmot pro konstrukce montované z desek sádrokartonových, sádrovláknitých, cementovláknitých nebo cementových stanovený z hmotnosti přesunovaného materiálu vodorovná dopravní vzdálenost do 50 m základní v objektech výšky přes 12 do 24 m</t>
  </si>
  <si>
    <t>-794487481</t>
  </si>
  <si>
    <t>https://podminky.urs.cz/item/CS_URS_2025_01/998763303</t>
  </si>
  <si>
    <t>766</t>
  </si>
  <si>
    <t>Konstrukce truhlářské</t>
  </si>
  <si>
    <t>80</t>
  </si>
  <si>
    <t>766491851</t>
  </si>
  <si>
    <t>Demontáž ostatních truhlářských konstrukcí prahů dveří jednokřídlových</t>
  </si>
  <si>
    <t>-1550289720</t>
  </si>
  <si>
    <t>https://podminky.urs.cz/item/CS_URS_2025_01/766491851</t>
  </si>
  <si>
    <t>81</t>
  </si>
  <si>
    <t>766691914</t>
  </si>
  <si>
    <t>Ostatní práce vyvěšení nebo zavěšení křídel dřevěných dveřních, plochy do 2 m2</t>
  </si>
  <si>
    <t>1726677900</t>
  </si>
  <si>
    <t>https://podminky.urs.cz/item/CS_URS_2025_01/766691914</t>
  </si>
  <si>
    <t>82</t>
  </si>
  <si>
    <t>766660001</t>
  </si>
  <si>
    <t>Montáž dveřních křídel dřevěných nebo plastových otevíravých do ocelové zárubně povrchově upravených jednokřídlových, šířky do 800 mm</t>
  </si>
  <si>
    <t>-1298377421</t>
  </si>
  <si>
    <t>https://podminky.urs.cz/item/CS_URS_2025_01/766660001</t>
  </si>
  <si>
    <t>83</t>
  </si>
  <si>
    <t>MSN.0027212.URS</t>
  </si>
  <si>
    <t>dveře interiérové jednokřídlé plné, voština, CPL standard, 60x197</t>
  </si>
  <si>
    <t>-320003817</t>
  </si>
  <si>
    <t>84</t>
  </si>
  <si>
    <t>953962112</t>
  </si>
  <si>
    <t>Kotva chemická s vyvrtáním otvoru do zdiva z plných cihel tmel, hloubka 80 mm, velikost M 10</t>
  </si>
  <si>
    <t>1062320997</t>
  </si>
  <si>
    <t>https://podminky.urs.cz/item/CS_URS_2025_01/953962112</t>
  </si>
  <si>
    <t>"pro uchycení desky umyvadel"</t>
  </si>
  <si>
    <t>85</t>
  </si>
  <si>
    <t>953965115</t>
  </si>
  <si>
    <t>Kotva chemická s vyvrtáním otvoru kotevní šrouby pro chemické kotvy, velikost M 10, délka 130 mm</t>
  </si>
  <si>
    <t>-141035641</t>
  </si>
  <si>
    <t>https://podminky.urs.cz/item/CS_URS_2025_01/953965115</t>
  </si>
  <si>
    <t>86</t>
  </si>
  <si>
    <t>953941211</t>
  </si>
  <si>
    <t>Osazování drobných kovových předmětů se zalitím maltou cementovou, do vysekaných kapes nebo připravených otvorů konzol nebo kotev, např. pro schodišťová madla do zdí, radiátorové konzoly apod.</t>
  </si>
  <si>
    <t>2127586384</t>
  </si>
  <si>
    <t>https://podminky.urs.cz/item/CS_URS_2025_01/953941211</t>
  </si>
  <si>
    <t>87</t>
  </si>
  <si>
    <t>42392872R</t>
  </si>
  <si>
    <t>konzole na zeď pro uchycení desky</t>
  </si>
  <si>
    <t>1706365322</t>
  </si>
  <si>
    <t>88</t>
  </si>
  <si>
    <t>766693412</t>
  </si>
  <si>
    <t>Montáž ostatních truhlářských konstrukcí umyvadlových desek bez výřezu, délky jednoho dílu přes 1000 do 2000 mm</t>
  </si>
  <si>
    <t>1998732683</t>
  </si>
  <si>
    <t>https://podminky.urs.cz/item/CS_URS_2025_01/766693412</t>
  </si>
  <si>
    <t>89</t>
  </si>
  <si>
    <t>60722275.R</t>
  </si>
  <si>
    <t>deska dřevotřísková laminovaná dřevěný dekor 1420 x 600 x (35-50) mm, ABS hrany</t>
  </si>
  <si>
    <t>1416112654</t>
  </si>
  <si>
    <t>90</t>
  </si>
  <si>
    <t>766693421</t>
  </si>
  <si>
    <t>Montáž ostatních truhlářských konstrukcí umyvadlových desek Příplatek k ceně za vyřezání otvoru pro umyvadlo</t>
  </si>
  <si>
    <t>1520247320</t>
  </si>
  <si>
    <t>https://podminky.urs.cz/item/CS_URS_2025_01/766693421</t>
  </si>
  <si>
    <t>91</t>
  </si>
  <si>
    <t>766693422</t>
  </si>
  <si>
    <t>Montáž ostatních truhlářských konstrukcí umyvadlových desek Příplatek k ceně za vyvrtání otvoru pro baterii</t>
  </si>
  <si>
    <t>-1784903161</t>
  </si>
  <si>
    <t>https://podminky.urs.cz/item/CS_URS_2025_01/766693422</t>
  </si>
  <si>
    <t>92</t>
  </si>
  <si>
    <t>998766103</t>
  </si>
  <si>
    <t>Přesun hmot pro konstrukce truhlářské stanovený z hmotnosti přesunovaného materiálu vodorovná dopravní vzdálenost do 50 m základní v objektech výšky přes 12 do 24 m</t>
  </si>
  <si>
    <t>1988815644</t>
  </si>
  <si>
    <t>https://podminky.urs.cz/item/CS_URS_2025_01/998766103</t>
  </si>
  <si>
    <t>767</t>
  </si>
  <si>
    <t>Konstrukce zámečnické</t>
  </si>
  <si>
    <t>93</t>
  </si>
  <si>
    <t>742110871</t>
  </si>
  <si>
    <t>Demontáž dvířek revizních</t>
  </si>
  <si>
    <t>-617531771</t>
  </si>
  <si>
    <t>https://podminky.urs.cz/item/CS_URS_2025_01/742110871</t>
  </si>
  <si>
    <t>94</t>
  </si>
  <si>
    <t>767646411</t>
  </si>
  <si>
    <t>Montáž revizních dveří a dvířek hliníkových, ocelových nebo plastových s rámem jednokřídlových, plochy do 0,5 m2</t>
  </si>
  <si>
    <t>-783951110</t>
  </si>
  <si>
    <t>https://podminky.urs.cz/item/CS_URS_2025_01/767646411</t>
  </si>
  <si>
    <t>0,3*0,3</t>
  </si>
  <si>
    <t>95</t>
  </si>
  <si>
    <t>59030711</t>
  </si>
  <si>
    <t>dvířka revizní jednokřídlá s automatickým zámkem 300x300mm</t>
  </si>
  <si>
    <t>-1379540020</t>
  </si>
  <si>
    <t>"nerez"</t>
  </si>
  <si>
    <t>96</t>
  </si>
  <si>
    <t>998767103</t>
  </si>
  <si>
    <t>Přesun hmot pro zámečnické konstrukce stanovený z hmotnosti přesunovaného materiálu vodorovná dopravní vzdálenost do 50 m základní v objektech výšky přes 12 do 24 m</t>
  </si>
  <si>
    <t>-1984887834</t>
  </si>
  <si>
    <t>https://podminky.urs.cz/item/CS_URS_2025_01/998767103</t>
  </si>
  <si>
    <t>771</t>
  </si>
  <si>
    <t>Podlahy z dlaždic</t>
  </si>
  <si>
    <t>97</t>
  </si>
  <si>
    <t>771111011</t>
  </si>
  <si>
    <t>Příprava podkladu před provedením dlažby vysátí podlah</t>
  </si>
  <si>
    <t>1654080822</t>
  </si>
  <si>
    <t>https://podminky.urs.cz/item/CS_URS_2025_01/771111011</t>
  </si>
  <si>
    <t>98</t>
  </si>
  <si>
    <t>771121011</t>
  </si>
  <si>
    <t>Nátěr penetrační na podlahu</t>
  </si>
  <si>
    <t>760209300</t>
  </si>
  <si>
    <t>https://podminky.urs.cz/item/CS_URS_2025_01/771121011</t>
  </si>
  <si>
    <t>99</t>
  </si>
  <si>
    <t>771151024</t>
  </si>
  <si>
    <t>Příprava podkladu před provedením dlažby samonivelační stěrka min. pevnosti 30 MPa, tloušťky přes 8 do 10 mm</t>
  </si>
  <si>
    <t>-1272749984</t>
  </si>
  <si>
    <t>https://podminky.urs.cz/item/CS_URS_2025_01/771151024</t>
  </si>
  <si>
    <t>100</t>
  </si>
  <si>
    <t>771591112</t>
  </si>
  <si>
    <t>Izolace podlahy pod dlažbu nátěrem nebo stěrkou ve dvou vrstvách</t>
  </si>
  <si>
    <t>-1757120717</t>
  </si>
  <si>
    <t>https://podminky.urs.cz/item/CS_URS_2025_01/771591112</t>
  </si>
  <si>
    <t>101</t>
  </si>
  <si>
    <t>771591184</t>
  </si>
  <si>
    <t>Podlahy - dokončovací práce pracnější řezání dlaždic keramických rovné</t>
  </si>
  <si>
    <t>-1417751629</t>
  </si>
  <si>
    <t>https://podminky.urs.cz/item/CS_URS_2025_01/771591184</t>
  </si>
  <si>
    <t>"dle potřeby"</t>
  </si>
  <si>
    <t>102</t>
  </si>
  <si>
    <t>771591241</t>
  </si>
  <si>
    <t>Izolace podlahy pod dlažbu těsnícími izolačními pásy vnitřní kout</t>
  </si>
  <si>
    <t>1354673630</t>
  </si>
  <si>
    <t>https://podminky.urs.cz/item/CS_URS_2025_01/771591241</t>
  </si>
  <si>
    <t>103</t>
  </si>
  <si>
    <t>771591264</t>
  </si>
  <si>
    <t>Izolace podlahy pod dlažbu těsnícími izolačními pásy mezi podlahou a stěnu</t>
  </si>
  <si>
    <t>-148263112</t>
  </si>
  <si>
    <t>https://podminky.urs.cz/item/CS_URS_2025_01/771591264</t>
  </si>
  <si>
    <t>1,42+0,82*2</t>
  </si>
  <si>
    <t>1,42*2+0,9*2</t>
  </si>
  <si>
    <t>0,82*2+1,14*2</t>
  </si>
  <si>
    <t>104</t>
  </si>
  <si>
    <t>771161022</t>
  </si>
  <si>
    <t>Příprava podkladu před provedením dlažby montáž profilu ukončujícího profilu pro schodové hrany a ukončení dlažby</t>
  </si>
  <si>
    <t>109877044</t>
  </si>
  <si>
    <t>https://podminky.urs.cz/item/CS_URS_2025_01/771161022</t>
  </si>
  <si>
    <t>"ukončovací lišta ve dveřích, oddělení od ostatního prostoru"</t>
  </si>
  <si>
    <t>1,42</t>
  </si>
  <si>
    <t>0,7</t>
  </si>
  <si>
    <t>105</t>
  </si>
  <si>
    <t>19416008</t>
  </si>
  <si>
    <t>lišta ukončovací hliníková 10mm</t>
  </si>
  <si>
    <t>155910785</t>
  </si>
  <si>
    <t>106</t>
  </si>
  <si>
    <t>771574416</t>
  </si>
  <si>
    <t>Montáž podlah z dlaždic keramických lepených cementovým flexibilním lepidlem hladkých, tloušťky do 10 mm přes 9 do 12 ks/m2</t>
  </si>
  <si>
    <t>1094763972</t>
  </si>
  <si>
    <t>https://podminky.urs.cz/item/CS_URS_2025_01/771574416</t>
  </si>
  <si>
    <t>107</t>
  </si>
  <si>
    <t>59761409.R</t>
  </si>
  <si>
    <t>dlažba keramická slinutá protiskluzná do interiéru i exteriéru - bude upřesněno investorem</t>
  </si>
  <si>
    <t>379911173</t>
  </si>
  <si>
    <t>108</t>
  </si>
  <si>
    <t>998771103</t>
  </si>
  <si>
    <t>Přesun hmot pro podlahy z dlaždic stanovený z hmotnosti přesunovaného materiálu vodorovná dopravní vzdálenost do 50 m základní v objektech výšky přes 12 do 24 m</t>
  </si>
  <si>
    <t>1180974272</t>
  </si>
  <si>
    <t>https://podminky.urs.cz/item/CS_URS_2025_01/998771103</t>
  </si>
  <si>
    <t>781</t>
  </si>
  <si>
    <t>Dokončovací práce - obklady</t>
  </si>
  <si>
    <t>109</t>
  </si>
  <si>
    <t>781111011</t>
  </si>
  <si>
    <t>Příprava podkladu před provedením obkladu oprášení (ometení) stěny</t>
  </si>
  <si>
    <t>207010006</t>
  </si>
  <si>
    <t>https://podminky.urs.cz/item/CS_URS_2025_01/781111011</t>
  </si>
  <si>
    <t>(1,42*2+0,9*2)*2-(0,7*2)</t>
  </si>
  <si>
    <t>(0,82*2+1,14*2)*1,53-(0,7*1,53)</t>
  </si>
  <si>
    <t>110</t>
  </si>
  <si>
    <t>781121011</t>
  </si>
  <si>
    <t>Nátěr penetrační na stěnu</t>
  </si>
  <si>
    <t>-60586925</t>
  </si>
  <si>
    <t>https://podminky.urs.cz/item/CS_URS_2025_01/781121011</t>
  </si>
  <si>
    <t>111</t>
  </si>
  <si>
    <t>781131112</t>
  </si>
  <si>
    <t>Izolace stěny pod obklad izolace nátěrem nebo stěrkou ve dvou vrstvách</t>
  </si>
  <si>
    <t>1756561883</t>
  </si>
  <si>
    <t>https://podminky.urs.cz/item/CS_URS_2025_01/781131112</t>
  </si>
  <si>
    <t>(0,8+0,9+0,8)*2+(0,62+0,9+0,62-0,7)*0,3</t>
  </si>
  <si>
    <t>(0,82*2+1,14*2-0,7)*0,3</t>
  </si>
  <si>
    <t>112</t>
  </si>
  <si>
    <t>781161021</t>
  </si>
  <si>
    <t>Příprava podkladu před provedením obkladu montáž profilu ukončujícího profilu rohového, vanového</t>
  </si>
  <si>
    <t>196276235</t>
  </si>
  <si>
    <t>https://podminky.urs.cz/item/CS_URS_2025_01/781161021</t>
  </si>
  <si>
    <t>"lišty plastové zaoblené"</t>
  </si>
  <si>
    <t>(1,42+0,82*2)+(1,53*2)</t>
  </si>
  <si>
    <t>(1,42*2+0,9*2)-(0,7)</t>
  </si>
  <si>
    <t>(0,82*2+1,14*2)-(0,7)</t>
  </si>
  <si>
    <t>113</t>
  </si>
  <si>
    <t>28342005</t>
  </si>
  <si>
    <t>lišta ukončovací z PVC 12,5mm</t>
  </si>
  <si>
    <t>-1691619190</t>
  </si>
  <si>
    <t>114</t>
  </si>
  <si>
    <t>781472216</t>
  </si>
  <si>
    <t>Montáž keramických obkladů stěn lepených cementovým flexibilním lepidlem hladkých přes 9 do 12 ks/m2</t>
  </si>
  <si>
    <t>1183124899</t>
  </si>
  <si>
    <t>https://podminky.urs.cz/item/CS_URS_2025_01/781472216</t>
  </si>
  <si>
    <t>115</t>
  </si>
  <si>
    <t>59761026R</t>
  </si>
  <si>
    <t>obklad keramický, OBKLAD - REKTIFIKOVANÝ, 80 % bílý, 20% barevný - dle výběru investora</t>
  </si>
  <si>
    <t>1592493313</t>
  </si>
  <si>
    <t>116</t>
  </si>
  <si>
    <t>998781103</t>
  </si>
  <si>
    <t>Přesun hmot pro obklady keramické stanovený z hmotnosti přesunovaného materiálu vodorovná dopravní vzdálenost do 50 m základní v objektech výšky přes 12 do 24 m</t>
  </si>
  <si>
    <t>1413563590</t>
  </si>
  <si>
    <t>https://podminky.urs.cz/item/CS_URS_2025_01/998781103</t>
  </si>
  <si>
    <t>783</t>
  </si>
  <si>
    <t>Dokončovací práce - nátěry</t>
  </si>
  <si>
    <t>117</t>
  </si>
  <si>
    <t>783306805</t>
  </si>
  <si>
    <t>Odstranění nátěrů ze zámečnických konstrukcí opálením s obroušením</t>
  </si>
  <si>
    <t>-629401242</t>
  </si>
  <si>
    <t>https://podminky.urs.cz/item/CS_URS_2025_01/783306805</t>
  </si>
  <si>
    <t>"stávající zárubně"</t>
  </si>
  <si>
    <t>(2+0,6+2)*(0,15*3)</t>
  </si>
  <si>
    <t>118</t>
  </si>
  <si>
    <t>783301313</t>
  </si>
  <si>
    <t>Příprava podkladu zámečnických konstrukcí před provedením nátěru odmaštění odmašťovačem ředidlovým</t>
  </si>
  <si>
    <t>-187625780</t>
  </si>
  <si>
    <t>https://podminky.urs.cz/item/CS_URS_2025_01/783301313</t>
  </si>
  <si>
    <t>119</t>
  </si>
  <si>
    <t>783314201</t>
  </si>
  <si>
    <t>Základní antikorozní nátěr zámečnických konstrukcí jednonásobný syntetický standardní</t>
  </si>
  <si>
    <t>506202775</t>
  </si>
  <si>
    <t>https://podminky.urs.cz/item/CS_URS_2025_01/783314201</t>
  </si>
  <si>
    <t>120</t>
  </si>
  <si>
    <t>783317101</t>
  </si>
  <si>
    <t>Krycí nátěr (email) zámečnických konstrukcí jednonásobný syntetický standardní</t>
  </si>
  <si>
    <t>-1766083860</t>
  </si>
  <si>
    <t>https://podminky.urs.cz/item/CS_URS_2025_01/783317101</t>
  </si>
  <si>
    <t>784</t>
  </si>
  <si>
    <t>Dokončovací práce - malby a tapety</t>
  </si>
  <si>
    <t>121</t>
  </si>
  <si>
    <t>784111001</t>
  </si>
  <si>
    <t>Oprášení (ometení) podkladu v místnostech výšky do 3,80 m</t>
  </si>
  <si>
    <t>-2008333192</t>
  </si>
  <si>
    <t>https://podminky.urs.cz/item/CS_URS_2025_01/784111001</t>
  </si>
  <si>
    <t>122</t>
  </si>
  <si>
    <t>784181101</t>
  </si>
  <si>
    <t>Penetrace podkladu jednonásobná základní akrylátová bezbarvá v místnostech výšky do 3,80 m</t>
  </si>
  <si>
    <t>-778642267</t>
  </si>
  <si>
    <t>https://podminky.urs.cz/item/CS_URS_2025_01/784181101</t>
  </si>
  <si>
    <t>"stěny, stropy"</t>
  </si>
  <si>
    <t>(1,42+0,82*2)*(2,54-1,53)+(1,42*0,82)</t>
  </si>
  <si>
    <t>(1,42*2+0,9*2)*(2,54-2)+(1,42+0,9)</t>
  </si>
  <si>
    <t>(0,82*2+1,14*2)*(2,54-1,53)-(0,7*(2-1,53))+(0,82*0,6+0,82*1,14)</t>
  </si>
  <si>
    <t>123</t>
  </si>
  <si>
    <t>784211121</t>
  </si>
  <si>
    <t>Dvojnásobné bílé malby ze směsí za mokra středně oděruvzdorných v místnostech v do 3,80 m</t>
  </si>
  <si>
    <t>72393006</t>
  </si>
  <si>
    <t>https://podminky.urs.cz/item/CS_URS_2025_01/784211121</t>
  </si>
  <si>
    <t>VRN4</t>
  </si>
  <si>
    <t>Inženýrská činnost</t>
  </si>
  <si>
    <t>124</t>
  </si>
  <si>
    <t>043203003</t>
  </si>
  <si>
    <t>Rozbor vody zkrácený z umyvadla</t>
  </si>
  <si>
    <t>1024</t>
  </si>
  <si>
    <t>-844301074</t>
  </si>
  <si>
    <t>https://podminky.urs.cz/item/CS_URS_2025_01/043203003</t>
  </si>
  <si>
    <t>02 - 5.NP - č. 529 - Koupelna typ B</t>
  </si>
  <si>
    <t>1240866701</t>
  </si>
  <si>
    <t>-1167198594</t>
  </si>
  <si>
    <t>-916795326</t>
  </si>
  <si>
    <t>03 - 5.NP - č. 521a - Koupelna typ A1</t>
  </si>
  <si>
    <t>-1226278407</t>
  </si>
  <si>
    <t>1824693536</t>
  </si>
  <si>
    <t>0,82*1,6</t>
  </si>
  <si>
    <t>"koupelna"</t>
  </si>
  <si>
    <t>1,72*0,85+0,92*0,35</t>
  </si>
  <si>
    <t>1051918594</t>
  </si>
  <si>
    <t>-348378221</t>
  </si>
  <si>
    <t>1742351383</t>
  </si>
  <si>
    <t>(0,82*2+1,6*2)*2,54-(0,7*2)</t>
  </si>
  <si>
    <t>(1,72*2+1,2*2)*2,54-(0,7*2)</t>
  </si>
  <si>
    <t>-149725129</t>
  </si>
  <si>
    <t>24,328*8</t>
  </si>
  <si>
    <t>974999523</t>
  </si>
  <si>
    <t>61208206</t>
  </si>
  <si>
    <t>"mimo obklad"</t>
  </si>
  <si>
    <t>(0,82*2+1,6*2)*(2,54-1,5)-(0,7*(2-1,5))</t>
  </si>
  <si>
    <t>(1,72*2+1,2*2)*(2,54-2)</t>
  </si>
  <si>
    <t>1839442943</t>
  </si>
  <si>
    <t>-1053352852</t>
  </si>
  <si>
    <t>-780803390</t>
  </si>
  <si>
    <t>(0,82*2+1,6*2)*1,5-(0,7*1,5)</t>
  </si>
  <si>
    <t>(1,72*2+1,2*2)*2-(0,7*2)</t>
  </si>
  <si>
    <t>-1527297072</t>
  </si>
  <si>
    <t>1,72*0,85+0,92*0,35+0,85*0,15+0,85*0,3</t>
  </si>
  <si>
    <t>-2022469073</t>
  </si>
  <si>
    <t>"koupelna zděná vanička"</t>
  </si>
  <si>
    <t>0,85*0,3</t>
  </si>
  <si>
    <t>965042221</t>
  </si>
  <si>
    <t>Bourání mazanin betonových nebo z litého asfaltu tl. přes 100 mm, plochy do 1 m2</t>
  </si>
  <si>
    <t>m3</t>
  </si>
  <si>
    <t>988123403</t>
  </si>
  <si>
    <t>https://podminky.urs.cz/item/CS_URS_2025_01/965042221</t>
  </si>
  <si>
    <t>"koupelna - zděna vanička"</t>
  </si>
  <si>
    <t>0,65*0,85*0,15</t>
  </si>
  <si>
    <t>2128134802</t>
  </si>
  <si>
    <t>202370975</t>
  </si>
  <si>
    <t>214013648</t>
  </si>
  <si>
    <t>1747160337</t>
  </si>
  <si>
    <t>1540369999</t>
  </si>
  <si>
    <t>-370797371</t>
  </si>
  <si>
    <t>1979065705</t>
  </si>
  <si>
    <t>-555659992</t>
  </si>
  <si>
    <t>2,315*9</t>
  </si>
  <si>
    <t>-1179118999</t>
  </si>
  <si>
    <t>-115562789</t>
  </si>
  <si>
    <t>-2014951034</t>
  </si>
  <si>
    <t>-1664681501</t>
  </si>
  <si>
    <t>-555077723</t>
  </si>
  <si>
    <t>-1667721294</t>
  </si>
  <si>
    <t>1685146820</t>
  </si>
  <si>
    <t>490790385</t>
  </si>
  <si>
    <t>811328558</t>
  </si>
  <si>
    <t>-532162592</t>
  </si>
  <si>
    <t>-1311765262</t>
  </si>
  <si>
    <t>-621957167</t>
  </si>
  <si>
    <t>1823329832</t>
  </si>
  <si>
    <t>882248425</t>
  </si>
  <si>
    <t>-1054159394</t>
  </si>
  <si>
    <t>-1334044520</t>
  </si>
  <si>
    <t>1495600197</t>
  </si>
  <si>
    <t>-2110014948</t>
  </si>
  <si>
    <t>-246495543</t>
  </si>
  <si>
    <t>551959161</t>
  </si>
  <si>
    <t>-879959601</t>
  </si>
  <si>
    <t>1248187691</t>
  </si>
  <si>
    <t>1089537571</t>
  </si>
  <si>
    <t>725211601</t>
  </si>
  <si>
    <t>Umyvadla keramická bílá bez výtokových armatur připevněná na stěnu šrouby bez sloupu nebo krytu na sifon, šířka umyvadla 500 mm</t>
  </si>
  <si>
    <t>1943181894</t>
  </si>
  <si>
    <t>https://podminky.urs.cz/item/CS_URS_2025_01/725211601</t>
  </si>
  <si>
    <t>1637807363</t>
  </si>
  <si>
    <t>-1863436506</t>
  </si>
  <si>
    <t>"sifon - chrom"</t>
  </si>
  <si>
    <t>725241123</t>
  </si>
  <si>
    <t>Sprchové vaničky akrylátové obdélníkové 900x800 mm</t>
  </si>
  <si>
    <t>-742980301</t>
  </si>
  <si>
    <t>https://podminky.urs.cz/item/CS_URS_2025_01/725241123</t>
  </si>
  <si>
    <t>966066261</t>
  </si>
  <si>
    <t>72522610.R</t>
  </si>
  <si>
    <t>D+M sprchová tyč rovná 90x25mm, černá, včetně závěsu</t>
  </si>
  <si>
    <t>-1952143643</t>
  </si>
  <si>
    <t>894285253</t>
  </si>
  <si>
    <t>-1568576447</t>
  </si>
  <si>
    <t>-15294637</t>
  </si>
  <si>
    <t>-14837260</t>
  </si>
  <si>
    <t>-1131079625</t>
  </si>
  <si>
    <t>1471550852</t>
  </si>
  <si>
    <t>"WC - tlačítko ventilátoru, spínač"</t>
  </si>
  <si>
    <t>"koupelna - tlačítko ventilátoru, spínač"</t>
  </si>
  <si>
    <t>336152236</t>
  </si>
  <si>
    <t>-1428998892</t>
  </si>
  <si>
    <t>-1498433658</t>
  </si>
  <si>
    <t>"včetně montáže rámečku, krytu"</t>
  </si>
  <si>
    <t>"WC - tlačítko ventilátoru"</t>
  </si>
  <si>
    <t>"koupelna - tlačítko ventilátoru"</t>
  </si>
  <si>
    <t>1770159029</t>
  </si>
  <si>
    <t>-2028220329</t>
  </si>
  <si>
    <t>"WC - spínač osvětlení"</t>
  </si>
  <si>
    <t>"koupelna - spínač osvětlení"</t>
  </si>
  <si>
    <t>-938748783</t>
  </si>
  <si>
    <t>14913059</t>
  </si>
  <si>
    <t>-702833628</t>
  </si>
  <si>
    <t>1780925666</t>
  </si>
  <si>
    <t>747925429</t>
  </si>
  <si>
    <t>1624421801</t>
  </si>
  <si>
    <t>LED svítidlo nástěnné, vhodné do koupelny, IP ochrana: krytí IP44</t>
  </si>
  <si>
    <t>1575519134</t>
  </si>
  <si>
    <t>"výkon 5-9 W, světelný tok 400-800 lm"</t>
  </si>
  <si>
    <t>1900762462</t>
  </si>
  <si>
    <t>236361926</t>
  </si>
  <si>
    <t>-1896636078</t>
  </si>
  <si>
    <t>-1485656491</t>
  </si>
  <si>
    <t>-1571768699</t>
  </si>
  <si>
    <t>-559773667</t>
  </si>
  <si>
    <t>52388442</t>
  </si>
  <si>
    <t>-1307132109</t>
  </si>
  <si>
    <t>-226724276</t>
  </si>
  <si>
    <t>-136847672</t>
  </si>
  <si>
    <t>-1905908820</t>
  </si>
  <si>
    <t>-321336471</t>
  </si>
  <si>
    <t>-629299423</t>
  </si>
  <si>
    <t>161172912</t>
  </si>
  <si>
    <t>-1669843448</t>
  </si>
  <si>
    <t>1962576135</t>
  </si>
  <si>
    <t>-1535999887</t>
  </si>
  <si>
    <t>1335536035</t>
  </si>
  <si>
    <t>1635801809</t>
  </si>
  <si>
    <t>771591242</t>
  </si>
  <si>
    <t>Izolace podlahy pod dlažbu těsnícími izolačními pásy vnější roh</t>
  </si>
  <si>
    <t>1669866113</t>
  </si>
  <si>
    <t>https://podminky.urs.cz/item/CS_URS_2025_01/771591242</t>
  </si>
  <si>
    <t>-306662136</t>
  </si>
  <si>
    <t>0,82*2+1,6*2-0,7</t>
  </si>
  <si>
    <t>1,72*2+1,2*2-0,7</t>
  </si>
  <si>
    <t>76299284</t>
  </si>
  <si>
    <t>"ve dveřích místo prahu"</t>
  </si>
  <si>
    <t>1332405169</t>
  </si>
  <si>
    <t>1731678607</t>
  </si>
  <si>
    <t>1923774711</t>
  </si>
  <si>
    <t>1695732647</t>
  </si>
  <si>
    <t>-2024529477</t>
  </si>
  <si>
    <t>1026558681</t>
  </si>
  <si>
    <t>1144367307</t>
  </si>
  <si>
    <t>1233848470</t>
  </si>
  <si>
    <t>(0,82*2+1,6*2)*0,3-(0,7*0,3)</t>
  </si>
  <si>
    <t>1584902252</t>
  </si>
  <si>
    <t>(0,82*2+1,6*2)-(0,7)</t>
  </si>
  <si>
    <t>(1,72*2+1,2*2)-(0,7)+2</t>
  </si>
  <si>
    <t>2093723723</t>
  </si>
  <si>
    <t>-541645592</t>
  </si>
  <si>
    <t>-2075654801</t>
  </si>
  <si>
    <t>-1221543561</t>
  </si>
  <si>
    <t>265601871</t>
  </si>
  <si>
    <t>1120825173</t>
  </si>
  <si>
    <t>-205956475</t>
  </si>
  <si>
    <t>-1540557770</t>
  </si>
  <si>
    <t>1256704042</t>
  </si>
  <si>
    <t>stropy</t>
  </si>
  <si>
    <t>"stěny mimo obklad"</t>
  </si>
  <si>
    <t>899921752</t>
  </si>
  <si>
    <t>-1276299957</t>
  </si>
  <si>
    <t>1553234256</t>
  </si>
  <si>
    <t>04 - 5.NP - č. 514a - Koupelna typ A2</t>
  </si>
  <si>
    <t>-1242534876</t>
  </si>
  <si>
    <t>-346936540</t>
  </si>
  <si>
    <t>0,82*1,55</t>
  </si>
  <si>
    <t>1,46*0,55+0,92*1</t>
  </si>
  <si>
    <t>-1360084983</t>
  </si>
  <si>
    <t>-149324158</t>
  </si>
  <si>
    <t>-80760066</t>
  </si>
  <si>
    <t>(0,82*2+1,55*2)*2,54-(0,7*2)</t>
  </si>
  <si>
    <t>(1,46*2+1,55*2)*2,54-(0,7*2)</t>
  </si>
  <si>
    <t>351683337</t>
  </si>
  <si>
    <t>24,531*8</t>
  </si>
  <si>
    <t>-1900061653</t>
  </si>
  <si>
    <t>2136395647</t>
  </si>
  <si>
    <t>(0,82*2+1,55*2)*(2,54-1,5)-(0,7*(2-1,5))</t>
  </si>
  <si>
    <t>(1,46*2+1,55*2)*(2,54-2)</t>
  </si>
  <si>
    <t>-338269980</t>
  </si>
  <si>
    <t>1793863383</t>
  </si>
  <si>
    <t>1455582169</t>
  </si>
  <si>
    <t>(0,82*2+1,55*2)*1,5-(0,7*1,5)</t>
  </si>
  <si>
    <t>(1,46*2+1,55*2)*2-(0,7*2)</t>
  </si>
  <si>
    <t>615735065</t>
  </si>
  <si>
    <t>376840278</t>
  </si>
  <si>
    <t>-1356082875</t>
  </si>
  <si>
    <t>0,92*0,3</t>
  </si>
  <si>
    <t>1235498339</t>
  </si>
  <si>
    <t>0,92*0,6*0,15</t>
  </si>
  <si>
    <t>1812029727</t>
  </si>
  <si>
    <t>1,46*0,55+0,92*1+0,92*0,15+0,92*0,3</t>
  </si>
  <si>
    <t>-433937087</t>
  </si>
  <si>
    <t>958251055</t>
  </si>
  <si>
    <t>-1297926385</t>
  </si>
  <si>
    <t>1992079148</t>
  </si>
  <si>
    <t>767975410</t>
  </si>
  <si>
    <t>-1657303445</t>
  </si>
  <si>
    <t>2,325*9</t>
  </si>
  <si>
    <t>48170418</t>
  </si>
  <si>
    <t>1839804260</t>
  </si>
  <si>
    <t>-1458507871</t>
  </si>
  <si>
    <t>811842008</t>
  </si>
  <si>
    <t>-323528108</t>
  </si>
  <si>
    <t>-600474156</t>
  </si>
  <si>
    <t>-1415471354</t>
  </si>
  <si>
    <t>245161197</t>
  </si>
  <si>
    <t>-1468356644</t>
  </si>
  <si>
    <t>1289171962</t>
  </si>
  <si>
    <t>1509720658</t>
  </si>
  <si>
    <t>1246698481</t>
  </si>
  <si>
    <t>1088239333</t>
  </si>
  <si>
    <t>-1842229073</t>
  </si>
  <si>
    <t>139111246</t>
  </si>
  <si>
    <t>-1071472819</t>
  </si>
  <si>
    <t>1369300247</t>
  </si>
  <si>
    <t>1125949559</t>
  </si>
  <si>
    <t>-1534473654</t>
  </si>
  <si>
    <t>2040919691</t>
  </si>
  <si>
    <t>-317337856</t>
  </si>
  <si>
    <t>-1086024295</t>
  </si>
  <si>
    <t>117942680</t>
  </si>
  <si>
    <t>-1435885514</t>
  </si>
  <si>
    <t>-1883658536</t>
  </si>
  <si>
    <t>-44764707</t>
  </si>
  <si>
    <t>388038833</t>
  </si>
  <si>
    <t>563295256</t>
  </si>
  <si>
    <t>725241112</t>
  </si>
  <si>
    <t>Sprchové vaničky akrylátové čtvercové 900x900 mm</t>
  </si>
  <si>
    <t>83245370</t>
  </si>
  <si>
    <t>https://podminky.urs.cz/item/CS_URS_2025_01/725241112</t>
  </si>
  <si>
    <t>1394589271</t>
  </si>
  <si>
    <t>1001090004</t>
  </si>
  <si>
    <t>1968582639</t>
  </si>
  <si>
    <t>411261335</t>
  </si>
  <si>
    <t>-1443572115</t>
  </si>
  <si>
    <t>584628752</t>
  </si>
  <si>
    <t>-76674498</t>
  </si>
  <si>
    <t>846744948</t>
  </si>
  <si>
    <t>260351499</t>
  </si>
  <si>
    <t>-126413091</t>
  </si>
  <si>
    <t>2091932083</t>
  </si>
  <si>
    <t>237330932</t>
  </si>
  <si>
    <t>-1378676664</t>
  </si>
  <si>
    <t>-1247509249</t>
  </si>
  <si>
    <t>598430580</t>
  </si>
  <si>
    <t>-722185972</t>
  </si>
  <si>
    <t>1792175307</t>
  </si>
  <si>
    <t>-1697217787</t>
  </si>
  <si>
    <t>129704927</t>
  </si>
  <si>
    <t>-785017352</t>
  </si>
  <si>
    <t>1477859966</t>
  </si>
  <si>
    <t>-1092532507</t>
  </si>
  <si>
    <t>1367817108</t>
  </si>
  <si>
    <t>1201282084</t>
  </si>
  <si>
    <t>-1652732895</t>
  </si>
  <si>
    <t>-751722318</t>
  </si>
  <si>
    <t>2080428189</t>
  </si>
  <si>
    <t>-1241877543</t>
  </si>
  <si>
    <t>-272839155</t>
  </si>
  <si>
    <t>324251521</t>
  </si>
  <si>
    <t>1034244800</t>
  </si>
  <si>
    <t>-769694328</t>
  </si>
  <si>
    <t>-1274129144</t>
  </si>
  <si>
    <t>1091278466</t>
  </si>
  <si>
    <t>-739266912</t>
  </si>
  <si>
    <t>1579847369</t>
  </si>
  <si>
    <t>1696368230</t>
  </si>
  <si>
    <t>528537537</t>
  </si>
  <si>
    <t>-534872157</t>
  </si>
  <si>
    <t>-1097880162</t>
  </si>
  <si>
    <t>-773480512</t>
  </si>
  <si>
    <t>-1414733943</t>
  </si>
  <si>
    <t>228734064</t>
  </si>
  <si>
    <t>1025144960</t>
  </si>
  <si>
    <t>0,82*2+1,55*2-0,7</t>
  </si>
  <si>
    <t>1,46*2+1,55*2-0,7</t>
  </si>
  <si>
    <t>-1316656413</t>
  </si>
  <si>
    <t>1247688888</t>
  </si>
  <si>
    <t>-1079207580</t>
  </si>
  <si>
    <t>-966305174</t>
  </si>
  <si>
    <t>(0,82*2+1,55*2)*0,3-(0,7*0,3)</t>
  </si>
  <si>
    <t>-1119742308</t>
  </si>
  <si>
    <t>(0,82*2+1,55*2)-(0,7)</t>
  </si>
  <si>
    <t>(1,46*2+1,55*2)-(0,7)+2</t>
  </si>
  <si>
    <t>1468545796</t>
  </si>
  <si>
    <t>-1238347391</t>
  </si>
  <si>
    <t>-2050967283</t>
  </si>
  <si>
    <t>329643900</t>
  </si>
  <si>
    <t>-1271061212</t>
  </si>
  <si>
    <t>-330920839</t>
  </si>
  <si>
    <t>1041459270</t>
  </si>
  <si>
    <t>882363332</t>
  </si>
  <si>
    <t>-625302664</t>
  </si>
  <si>
    <t>1963468056</t>
  </si>
  <si>
    <t>-1497367732</t>
  </si>
  <si>
    <t>10625605</t>
  </si>
  <si>
    <t>05 - 6.NP - č. 628 - Koupelna typ B</t>
  </si>
  <si>
    <t>1802915896</t>
  </si>
  <si>
    <t>-1091699298</t>
  </si>
  <si>
    <t>1198252868</t>
  </si>
  <si>
    <t>06 - 6.NP - č. 629 - Koupelna typ B</t>
  </si>
  <si>
    <t>1568881765</t>
  </si>
  <si>
    <t>-1829314275</t>
  </si>
  <si>
    <t>-1873479724</t>
  </si>
  <si>
    <t>07 - 6.NP - č. 621a - Koupelna typ A1</t>
  </si>
  <si>
    <t>08 - 6.NP - č. 614a - Koupelna typ A2</t>
  </si>
  <si>
    <t xml:space="preserve">    VRN1 - Průzkumné, geodetické a projektové práce</t>
  </si>
  <si>
    <t xml:space="preserve">    VRN3 - Zařízení staveniště</t>
  </si>
  <si>
    <t>VRN1</t>
  </si>
  <si>
    <t>Průzkumné, geodetické a projektové práce</t>
  </si>
  <si>
    <t>013254000</t>
  </si>
  <si>
    <t>Dokumentace skutečného provedení stavby</t>
  </si>
  <si>
    <t>CS ÚRS 2024 01</t>
  </si>
  <si>
    <t>1627237480</t>
  </si>
  <si>
    <t>https://podminky.urs.cz/item/CS_URS_2024_01/013254000</t>
  </si>
  <si>
    <t>VRN3</t>
  </si>
  <si>
    <t>Zařízení staveniště</t>
  </si>
  <si>
    <t>032903000</t>
  </si>
  <si>
    <t>-491734467</t>
  </si>
  <si>
    <t>https://podminky.urs.cz/item/CS_URS_2024_01/032903000</t>
  </si>
  <si>
    <t>034703000</t>
  </si>
  <si>
    <t>Ochranné konstrukce - zakrývání ploch a kontrukcí před poškozením</t>
  </si>
  <si>
    <t>-794109491</t>
  </si>
  <si>
    <t>https://podminky.urs.cz/item/CS_URS_2025_01/034703000</t>
  </si>
  <si>
    <t>Struktura údajů, formát souboru a metodika pro zpracování</t>
  </si>
  <si>
    <t>Struktura</t>
  </si>
  <si>
    <t>Soubor je složen ze záložky Rekapitulace stavby a záložek s názvem soupisu prací pro jednotlivé objekty ve formátu XLSX. Každá ze záložek přitom obsahuje</t>
  </si>
  <si>
    <t>ještě samostatné sestavy vymezené orámovaním a nadpisem sestavy.</t>
  </si>
  <si>
    <r>
      <rPr>
        <i/>
        <sz val="8"/>
        <rFont val="Arial CE"/>
        <charset val="238"/>
      </rPr>
      <t xml:space="preserve">Rekapitulace stavby </t>
    </r>
    <r>
      <rPr>
        <sz val="8"/>
        <rFont val="Arial CE"/>
        <charset val="238"/>
      </rPr>
      <t>obsahuje sestavu Rekapitulace stavby a Rekapitulace objektů stavby a soupisů prací.</t>
    </r>
  </si>
  <si>
    <r>
      <t xml:space="preserve">V sestavě </t>
    </r>
    <r>
      <rPr>
        <b/>
        <sz val="8"/>
        <rFont val="Arial CE"/>
        <charset val="238"/>
      </rPr>
      <t>Rekapitulace stavby</t>
    </r>
    <r>
      <rPr>
        <sz val="8"/>
        <rFont val="Arial CE"/>
        <charset val="238"/>
      </rPr>
      <t xml:space="preserve"> jsou uvedeny informace identifikující předmět veřejné zakázky na stavební práce, KSO, CC-CZ, CZ-CPV, CZ-CPA a rekapitulaci </t>
    </r>
  </si>
  <si>
    <t>celkové nabídkové ceny účastníka.</t>
  </si>
  <si>
    <t xml:space="preserve">Termínem "učastník" (resp. zhotovitel) se myslí "účastník zadávacího řízení" ve smyslu zákona o zadávání veřejných zakázek. </t>
  </si>
  <si>
    <r>
      <t xml:space="preserve">V sestavě </t>
    </r>
    <r>
      <rPr>
        <b/>
        <sz val="8"/>
        <rFont val="Arial CE"/>
        <charset val="238"/>
      </rPr>
      <t>Rekapitulace objektů stavby a soupisů prací</t>
    </r>
    <r>
      <rPr>
        <sz val="8"/>
        <rFont val="Arial CE"/>
        <charset val="238"/>
      </rPr>
      <t xml:space="preserve"> je uvedena rekapitulace stavebních objektů, inženýrských objektů, provozních souborů,</t>
    </r>
  </si>
  <si>
    <t>vedlejších a ostatních nákladů a ostatních nákladů s rekapitulací nabídkové ceny za jednotlivé soupisy prací. Na základě údaje Typ je možné</t>
  </si>
  <si>
    <t>identifikovat, zda se jedná o objekt nebo soupis prací pro daný objekt:</t>
  </si>
  <si>
    <t>Stavební objekt pozemní</t>
  </si>
  <si>
    <t>ING</t>
  </si>
  <si>
    <t>Stavební objekt inženýrský</t>
  </si>
  <si>
    <t>PRO</t>
  </si>
  <si>
    <t>Provozní soubor</t>
  </si>
  <si>
    <t>VON</t>
  </si>
  <si>
    <t>Vedlejší a ostatní náklady</t>
  </si>
  <si>
    <t>OST</t>
  </si>
  <si>
    <t>Ostatní</t>
  </si>
  <si>
    <t>Soupis</t>
  </si>
  <si>
    <t>Soupis prací pro daný typ objektu</t>
  </si>
  <si>
    <r>
      <rPr>
        <i/>
        <sz val="8"/>
        <rFont val="Arial CE"/>
        <charset val="238"/>
      </rPr>
      <t xml:space="preserve">Soupis prací </t>
    </r>
    <r>
      <rPr>
        <sz val="8"/>
        <rFont val="Arial CE"/>
        <charset val="238"/>
      </rPr>
      <t>pro jednotlivé objekty obsahuje sestavy Krycí list soupisu prací, Rekapitulace členění soupisu prací, Soupis prací. Za soupis prací může být považován</t>
    </r>
  </si>
  <si>
    <t>i objekt stavby v případě, že neobsahuje podřízenou zakázku.</t>
  </si>
  <si>
    <r>
      <rPr>
        <b/>
        <sz val="8"/>
        <rFont val="Arial CE"/>
        <charset val="238"/>
      </rPr>
      <t>Krycí list soupisu</t>
    </r>
    <r>
      <rPr>
        <sz val="8"/>
        <rFont val="Arial CE"/>
        <charset val="238"/>
      </rPr>
      <t xml:space="preserve"> obsahuje rekapitulaci informací o předmětu veřejné zakázky ze sestavy Rekapitulace stavby, informaci o zařazení objektu do KSO, </t>
    </r>
  </si>
  <si>
    <t>CC-CZ, CZ-CPV, CZ-CPA a rekapitulaci celkové nabídkové ceny účastníka za aktuální soupis prací.</t>
  </si>
  <si>
    <r>
      <rPr>
        <b/>
        <sz val="8"/>
        <rFont val="Arial CE"/>
        <charset val="238"/>
      </rPr>
      <t>Rekapitulace členění soupisu prací</t>
    </r>
    <r>
      <rPr>
        <sz val="8"/>
        <rFont val="Arial CE"/>
        <charset val="238"/>
      </rPr>
      <t xml:space="preserve"> obsahuje rekapitulaci soupisu prací ve všech úrovních členění soupisu tak, jak byla tato členění použita (např. </t>
    </r>
  </si>
  <si>
    <t>stavební díly, funkční díly, případně jiné členění) s rekapitulací nabídkové ceny.</t>
  </si>
  <si>
    <r>
      <rPr>
        <b/>
        <sz val="8"/>
        <rFont val="Arial CE"/>
        <charset val="238"/>
      </rPr>
      <t xml:space="preserve">Soupis prací </t>
    </r>
    <r>
      <rPr>
        <sz val="8"/>
        <rFont val="Arial CE"/>
        <charset val="238"/>
      </rPr>
      <t>obsahuje položky veškerých stavebních nebo montážních prací, dodávek materiálů a služeb nezbytných pro zhotovení stavebního objektu,</t>
    </r>
  </si>
  <si>
    <t>inženýrského objektu, provozního souboru, vedlejších a ostatních nákladů.</t>
  </si>
  <si>
    <t>Pro položky soupisu prací se zobrazují následující informace:</t>
  </si>
  <si>
    <t>Pořadové číslo položky v aktuálním soupisu</t>
  </si>
  <si>
    <t>TYP</t>
  </si>
  <si>
    <t>Typ položky: K - konstrukce, M - materiál, PP - plný popis, PSC - poznámka k souboru cen,  P - poznámka k položce, VV - výkaz výměr, FIG - rozpad figur</t>
  </si>
  <si>
    <t>Kód položky</t>
  </si>
  <si>
    <t>Zkrácený popis položky</t>
  </si>
  <si>
    <t>Měrná jednotka položky</t>
  </si>
  <si>
    <t>Množství v měrné jednotce</t>
  </si>
  <si>
    <t>J.cena</t>
  </si>
  <si>
    <t xml:space="preserve">Jednotková cena položky. Zadaní může obsahovat namísto J.ceny sloupce J.materiál a J.montáž, jejichž součet definuje </t>
  </si>
  <si>
    <t>J.cenu položky.</t>
  </si>
  <si>
    <t xml:space="preserve">Cena celkem </t>
  </si>
  <si>
    <t>Celková cena položky daná jako součin množství a j.ceny</t>
  </si>
  <si>
    <t>Příslušnost položky do cenové soustavy</t>
  </si>
  <si>
    <t>Ke každé položce soupisu prací se na samostatných řádcích může zobrazovat:</t>
  </si>
  <si>
    <t>Plný popis položky</t>
  </si>
  <si>
    <t>Poznámka k souboru cen a poznámka zadavatele</t>
  </si>
  <si>
    <t>Výkaz výměr</t>
  </si>
  <si>
    <t>Pokud je k řádku výkazu výměr evidovaný údaj ve sloupci Kód, jedná se o definovaný odkaz, na který se může odvolávat výkaz výměr z jiné položky.</t>
  </si>
  <si>
    <t xml:space="preserve">Metodika pro zpracování </t>
  </si>
  <si>
    <t>Jednotlivé sestavy jsou v souboru provázány. Editovatelné pole jsou zvýrazněny žlutým podbarvením, ostatní pole neslouží k editaci a nesmí být jakkoliv</t>
  </si>
  <si>
    <t>modifikovány.</t>
  </si>
  <si>
    <t xml:space="preserve">Účastník je pro podání nabídky povinen vyplnit žlutě podbarvená pole: </t>
  </si>
  <si>
    <t xml:space="preserve">Pole Účastník v sestavě Rekapitulace stavby - zde účastník vyplní svůj název (název subjektu) </t>
  </si>
  <si>
    <t>Pole IČ a DIČ v sestavě Rekapitulace stavby - zde účastník vyplní svoje IČ a DIČ</t>
  </si>
  <si>
    <t>Datum v sestavě Rekapitulace stavby - zde účastník vyplní datum vytvoření nabídky</t>
  </si>
  <si>
    <t>J.cena = jednotková cena v sestavě Soupis prací o maximálním počtu desetinných míst uvedených v poli</t>
  </si>
  <si>
    <t>- pokud sestavy soupisů prací obsahují pole J.cena, měla by být všechna tato pole vyplněna nenulovými</t>
  </si>
  <si>
    <t>Poznámka - nepovinný údaj pro položku soupisu</t>
  </si>
  <si>
    <t>V případě, že sestavy soupisů prací neobsahují pole J.cena, potom ve všech soupisech prací obsahují pole:</t>
  </si>
  <si>
    <t xml:space="preserve"> - J.materiál - jednotková cena materiálu </t>
  </si>
  <si>
    <t xml:space="preserve"> - J.montáž - jednotková cena montáže</t>
  </si>
  <si>
    <t>Účastník v tomto případě by měl vyplnit všechna pole J.materiál a pole J.montáž nenulovými kladnými číslicemi. V případech, kdy položka</t>
  </si>
  <si>
    <t>neobsahuje žádný materiál je přípustné, aby pole J.materiál bylo vyplněno nulou. V případech, kdy položka neobsahuje žádnou montáž je přípustné,</t>
  </si>
  <si>
    <t>aby pole J.montáž bylo vyplněno nulou. Obě pole - J.materiál, J.Montáž u jedné položky by však neměly být vyplněny nulou.</t>
  </si>
  <si>
    <t>Rekapitulace stavby</t>
  </si>
  <si>
    <t>Název</t>
  </si>
  <si>
    <t>Povinný</t>
  </si>
  <si>
    <t>Max. počet</t>
  </si>
  <si>
    <t>atributu</t>
  </si>
  <si>
    <t>(A/N)</t>
  </si>
  <si>
    <t>znaků</t>
  </si>
  <si>
    <t>A</t>
  </si>
  <si>
    <t>Kód stavby</t>
  </si>
  <si>
    <t>String</t>
  </si>
  <si>
    <t>Stavba</t>
  </si>
  <si>
    <t>Název stavby</t>
  </si>
  <si>
    <t>Místo</t>
  </si>
  <si>
    <t>N</t>
  </si>
  <si>
    <t>Místo stavby</t>
  </si>
  <si>
    <t>Datum</t>
  </si>
  <si>
    <t>Datum vykonaného exportu</t>
  </si>
  <si>
    <t>Date</t>
  </si>
  <si>
    <t>KSO</t>
  </si>
  <si>
    <t>Klasifikace stavebního objektu</t>
  </si>
  <si>
    <t>CC-CZ</t>
  </si>
  <si>
    <t>Klasifikace stavbeních děl</t>
  </si>
  <si>
    <t>CZ-CPV</t>
  </si>
  <si>
    <t>Společný slovník pro veřejné zakázky</t>
  </si>
  <si>
    <t>CZ-CPA</t>
  </si>
  <si>
    <t>Klasifikace produkce podle činností</t>
  </si>
  <si>
    <t>Zadavatel</t>
  </si>
  <si>
    <t>Zadavatel zadaní</t>
  </si>
  <si>
    <t>IČ</t>
  </si>
  <si>
    <t>IČ zadavatele zadaní</t>
  </si>
  <si>
    <t>DIČ</t>
  </si>
  <si>
    <t>DIČ zadavatele zadaní</t>
  </si>
  <si>
    <t>Účastník</t>
  </si>
  <si>
    <t>Účastník veřejné zakázky</t>
  </si>
  <si>
    <t>Projektant</t>
  </si>
  <si>
    <t>Poznámka</t>
  </si>
  <si>
    <t>Poznámka k zadání</t>
  </si>
  <si>
    <t>Sazba DPH</t>
  </si>
  <si>
    <t>Rekapitulace sazeb DPH u položek soupisů</t>
  </si>
  <si>
    <t>eGSazbaDph</t>
  </si>
  <si>
    <t>Základna DPH</t>
  </si>
  <si>
    <t>Základna DPH určena součtem celkové ceny z položek soupisů</t>
  </si>
  <si>
    <t>Double</t>
  </si>
  <si>
    <t>Hodnota DPH</t>
  </si>
  <si>
    <t>Celková cena bez DPH za celou stavbu. Sčítává se ze všech listů.</t>
  </si>
  <si>
    <t>Celková cena s DPH za celou stavbu</t>
  </si>
  <si>
    <t>Rekapitulace objektů stavby a soupisů prací</t>
  </si>
  <si>
    <t>Přebírá se z Rekapitulace stavby</t>
  </si>
  <si>
    <t>Kód objektu</t>
  </si>
  <si>
    <t>Objektu, Soupis prací</t>
  </si>
  <si>
    <t>Název objektu</t>
  </si>
  <si>
    <t>Cena bez DPH za daný objekt</t>
  </si>
  <si>
    <t>Cena spolu s DPH za daný objekt</t>
  </si>
  <si>
    <t>Typ zakázky</t>
  </si>
  <si>
    <t>eGTypZakazky</t>
  </si>
  <si>
    <t>Krycí list soupisu</t>
  </si>
  <si>
    <t>Objekt</t>
  </si>
  <si>
    <t>Kód a název objektu</t>
  </si>
  <si>
    <t>20 + 120</t>
  </si>
  <si>
    <t>Kód a název soupisu</t>
  </si>
  <si>
    <t>Poznámka k soupisu prací</t>
  </si>
  <si>
    <t>Rekapitulace sazeb DPH na položkách aktuálního soupisu</t>
  </si>
  <si>
    <t>Základna DPH určena součtem celkové ceny z položek aktuálního soupisu</t>
  </si>
  <si>
    <t>Cena bez DPH za daný soupis</t>
  </si>
  <si>
    <t>Cena s DPH</t>
  </si>
  <si>
    <t>Cena s DPH za daný soupis</t>
  </si>
  <si>
    <t>Rekapitulace členění soupisu prací</t>
  </si>
  <si>
    <t>Kód a název objektu, přebírá se z Krycího listu soupisu</t>
  </si>
  <si>
    <t>Kód a název objektu, přebírá se z Krycího listu soupisu</t>
  </si>
  <si>
    <t>Kód a název dílu ze soupisu</t>
  </si>
  <si>
    <t>20 + 100</t>
  </si>
  <si>
    <t>Cena celkem</t>
  </si>
  <si>
    <t>Cena celkem za díl ze soupisu</t>
  </si>
  <si>
    <t>Soupis prací</t>
  </si>
  <si>
    <t>Přebírá se z Krycího listu soupisu</t>
  </si>
  <si>
    <t>Pořadové číslo položky soupisu</t>
  </si>
  <si>
    <t>Long</t>
  </si>
  <si>
    <t>Typ položky soupisu</t>
  </si>
  <si>
    <t>eGTypPolozky</t>
  </si>
  <si>
    <t>Kód položky ze soupisu</t>
  </si>
  <si>
    <t>Popis položky ze soupisu</t>
  </si>
  <si>
    <t>Množství položky soupisu</t>
  </si>
  <si>
    <t>J.Cena</t>
  </si>
  <si>
    <t>Jednotková cena položky</t>
  </si>
  <si>
    <t>Cena celkem vyčíslena jako J.Cena * Množství</t>
  </si>
  <si>
    <t>Zařazení položky do cenové soustavy</t>
  </si>
  <si>
    <t>p</t>
  </si>
  <si>
    <t>Poznámka položky ze soupisu</t>
  </si>
  <si>
    <t>Memo</t>
  </si>
  <si>
    <t>psc</t>
  </si>
  <si>
    <t>Poznámka k souboru cen ze soupisu</t>
  </si>
  <si>
    <t>pp</t>
  </si>
  <si>
    <t>Plný popis položky ze soupisu</t>
  </si>
  <si>
    <t>vv</t>
  </si>
  <si>
    <t>Výkaz výměr (figura, výraz, výměra) ze soupisu</t>
  </si>
  <si>
    <t>Text,Text,Double</t>
  </si>
  <si>
    <t>20, 150</t>
  </si>
  <si>
    <t>fig</t>
  </si>
  <si>
    <t>Rozpad figur</t>
  </si>
  <si>
    <t>Sazba DPH pro položku</t>
  </si>
  <si>
    <t>eGSazbaDPH</t>
  </si>
  <si>
    <t>Hmotnost</t>
  </si>
  <si>
    <t>Hmotnost položky ze soupisu</t>
  </si>
  <si>
    <t>Suť</t>
  </si>
  <si>
    <t>Suť položky ze soupisu</t>
  </si>
  <si>
    <t>Nh</t>
  </si>
  <si>
    <t>Normohodiny položky ze soupisu</t>
  </si>
  <si>
    <t>Datová věta</t>
  </si>
  <si>
    <t>Typ věty</t>
  </si>
  <si>
    <t>Hodnota</t>
  </si>
  <si>
    <t>Význam</t>
  </si>
  <si>
    <t>Základní sazba DPH</t>
  </si>
  <si>
    <t>Snížená sazba DPH</t>
  </si>
  <si>
    <t>Nulová sazba DPH</t>
  </si>
  <si>
    <t>Základní sazba DPH přenesená</t>
  </si>
  <si>
    <t>Snížená sazba DPH přenesená</t>
  </si>
  <si>
    <t>Stavební objekt</t>
  </si>
  <si>
    <t>Inženýrský objekt</t>
  </si>
  <si>
    <t>Ostatní náklady</t>
  </si>
  <si>
    <t>Položka typu HSV</t>
  </si>
  <si>
    <t>Položka typu PSV</t>
  </si>
  <si>
    <t>Položka typu M</t>
  </si>
  <si>
    <t>Položka typu OST</t>
  </si>
  <si>
    <t>OTISTAV s.r.o.</t>
  </si>
  <si>
    <t>24832898</t>
  </si>
  <si>
    <t>CZ24832898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</si>
</sst>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51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800080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sz val="8"/>
      <name val="Trebuchet MS"/>
      <charset val="238"/>
    </font>
    <font>
      <b/>
      <sz val="16"/>
      <name val="Trebuchet MS"/>
      <charset val="238"/>
    </font>
    <font>
      <b/>
      <sz val="11"/>
      <name val="Trebuchet MS"/>
      <charset val="238"/>
    </font>
    <font>
      <sz val="8"/>
      <name val="Arial CE"/>
      <charset val="238"/>
    </font>
    <font>
      <sz val="9"/>
      <name val="Trebuchet MS"/>
      <charset val="238"/>
    </font>
    <font>
      <sz val="10"/>
      <name val="Trebuchet MS"/>
      <charset val="238"/>
    </font>
    <font>
      <sz val="11"/>
      <name val="Trebuchet MS"/>
      <charset val="238"/>
    </font>
    <font>
      <b/>
      <sz val="9"/>
      <name val="Trebuchet MS"/>
      <charset val="238"/>
    </font>
    <font>
      <b/>
      <sz val="8"/>
      <name val="Arial CE"/>
      <charset val="238"/>
    </font>
    <font>
      <sz val="9"/>
      <name val="Trebuchet MS"/>
      <charset val="238"/>
    </font>
    <font>
      <sz val="8"/>
      <name val="Arial CE"/>
      <charset val="238"/>
    </font>
    <font>
      <u/>
      <sz val="11"/>
      <color theme="10"/>
      <name val="Calibri"/>
      <scheme val="minor"/>
    </font>
    <font>
      <i/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9" fillId="0" borderId="0" applyNumberFormat="0" applyFill="0" applyBorder="0" applyAlignment="0" applyProtection="0"/>
  </cellStyleXfs>
  <cellXfs count="3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top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Border="1" applyAlignment="1">
      <alignment vertical="center"/>
    </xf>
    <xf numFmtId="0" fontId="17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0" fillId="0" borderId="0" xfId="0" applyFont="1" applyAlignment="1">
      <alignment horizontal="left" vertical="center"/>
    </xf>
    <xf numFmtId="0" fontId="0" fillId="0" borderId="15" xfId="0" applyBorder="1" applyAlignment="1">
      <alignment vertical="center"/>
    </xf>
    <xf numFmtId="0" fontId="0" fillId="4" borderId="7" xfId="0" applyFill="1" applyBorder="1" applyAlignment="1">
      <alignment vertical="center"/>
    </xf>
    <xf numFmtId="0" fontId="21" fillId="4" borderId="8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Alignment="1">
      <alignment vertical="center"/>
    </xf>
    <xf numFmtId="166" fontId="19" fillId="0" borderId="0" xfId="0" applyNumberFormat="1" applyFont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4" xfId="0" applyNumberFormat="1" applyFont="1" applyBorder="1" applyAlignment="1">
      <alignment vertical="center"/>
    </xf>
    <xf numFmtId="4" fontId="28" fillId="0" borderId="0" xfId="0" applyNumberFormat="1" applyFont="1" applyAlignment="1">
      <alignment vertical="center"/>
    </xf>
    <xf numFmtId="166" fontId="28" fillId="0" borderId="0" xfId="0" applyNumberFormat="1" applyFont="1" applyAlignment="1">
      <alignment vertical="center"/>
    </xf>
    <xf numFmtId="4" fontId="28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8" fillId="0" borderId="19" xfId="0" applyNumberFormat="1" applyFont="1" applyBorder="1" applyAlignment="1">
      <alignment vertical="center"/>
    </xf>
    <xf numFmtId="4" fontId="28" fillId="0" borderId="20" xfId="0" applyNumberFormat="1" applyFont="1" applyBorder="1" applyAlignment="1">
      <alignment vertical="center"/>
    </xf>
    <xf numFmtId="166" fontId="28" fillId="0" borderId="20" xfId="0" applyNumberFormat="1" applyFont="1" applyBorder="1" applyAlignment="1">
      <alignment vertical="center"/>
    </xf>
    <xf numFmtId="4" fontId="28" fillId="0" borderId="21" xfId="0" applyNumberFormat="1" applyFont="1" applyBorder="1" applyAlignment="1">
      <alignment vertical="center"/>
    </xf>
    <xf numFmtId="0" fontId="29" fillId="0" borderId="0" xfId="0" applyFont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21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21" fillId="4" borderId="16" xfId="0" applyFont="1" applyFill="1" applyBorder="1" applyAlignment="1">
      <alignment horizontal="center" vertical="center" wrapText="1"/>
    </xf>
    <xf numFmtId="0" fontId="21" fillId="4" borderId="17" xfId="0" applyFont="1" applyFill="1" applyBorder="1" applyAlignment="1">
      <alignment horizontal="center" vertical="center" wrapText="1"/>
    </xf>
    <xf numFmtId="0" fontId="21" fillId="4" borderId="18" xfId="0" applyFont="1" applyFill="1" applyBorder="1" applyAlignment="1">
      <alignment horizontal="center" vertical="center" wrapText="1"/>
    </xf>
    <xf numFmtId="4" fontId="23" fillId="0" borderId="0" xfId="0" applyNumberFormat="1" applyFont="1"/>
    <xf numFmtId="166" fontId="31" fillId="0" borderId="12" xfId="0" applyNumberFormat="1" applyFont="1" applyBorder="1"/>
    <xf numFmtId="166" fontId="31" fillId="0" borderId="13" xfId="0" applyNumberFormat="1" applyFont="1" applyBorder="1"/>
    <xf numFmtId="4" fontId="32" fillId="0" borderId="0" xfId="0" applyNumberFormat="1" applyFont="1" applyAlignment="1">
      <alignment vertical="center"/>
    </xf>
    <xf numFmtId="0" fontId="8" fillId="0" borderId="3" xfId="0" applyFont="1" applyBorder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Protection="1">
      <protection locked="0"/>
    </xf>
    <xf numFmtId="4" fontId="6" fillId="0" borderId="0" xfId="0" applyNumberFormat="1" applyFont="1"/>
    <xf numFmtId="0" fontId="8" fillId="0" borderId="14" xfId="0" applyFont="1" applyBorder="1"/>
    <xf numFmtId="166" fontId="8" fillId="0" borderId="0" xfId="0" applyNumberFormat="1" applyFont="1"/>
    <xf numFmtId="166" fontId="8" fillId="0" borderId="15" xfId="0" applyNumberFormat="1" applyFont="1" applyBorder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21" fillId="0" borderId="22" xfId="0" applyFont="1" applyBorder="1" applyAlignment="1">
      <alignment horizontal="center" vertical="center"/>
    </xf>
    <xf numFmtId="49" fontId="21" fillId="0" borderId="22" xfId="0" applyNumberFormat="1" applyFont="1" applyBorder="1" applyAlignment="1">
      <alignment horizontal="left" vertical="center" wrapText="1"/>
    </xf>
    <xf numFmtId="0" fontId="21" fillId="0" borderId="22" xfId="0" applyFont="1" applyBorder="1" applyAlignment="1">
      <alignment horizontal="left" vertical="center" wrapText="1"/>
    </xf>
    <xf numFmtId="0" fontId="21" fillId="0" borderId="22" xfId="0" applyFont="1" applyBorder="1" applyAlignment="1">
      <alignment horizontal="center" vertical="center" wrapText="1"/>
    </xf>
    <xf numFmtId="167" fontId="21" fillId="0" borderId="22" xfId="0" applyNumberFormat="1" applyFont="1" applyBorder="1" applyAlignment="1">
      <alignment vertical="center"/>
    </xf>
    <xf numFmtId="4" fontId="21" fillId="2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>
      <alignment vertical="center"/>
    </xf>
    <xf numFmtId="0" fontId="22" fillId="2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33" fillId="0" borderId="0" xfId="0" applyFont="1" applyAlignment="1">
      <alignment horizontal="left" vertical="center"/>
    </xf>
    <xf numFmtId="0" fontId="34" fillId="0" borderId="0" xfId="1" applyFont="1" applyAlignment="1" applyProtection="1">
      <alignment vertical="center" wrapText="1"/>
    </xf>
    <xf numFmtId="0" fontId="0" fillId="0" borderId="0" xfId="0" applyAlignment="1" applyProtection="1">
      <alignment vertical="center"/>
      <protection locked="0"/>
    </xf>
    <xf numFmtId="0" fontId="0" fillId="0" borderId="14" xfId="0" applyBorder="1" applyAlignment="1">
      <alignment vertical="center"/>
    </xf>
    <xf numFmtId="0" fontId="9" fillId="0" borderId="3" xfId="0" applyFont="1" applyBorder="1" applyAlignment="1">
      <alignment vertical="center"/>
    </xf>
    <xf numFmtId="0" fontId="3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14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67" fontId="11" fillId="0" borderId="0" xfId="0" applyNumberFormat="1" applyFont="1" applyAlignment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14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36" fillId="0" borderId="22" xfId="0" applyFont="1" applyBorder="1" applyAlignment="1">
      <alignment horizontal="center" vertical="center"/>
    </xf>
    <xf numFmtId="49" fontId="36" fillId="0" borderId="22" xfId="0" applyNumberFormat="1" applyFont="1" applyBorder="1" applyAlignment="1">
      <alignment horizontal="left" vertical="center" wrapText="1"/>
    </xf>
    <xf numFmtId="0" fontId="36" fillId="0" borderId="22" xfId="0" applyFont="1" applyBorder="1" applyAlignment="1">
      <alignment horizontal="left" vertical="center" wrapText="1"/>
    </xf>
    <xf numFmtId="0" fontId="36" fillId="0" borderId="22" xfId="0" applyFont="1" applyBorder="1" applyAlignment="1">
      <alignment horizontal="center" vertical="center" wrapText="1"/>
    </xf>
    <xf numFmtId="167" fontId="36" fillId="0" borderId="22" xfId="0" applyNumberFormat="1" applyFont="1" applyBorder="1" applyAlignment="1">
      <alignment vertical="center"/>
    </xf>
    <xf numFmtId="4" fontId="36" fillId="2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>
      <alignment vertical="center"/>
    </xf>
    <xf numFmtId="0" fontId="37" fillId="0" borderId="3" xfId="0" applyFont="1" applyBorder="1" applyAlignment="1">
      <alignment vertical="center"/>
    </xf>
    <xf numFmtId="0" fontId="36" fillId="2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0" xfId="0" applyAlignment="1">
      <alignment vertical="top"/>
    </xf>
    <xf numFmtId="0" fontId="38" fillId="0" borderId="23" xfId="0" applyFont="1" applyBorder="1" applyAlignment="1">
      <alignment vertical="center" wrapText="1"/>
    </xf>
    <xf numFmtId="0" fontId="38" fillId="0" borderId="24" xfId="0" applyFont="1" applyBorder="1" applyAlignment="1">
      <alignment vertical="center" wrapText="1"/>
    </xf>
    <xf numFmtId="0" fontId="38" fillId="0" borderId="25" xfId="0" applyFont="1" applyBorder="1" applyAlignment="1">
      <alignment vertical="center" wrapText="1"/>
    </xf>
    <xf numFmtId="0" fontId="38" fillId="0" borderId="26" xfId="0" applyFont="1" applyBorder="1" applyAlignment="1">
      <alignment horizontal="center" vertical="center" wrapText="1"/>
    </xf>
    <xf numFmtId="0" fontId="38" fillId="0" borderId="28" xfId="0" applyFont="1" applyBorder="1" applyAlignment="1">
      <alignment horizontal="center" vertical="center" wrapText="1"/>
    </xf>
    <xf numFmtId="0" fontId="38" fillId="0" borderId="26" xfId="0" applyFont="1" applyBorder="1" applyAlignment="1">
      <alignment vertical="center" wrapText="1"/>
    </xf>
    <xf numFmtId="0" fontId="38" fillId="0" borderId="28" xfId="0" applyFont="1" applyBorder="1" applyAlignment="1">
      <alignment vertical="center" wrapText="1"/>
    </xf>
    <xf numFmtId="0" fontId="40" fillId="0" borderId="27" xfId="0" applyFont="1" applyBorder="1" applyAlignment="1">
      <alignment horizontal="left" vertical="center" wrapText="1"/>
    </xf>
    <xf numFmtId="0" fontId="41" fillId="0" borderId="27" xfId="0" applyFont="1" applyBorder="1" applyAlignment="1">
      <alignment horizontal="left" vertical="center" wrapText="1"/>
    </xf>
    <xf numFmtId="0" fontId="42" fillId="0" borderId="26" xfId="0" applyFont="1" applyBorder="1" applyAlignment="1">
      <alignment vertical="center" wrapText="1"/>
    </xf>
    <xf numFmtId="0" fontId="41" fillId="0" borderId="27" xfId="0" applyFont="1" applyBorder="1" applyAlignment="1">
      <alignment vertical="center" wrapText="1"/>
    </xf>
    <xf numFmtId="0" fontId="41" fillId="0" borderId="27" xfId="0" applyFont="1" applyBorder="1" applyAlignment="1">
      <alignment horizontal="left" vertical="center"/>
    </xf>
    <xf numFmtId="0" fontId="41" fillId="0" borderId="27" xfId="0" applyFont="1" applyBorder="1" applyAlignment="1">
      <alignment vertical="center"/>
    </xf>
    <xf numFmtId="49" fontId="41" fillId="0" borderId="27" xfId="0" applyNumberFormat="1" applyFont="1" applyBorder="1" applyAlignment="1">
      <alignment vertical="center" wrapText="1"/>
    </xf>
    <xf numFmtId="0" fontId="38" fillId="0" borderId="30" xfId="0" applyFont="1" applyBorder="1" applyAlignment="1">
      <alignment vertical="center" wrapText="1"/>
    </xf>
    <xf numFmtId="0" fontId="43" fillId="0" borderId="29" xfId="0" applyFont="1" applyBorder="1" applyAlignment="1">
      <alignment vertical="center" wrapText="1"/>
    </xf>
    <xf numFmtId="0" fontId="38" fillId="0" borderId="31" xfId="0" applyFont="1" applyBorder="1" applyAlignment="1">
      <alignment vertical="center" wrapText="1"/>
    </xf>
    <xf numFmtId="0" fontId="38" fillId="0" borderId="27" xfId="0" applyFont="1" applyBorder="1" applyAlignment="1">
      <alignment vertical="top"/>
    </xf>
    <xf numFmtId="0" fontId="38" fillId="0" borderId="0" xfId="0" applyFont="1" applyAlignment="1">
      <alignment vertical="top"/>
    </xf>
    <xf numFmtId="0" fontId="38" fillId="0" borderId="23" xfId="0" applyFont="1" applyBorder="1" applyAlignment="1">
      <alignment horizontal="left" vertical="center"/>
    </xf>
    <xf numFmtId="0" fontId="38" fillId="0" borderId="24" xfId="0" applyFont="1" applyBorder="1" applyAlignment="1">
      <alignment horizontal="left" vertical="center"/>
    </xf>
    <xf numFmtId="0" fontId="38" fillId="0" borderId="25" xfId="0" applyFont="1" applyBorder="1" applyAlignment="1">
      <alignment horizontal="left" vertical="center"/>
    </xf>
    <xf numFmtId="0" fontId="38" fillId="0" borderId="26" xfId="0" applyFont="1" applyBorder="1" applyAlignment="1">
      <alignment horizontal="left" vertical="center"/>
    </xf>
    <xf numFmtId="0" fontId="38" fillId="0" borderId="28" xfId="0" applyFont="1" applyBorder="1" applyAlignment="1">
      <alignment horizontal="left" vertical="center"/>
    </xf>
    <xf numFmtId="0" fontId="40" fillId="0" borderId="27" xfId="0" applyFont="1" applyBorder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0" fillId="0" borderId="29" xfId="0" applyFont="1" applyBorder="1" applyAlignment="1">
      <alignment horizontal="left" vertical="center"/>
    </xf>
    <xf numFmtId="0" fontId="40" fillId="0" borderId="29" xfId="0" applyFont="1" applyBorder="1" applyAlignment="1">
      <alignment horizontal="center" vertical="center"/>
    </xf>
    <xf numFmtId="0" fontId="44" fillId="0" borderId="29" xfId="0" applyFont="1" applyBorder="1" applyAlignment="1">
      <alignment horizontal="left" vertical="center"/>
    </xf>
    <xf numFmtId="0" fontId="45" fillId="0" borderId="27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6" fillId="0" borderId="27" xfId="0" applyFont="1" applyBorder="1" applyAlignment="1">
      <alignment horizontal="left" vertical="center"/>
    </xf>
    <xf numFmtId="0" fontId="41" fillId="0" borderId="27" xfId="0" applyFont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2" fillId="0" borderId="26" xfId="0" applyFont="1" applyBorder="1" applyAlignment="1">
      <alignment horizontal="left" vertical="center"/>
    </xf>
    <xf numFmtId="0" fontId="38" fillId="0" borderId="30" xfId="0" applyFont="1" applyBorder="1" applyAlignment="1">
      <alignment horizontal="left" vertical="center"/>
    </xf>
    <xf numFmtId="0" fontId="43" fillId="0" borderId="29" xfId="0" applyFont="1" applyBorder="1" applyAlignment="1">
      <alignment horizontal="left" vertical="center"/>
    </xf>
    <xf numFmtId="0" fontId="38" fillId="0" borderId="31" xfId="0" applyFont="1" applyBorder="1" applyAlignment="1">
      <alignment horizontal="left" vertical="center"/>
    </xf>
    <xf numFmtId="0" fontId="38" fillId="0" borderId="27" xfId="0" applyFont="1" applyBorder="1" applyAlignment="1">
      <alignment horizontal="left" vertical="center"/>
    </xf>
    <xf numFmtId="0" fontId="43" fillId="0" borderId="27" xfId="0" applyFont="1" applyBorder="1" applyAlignment="1">
      <alignment horizontal="left" vertical="center"/>
    </xf>
    <xf numFmtId="0" fontId="44" fillId="0" borderId="27" xfId="0" applyFont="1" applyBorder="1" applyAlignment="1">
      <alignment horizontal="left" vertical="center"/>
    </xf>
    <xf numFmtId="0" fontId="42" fillId="0" borderId="29" xfId="0" applyFont="1" applyBorder="1" applyAlignment="1">
      <alignment horizontal="left" vertical="center"/>
    </xf>
    <xf numFmtId="0" fontId="38" fillId="0" borderId="27" xfId="0" applyFont="1" applyBorder="1" applyAlignment="1">
      <alignment horizontal="left" vertical="center" wrapText="1"/>
    </xf>
    <xf numFmtId="0" fontId="42" fillId="0" borderId="27" xfId="0" applyFont="1" applyBorder="1" applyAlignment="1">
      <alignment horizontal="left" vertical="center" wrapText="1"/>
    </xf>
    <xf numFmtId="0" fontId="42" fillId="0" borderId="27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left" vertical="center" wrapText="1"/>
    </xf>
    <xf numFmtId="0" fontId="38" fillId="0" borderId="24" xfId="0" applyFont="1" applyBorder="1" applyAlignment="1">
      <alignment horizontal="left" vertical="center" wrapText="1"/>
    </xf>
    <xf numFmtId="0" fontId="38" fillId="0" borderId="25" xfId="0" applyFont="1" applyBorder="1" applyAlignment="1">
      <alignment horizontal="left" vertical="center" wrapText="1"/>
    </xf>
    <xf numFmtId="0" fontId="38" fillId="0" borderId="26" xfId="0" applyFont="1" applyBorder="1" applyAlignment="1">
      <alignment horizontal="left" vertical="center" wrapText="1"/>
    </xf>
    <xf numFmtId="0" fontId="38" fillId="0" borderId="28" xfId="0" applyFont="1" applyBorder="1" applyAlignment="1">
      <alignment horizontal="left" vertical="center" wrapText="1"/>
    </xf>
    <xf numFmtId="0" fontId="44" fillId="0" borderId="26" xfId="0" applyFont="1" applyBorder="1" applyAlignment="1">
      <alignment horizontal="left" vertical="center" wrapText="1"/>
    </xf>
    <xf numFmtId="0" fontId="44" fillId="0" borderId="28" xfId="0" applyFont="1" applyBorder="1" applyAlignment="1">
      <alignment horizontal="left" vertical="center" wrapText="1"/>
    </xf>
    <xf numFmtId="0" fontId="42" fillId="0" borderId="26" xfId="0" applyFont="1" applyBorder="1" applyAlignment="1">
      <alignment horizontal="left" vertical="center" wrapText="1"/>
    </xf>
    <xf numFmtId="0" fontId="42" fillId="0" borderId="27" xfId="0" applyFont="1" applyBorder="1" applyAlignment="1">
      <alignment horizontal="left" vertical="center"/>
    </xf>
    <xf numFmtId="0" fontId="42" fillId="0" borderId="28" xfId="0" applyFont="1" applyBorder="1" applyAlignment="1">
      <alignment horizontal="left" vertical="center" wrapText="1"/>
    </xf>
    <xf numFmtId="0" fontId="42" fillId="0" borderId="28" xfId="0" applyFont="1" applyBorder="1" applyAlignment="1">
      <alignment horizontal="left" vertical="center"/>
    </xf>
    <xf numFmtId="0" fontId="42" fillId="0" borderId="30" xfId="0" applyFont="1" applyBorder="1" applyAlignment="1">
      <alignment horizontal="left" vertical="center" wrapText="1"/>
    </xf>
    <xf numFmtId="0" fontId="42" fillId="0" borderId="29" xfId="0" applyFont="1" applyBorder="1" applyAlignment="1">
      <alignment horizontal="left" vertical="center" wrapText="1"/>
    </xf>
    <xf numFmtId="0" fontId="42" fillId="0" borderId="31" xfId="0" applyFont="1" applyBorder="1" applyAlignment="1">
      <alignment horizontal="left" vertical="center" wrapText="1"/>
    </xf>
    <xf numFmtId="0" fontId="41" fillId="0" borderId="27" xfId="0" applyFont="1" applyBorder="1" applyAlignment="1">
      <alignment horizontal="left" vertical="top"/>
    </xf>
    <xf numFmtId="0" fontId="41" fillId="0" borderId="27" xfId="0" applyFont="1" applyBorder="1" applyAlignment="1">
      <alignment horizontal="center" vertical="top"/>
    </xf>
    <xf numFmtId="0" fontId="42" fillId="0" borderId="30" xfId="0" applyFont="1" applyBorder="1" applyAlignment="1">
      <alignment horizontal="left" vertical="center"/>
    </xf>
    <xf numFmtId="0" fontId="42" fillId="0" borderId="31" xfId="0" applyFont="1" applyBorder="1" applyAlignment="1">
      <alignment horizontal="left" vertical="center"/>
    </xf>
    <xf numFmtId="0" fontId="42" fillId="0" borderId="27" xfId="0" applyFont="1" applyBorder="1" applyAlignment="1">
      <alignment horizontal="center" vertical="center"/>
    </xf>
    <xf numFmtId="0" fontId="44" fillId="0" borderId="0" xfId="0" applyFont="1" applyAlignment="1">
      <alignment vertical="center"/>
    </xf>
    <xf numFmtId="0" fontId="40" fillId="0" borderId="27" xfId="0" applyFont="1" applyBorder="1" applyAlignment="1">
      <alignment vertical="center"/>
    </xf>
    <xf numFmtId="0" fontId="44" fillId="0" borderId="29" xfId="0" applyFont="1" applyBorder="1" applyAlignment="1">
      <alignment vertical="center"/>
    </xf>
    <xf numFmtId="0" fontId="40" fillId="0" borderId="29" xfId="0" applyFont="1" applyBorder="1" applyAlignment="1">
      <alignment vertical="center"/>
    </xf>
    <xf numFmtId="0" fontId="41" fillId="0" borderId="27" xfId="0" applyFont="1" applyBorder="1" applyAlignment="1">
      <alignment vertical="top"/>
    </xf>
    <xf numFmtId="49" fontId="41" fillId="0" borderId="27" xfId="0" applyNumberFormat="1" applyFont="1" applyBorder="1" applyAlignment="1">
      <alignment horizontal="left" vertical="center"/>
    </xf>
    <xf numFmtId="0" fontId="47" fillId="0" borderId="26" xfId="0" applyFont="1" applyBorder="1" applyAlignment="1">
      <alignment horizontal="left" vertical="center"/>
    </xf>
    <xf numFmtId="0" fontId="48" fillId="0" borderId="27" xfId="0" applyFont="1" applyBorder="1" applyAlignment="1">
      <alignment vertical="top"/>
    </xf>
    <xf numFmtId="0" fontId="48" fillId="0" borderId="27" xfId="0" applyFont="1" applyBorder="1" applyAlignment="1">
      <alignment horizontal="left" vertical="center"/>
    </xf>
    <xf numFmtId="0" fontId="48" fillId="0" borderId="27" xfId="0" applyFont="1" applyBorder="1" applyAlignment="1">
      <alignment horizontal="center" vertical="center"/>
    </xf>
    <xf numFmtId="49" fontId="48" fillId="0" borderId="27" xfId="0" applyNumberFormat="1" applyFont="1" applyBorder="1" applyAlignment="1">
      <alignment horizontal="left" vertical="center"/>
    </xf>
    <xf numFmtId="0" fontId="47" fillId="0" borderId="28" xfId="0" applyFont="1" applyBorder="1" applyAlignment="1">
      <alignment horizontal="left" vertical="center"/>
    </xf>
    <xf numFmtId="0" fontId="0" fillId="0" borderId="29" xfId="0" applyBorder="1" applyAlignment="1">
      <alignment vertical="top"/>
    </xf>
    <xf numFmtId="0" fontId="40" fillId="0" borderId="29" xfId="0" applyFont="1" applyBorder="1" applyAlignment="1">
      <alignment horizontal="left"/>
    </xf>
    <xf numFmtId="0" fontId="44" fillId="0" borderId="29" xfId="0" applyFont="1" applyBorder="1"/>
    <xf numFmtId="0" fontId="38" fillId="0" borderId="26" xfId="0" applyFont="1" applyBorder="1" applyAlignment="1">
      <alignment vertical="top"/>
    </xf>
    <xf numFmtId="0" fontId="38" fillId="0" borderId="28" xfId="0" applyFont="1" applyBorder="1" applyAlignment="1">
      <alignment vertical="top"/>
    </xf>
    <xf numFmtId="0" fontId="38" fillId="0" borderId="30" xfId="0" applyFont="1" applyBorder="1" applyAlignment="1">
      <alignment vertical="top"/>
    </xf>
    <xf numFmtId="0" fontId="38" fillId="0" borderId="29" xfId="0" applyFont="1" applyBorder="1" applyAlignment="1">
      <alignment vertical="top"/>
    </xf>
    <xf numFmtId="0" fontId="38" fillId="0" borderId="31" xfId="0" applyFont="1" applyBorder="1" applyAlignment="1">
      <alignment vertical="top"/>
    </xf>
    <xf numFmtId="14" fontId="2" fillId="2" borderId="0" xfId="0" applyNumberFormat="1" applyFont="1" applyFill="1" applyAlignment="1" applyProtection="1">
      <alignment horizontal="left" vertical="center"/>
      <protection locked="0"/>
    </xf>
    <xf numFmtId="0" fontId="26" fillId="0" borderId="0" xfId="0" applyFont="1" applyAlignment="1">
      <alignment horizontal="left" vertical="center" wrapText="1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4" borderId="7" xfId="0" applyFont="1" applyFill="1" applyBorder="1" applyAlignment="1">
      <alignment horizontal="center" vertical="center"/>
    </xf>
    <xf numFmtId="0" fontId="21" fillId="4" borderId="7" xfId="0" applyFont="1" applyFill="1" applyBorder="1" applyAlignment="1">
      <alignment horizontal="left" vertical="center"/>
    </xf>
    <xf numFmtId="0" fontId="21" fillId="4" borderId="7" xfId="0" applyFont="1" applyFill="1" applyBorder="1" applyAlignment="1">
      <alignment horizontal="right" vertical="center"/>
    </xf>
    <xf numFmtId="0" fontId="21" fillId="4" borderId="6" xfId="0" applyFont="1" applyFill="1" applyBorder="1" applyAlignment="1">
      <alignment horizontal="center" vertical="center"/>
    </xf>
    <xf numFmtId="4" fontId="23" fillId="0" borderId="0" xfId="0" applyNumberFormat="1" applyFont="1" applyAlignment="1">
      <alignment vertical="center"/>
    </xf>
    <xf numFmtId="4" fontId="2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4" fontId="17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8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4" fillId="3" borderId="7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41" fillId="0" borderId="27" xfId="0" applyFont="1" applyBorder="1" applyAlignment="1">
      <alignment horizontal="left" vertical="center" wrapText="1"/>
    </xf>
    <xf numFmtId="0" fontId="40" fillId="0" borderId="29" xfId="0" applyFont="1" applyBorder="1" applyAlignment="1">
      <alignment horizontal="left" wrapText="1"/>
    </xf>
    <xf numFmtId="0" fontId="39" fillId="0" borderId="27" xfId="0" applyFont="1" applyBorder="1" applyAlignment="1">
      <alignment horizontal="center" vertical="center" wrapText="1"/>
    </xf>
    <xf numFmtId="49" fontId="41" fillId="0" borderId="27" xfId="0" applyNumberFormat="1" applyFont="1" applyBorder="1" applyAlignment="1">
      <alignment horizontal="left" vertical="center" wrapText="1"/>
    </xf>
    <xf numFmtId="0" fontId="39" fillId="0" borderId="27" xfId="0" applyFont="1" applyBorder="1" applyAlignment="1">
      <alignment horizontal="center" vertical="center"/>
    </xf>
    <xf numFmtId="0" fontId="40" fillId="0" borderId="29" xfId="0" applyFont="1" applyBorder="1" applyAlignment="1">
      <alignment horizontal="left"/>
    </xf>
    <xf numFmtId="0" fontId="41" fillId="0" borderId="27" xfId="0" applyFont="1" applyBorder="1" applyAlignment="1">
      <alignment horizontal="left" vertical="center"/>
    </xf>
    <xf numFmtId="0" fontId="41" fillId="0" borderId="27" xfId="0" applyFont="1" applyBorder="1" applyAlignment="1">
      <alignment horizontal="left" vertical="top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112011" TargetMode="External"/><Relationship Id="rId47" Type="http://schemas.openxmlformats.org/officeDocument/2006/relationships/hyperlink" Target="https://podminky.urs.cz/item/CS_URS_2025_01/725822611" TargetMode="External"/><Relationship Id="rId63" Type="http://schemas.openxmlformats.org/officeDocument/2006/relationships/hyperlink" Target="https://podminky.urs.cz/item/CS_URS_2025_01/953965115" TargetMode="External"/><Relationship Id="rId68" Type="http://schemas.openxmlformats.org/officeDocument/2006/relationships/hyperlink" Target="https://podminky.urs.cz/item/CS_URS_2025_01/998766103" TargetMode="External"/><Relationship Id="rId84" Type="http://schemas.openxmlformats.org/officeDocument/2006/relationships/hyperlink" Target="https://podminky.urs.cz/item/CS_URS_2025_01/781131112" TargetMode="External"/><Relationship Id="rId89" Type="http://schemas.openxmlformats.org/officeDocument/2006/relationships/hyperlink" Target="https://podminky.urs.cz/item/CS_URS_2025_01/783301313" TargetMode="External"/><Relationship Id="rId16" Type="http://schemas.openxmlformats.org/officeDocument/2006/relationships/hyperlink" Target="https://podminky.urs.cz/item/CS_URS_2025_01/978011191" TargetMode="External"/><Relationship Id="rId11" Type="http://schemas.openxmlformats.org/officeDocument/2006/relationships/hyperlink" Target="https://podminky.urs.cz/item/CS_URS_2025_01/94910111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820801" TargetMode="External"/><Relationship Id="rId53" Type="http://schemas.openxmlformats.org/officeDocument/2006/relationships/hyperlink" Target="https://podminky.urs.cz/item/CS_URS_2025_01/741310201" TargetMode="External"/><Relationship Id="rId58" Type="http://schemas.openxmlformats.org/officeDocument/2006/relationships/hyperlink" Target="https://podminky.urs.cz/item/CS_URS_2025_01/998763303" TargetMode="External"/><Relationship Id="rId74" Type="http://schemas.openxmlformats.org/officeDocument/2006/relationships/hyperlink" Target="https://podminky.urs.cz/item/CS_URS_2025_01/771151024" TargetMode="External"/><Relationship Id="rId79" Type="http://schemas.openxmlformats.org/officeDocument/2006/relationships/hyperlink" Target="https://podminky.urs.cz/item/CS_URS_2025_01/771161022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hyperlink" Target="https://podminky.urs.cz/item/CS_URS_2025_01/783314201" TargetMode="External"/><Relationship Id="rId95" Type="http://schemas.openxmlformats.org/officeDocument/2006/relationships/hyperlink" Target="https://podminky.urs.cz/item/CS_URS_2025_01/043203003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43" Type="http://schemas.openxmlformats.org/officeDocument/2006/relationships/hyperlink" Target="https://podminky.urs.cz/item/CS_URS_2025_01/725291650" TargetMode="External"/><Relationship Id="rId48" Type="http://schemas.openxmlformats.org/officeDocument/2006/relationships/hyperlink" Target="https://podminky.urs.cz/item/CS_URS_2025_01/998725103" TargetMode="External"/><Relationship Id="rId64" Type="http://schemas.openxmlformats.org/officeDocument/2006/relationships/hyperlink" Target="https://podminky.urs.cz/item/CS_URS_2025_01/953941211" TargetMode="External"/><Relationship Id="rId69" Type="http://schemas.openxmlformats.org/officeDocument/2006/relationships/hyperlink" Target="https://podminky.urs.cz/item/CS_URS_2025_01/742110871" TargetMode="External"/><Relationship Id="rId80" Type="http://schemas.openxmlformats.org/officeDocument/2006/relationships/hyperlink" Target="https://podminky.urs.cz/item/CS_URS_2025_01/771574416" TargetMode="External"/><Relationship Id="rId85" Type="http://schemas.openxmlformats.org/officeDocument/2006/relationships/hyperlink" Target="https://podminky.urs.cz/item/CS_URS_2025_01/781161021" TargetMode="External"/><Relationship Id="rId3" Type="http://schemas.openxmlformats.org/officeDocument/2006/relationships/hyperlink" Target="https://podminky.urs.cz/item/CS_URS_2025_01/611131121" TargetMode="External"/><Relationship Id="rId12" Type="http://schemas.openxmlformats.org/officeDocument/2006/relationships/hyperlink" Target="https://podminky.urs.cz/item/CS_URS_2025_01/978059541" TargetMode="External"/><Relationship Id="rId17" Type="http://schemas.openxmlformats.org/officeDocument/2006/relationships/hyperlink" Target="https://podminky.urs.cz/item/CS_URS_2025_01/97801319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220153" TargetMode="External"/><Relationship Id="rId38" Type="http://schemas.openxmlformats.org/officeDocument/2006/relationships/hyperlink" Target="https://podminky.urs.cz/item/CS_URS_2025_01/725840851" TargetMode="External"/><Relationship Id="rId46" Type="http://schemas.openxmlformats.org/officeDocument/2006/relationships/hyperlink" Target="https://podminky.urs.cz/item/CS_URS_2025_01/725865501" TargetMode="External"/><Relationship Id="rId59" Type="http://schemas.openxmlformats.org/officeDocument/2006/relationships/hyperlink" Target="https://podminky.urs.cz/item/CS_URS_2025_01/766491851" TargetMode="External"/><Relationship Id="rId67" Type="http://schemas.openxmlformats.org/officeDocument/2006/relationships/hyperlink" Target="https://podminky.urs.cz/item/CS_URS_2025_01/76669342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8131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953962112" TargetMode="External"/><Relationship Id="rId70" Type="http://schemas.openxmlformats.org/officeDocument/2006/relationships/hyperlink" Target="https://podminky.urs.cz/item/CS_URS_2025_01/767646411" TargetMode="External"/><Relationship Id="rId75" Type="http://schemas.openxmlformats.org/officeDocument/2006/relationships/hyperlink" Target="https://podminky.urs.cz/item/CS_URS_2025_01/771591112" TargetMode="External"/><Relationship Id="rId83" Type="http://schemas.openxmlformats.org/officeDocument/2006/relationships/hyperlink" Target="https://podminky.urs.cz/item/CS_URS_2025_01/781121011" TargetMode="External"/><Relationship Id="rId88" Type="http://schemas.openxmlformats.org/officeDocument/2006/relationships/hyperlink" Target="https://podminky.urs.cz/item/CS_URS_2025_01/783306805" TargetMode="External"/><Relationship Id="rId91" Type="http://schemas.openxmlformats.org/officeDocument/2006/relationships/hyperlink" Target="https://podminky.urs.cz/item/CS_URS_2025_01/783317101" TargetMode="External"/><Relationship Id="rId96" Type="http://schemas.openxmlformats.org/officeDocument/2006/relationships/printerSettings" Target="../printerSettings/printerSettings2.bin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7103333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3164541" TargetMode="External"/><Relationship Id="rId10" Type="http://schemas.openxmlformats.org/officeDocument/2006/relationships/hyperlink" Target="https://podminky.urs.cz/item/CS_URS_2025_01/622143003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241901" TargetMode="External"/><Relationship Id="rId52" Type="http://schemas.openxmlformats.org/officeDocument/2006/relationships/hyperlink" Target="https://podminky.urs.cz/item/CS_URS_2025_01/741310251" TargetMode="External"/><Relationship Id="rId60" Type="http://schemas.openxmlformats.org/officeDocument/2006/relationships/hyperlink" Target="https://podminky.urs.cz/item/CS_URS_2025_01/766691914" TargetMode="External"/><Relationship Id="rId65" Type="http://schemas.openxmlformats.org/officeDocument/2006/relationships/hyperlink" Target="https://podminky.urs.cz/item/CS_URS_2025_01/766693412" TargetMode="External"/><Relationship Id="rId73" Type="http://schemas.openxmlformats.org/officeDocument/2006/relationships/hyperlink" Target="https://podminky.urs.cz/item/CS_URS_2025_01/771121011" TargetMode="External"/><Relationship Id="rId78" Type="http://schemas.openxmlformats.org/officeDocument/2006/relationships/hyperlink" Target="https://podminky.urs.cz/item/CS_URS_2025_01/771591264" TargetMode="External"/><Relationship Id="rId81" Type="http://schemas.openxmlformats.org/officeDocument/2006/relationships/hyperlink" Target="https://podminky.urs.cz/item/CS_URS_2025_01/998771103" TargetMode="External"/><Relationship Id="rId86" Type="http://schemas.openxmlformats.org/officeDocument/2006/relationships/hyperlink" Target="https://podminky.urs.cz/item/CS_URS_2025_01/781472216" TargetMode="External"/><Relationship Id="rId94" Type="http://schemas.openxmlformats.org/officeDocument/2006/relationships/hyperlink" Target="https://podminky.urs.cz/item/CS_URS_2025_01/78421112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65081223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110811" TargetMode="External"/><Relationship Id="rId34" Type="http://schemas.openxmlformats.org/officeDocument/2006/relationships/hyperlink" Target="https://podminky.urs.cz/item/CS_URS_2025_01/722190401" TargetMode="External"/><Relationship Id="rId50" Type="http://schemas.openxmlformats.org/officeDocument/2006/relationships/hyperlink" Target="https://podminky.urs.cz/item/CS_URS_2025_01/741372012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71591184" TargetMode="External"/><Relationship Id="rId97" Type="http://schemas.openxmlformats.org/officeDocument/2006/relationships/drawing" Target="../drawings/drawing2.xm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998767103" TargetMode="External"/><Relationship Id="rId92" Type="http://schemas.openxmlformats.org/officeDocument/2006/relationships/hyperlink" Target="https://podminky.urs.cz/item/CS_URS_2025_01/784111001" TargetMode="External"/><Relationship Id="rId2" Type="http://schemas.openxmlformats.org/officeDocument/2006/relationships/hyperlink" Target="https://podminky.urs.cz/item/CS_URS_2025_01/61114200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210821" TargetMode="External"/><Relationship Id="rId45" Type="http://schemas.openxmlformats.org/officeDocument/2006/relationships/hyperlink" Target="https://podminky.urs.cz/item/CS_URS_2025_01/725244103" TargetMode="External"/><Relationship Id="rId66" Type="http://schemas.openxmlformats.org/officeDocument/2006/relationships/hyperlink" Target="https://podminky.urs.cz/item/CS_URS_2025_01/766693421" TargetMode="External"/><Relationship Id="rId87" Type="http://schemas.openxmlformats.org/officeDocument/2006/relationships/hyperlink" Target="https://podminky.urs.cz/item/CS_URS_2025_01/998781103" TargetMode="External"/><Relationship Id="rId61" Type="http://schemas.openxmlformats.org/officeDocument/2006/relationships/hyperlink" Target="https://podminky.urs.cz/item/CS_URS_2025_01/766660001" TargetMode="External"/><Relationship Id="rId82" Type="http://schemas.openxmlformats.org/officeDocument/2006/relationships/hyperlink" Target="https://podminky.urs.cz/item/CS_URS_2025_01/781111011" TargetMode="External"/><Relationship Id="rId19" Type="http://schemas.openxmlformats.org/officeDocument/2006/relationships/hyperlink" Target="https://podminky.urs.cz/item/CS_URS_2025_01/997013501" TargetMode="External"/><Relationship Id="rId14" Type="http://schemas.openxmlformats.org/officeDocument/2006/relationships/hyperlink" Target="https://podminky.urs.cz/item/CS_URS_2025_01/962031133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56" Type="http://schemas.openxmlformats.org/officeDocument/2006/relationships/hyperlink" Target="https://podminky.urs.cz/item/CS_URS_2025_01/998751102" TargetMode="External"/><Relationship Id="rId77" Type="http://schemas.openxmlformats.org/officeDocument/2006/relationships/hyperlink" Target="https://podminky.urs.cz/item/CS_URS_2025_01/771591241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3043" TargetMode="External"/><Relationship Id="rId72" Type="http://schemas.openxmlformats.org/officeDocument/2006/relationships/hyperlink" Target="https://podminky.urs.cz/item/CS_URS_2025_01/771111011" TargetMode="External"/><Relationship Id="rId93" Type="http://schemas.openxmlformats.org/officeDocument/2006/relationships/hyperlink" Target="https://podminky.urs.cz/item/CS_URS_2025_01/784181101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112011" TargetMode="External"/><Relationship Id="rId47" Type="http://schemas.openxmlformats.org/officeDocument/2006/relationships/hyperlink" Target="https://podminky.urs.cz/item/CS_URS_2025_01/725822611" TargetMode="External"/><Relationship Id="rId63" Type="http://schemas.openxmlformats.org/officeDocument/2006/relationships/hyperlink" Target="https://podminky.urs.cz/item/CS_URS_2025_01/953965115" TargetMode="External"/><Relationship Id="rId68" Type="http://schemas.openxmlformats.org/officeDocument/2006/relationships/hyperlink" Target="https://podminky.urs.cz/item/CS_URS_2025_01/998766103" TargetMode="External"/><Relationship Id="rId84" Type="http://schemas.openxmlformats.org/officeDocument/2006/relationships/hyperlink" Target="https://podminky.urs.cz/item/CS_URS_2025_01/781131112" TargetMode="External"/><Relationship Id="rId89" Type="http://schemas.openxmlformats.org/officeDocument/2006/relationships/hyperlink" Target="https://podminky.urs.cz/item/CS_URS_2025_01/783301313" TargetMode="External"/><Relationship Id="rId16" Type="http://schemas.openxmlformats.org/officeDocument/2006/relationships/hyperlink" Target="https://podminky.urs.cz/item/CS_URS_2025_01/978011191" TargetMode="External"/><Relationship Id="rId11" Type="http://schemas.openxmlformats.org/officeDocument/2006/relationships/hyperlink" Target="https://podminky.urs.cz/item/CS_URS_2025_01/94910111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820801" TargetMode="External"/><Relationship Id="rId53" Type="http://schemas.openxmlformats.org/officeDocument/2006/relationships/hyperlink" Target="https://podminky.urs.cz/item/CS_URS_2025_01/741310201" TargetMode="External"/><Relationship Id="rId58" Type="http://schemas.openxmlformats.org/officeDocument/2006/relationships/hyperlink" Target="https://podminky.urs.cz/item/CS_URS_2025_01/998763303" TargetMode="External"/><Relationship Id="rId74" Type="http://schemas.openxmlformats.org/officeDocument/2006/relationships/hyperlink" Target="https://podminky.urs.cz/item/CS_URS_2025_01/771151024" TargetMode="External"/><Relationship Id="rId79" Type="http://schemas.openxmlformats.org/officeDocument/2006/relationships/hyperlink" Target="https://podminky.urs.cz/item/CS_URS_2025_01/771161022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hyperlink" Target="https://podminky.urs.cz/item/CS_URS_2025_01/783314201" TargetMode="External"/><Relationship Id="rId95" Type="http://schemas.openxmlformats.org/officeDocument/2006/relationships/hyperlink" Target="https://podminky.urs.cz/item/CS_URS_2025_01/043203003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43" Type="http://schemas.openxmlformats.org/officeDocument/2006/relationships/hyperlink" Target="https://podminky.urs.cz/item/CS_URS_2025_01/725291650" TargetMode="External"/><Relationship Id="rId48" Type="http://schemas.openxmlformats.org/officeDocument/2006/relationships/hyperlink" Target="https://podminky.urs.cz/item/CS_URS_2025_01/998725103" TargetMode="External"/><Relationship Id="rId64" Type="http://schemas.openxmlformats.org/officeDocument/2006/relationships/hyperlink" Target="https://podminky.urs.cz/item/CS_URS_2025_01/953941211" TargetMode="External"/><Relationship Id="rId69" Type="http://schemas.openxmlformats.org/officeDocument/2006/relationships/hyperlink" Target="https://podminky.urs.cz/item/CS_URS_2025_01/742110871" TargetMode="External"/><Relationship Id="rId80" Type="http://schemas.openxmlformats.org/officeDocument/2006/relationships/hyperlink" Target="https://podminky.urs.cz/item/CS_URS_2025_01/771574416" TargetMode="External"/><Relationship Id="rId85" Type="http://schemas.openxmlformats.org/officeDocument/2006/relationships/hyperlink" Target="https://podminky.urs.cz/item/CS_URS_2025_01/781161021" TargetMode="External"/><Relationship Id="rId3" Type="http://schemas.openxmlformats.org/officeDocument/2006/relationships/hyperlink" Target="https://podminky.urs.cz/item/CS_URS_2025_01/611131121" TargetMode="External"/><Relationship Id="rId12" Type="http://schemas.openxmlformats.org/officeDocument/2006/relationships/hyperlink" Target="https://podminky.urs.cz/item/CS_URS_2025_01/978059541" TargetMode="External"/><Relationship Id="rId17" Type="http://schemas.openxmlformats.org/officeDocument/2006/relationships/hyperlink" Target="https://podminky.urs.cz/item/CS_URS_2025_01/97801319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220153" TargetMode="External"/><Relationship Id="rId38" Type="http://schemas.openxmlformats.org/officeDocument/2006/relationships/hyperlink" Target="https://podminky.urs.cz/item/CS_URS_2025_01/725840851" TargetMode="External"/><Relationship Id="rId46" Type="http://schemas.openxmlformats.org/officeDocument/2006/relationships/hyperlink" Target="https://podminky.urs.cz/item/CS_URS_2025_01/725865501" TargetMode="External"/><Relationship Id="rId59" Type="http://schemas.openxmlformats.org/officeDocument/2006/relationships/hyperlink" Target="https://podminky.urs.cz/item/CS_URS_2025_01/766491851" TargetMode="External"/><Relationship Id="rId67" Type="http://schemas.openxmlformats.org/officeDocument/2006/relationships/hyperlink" Target="https://podminky.urs.cz/item/CS_URS_2025_01/76669342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8131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953962112" TargetMode="External"/><Relationship Id="rId70" Type="http://schemas.openxmlformats.org/officeDocument/2006/relationships/hyperlink" Target="https://podminky.urs.cz/item/CS_URS_2025_01/767646411" TargetMode="External"/><Relationship Id="rId75" Type="http://schemas.openxmlformats.org/officeDocument/2006/relationships/hyperlink" Target="https://podminky.urs.cz/item/CS_URS_2025_01/771591112" TargetMode="External"/><Relationship Id="rId83" Type="http://schemas.openxmlformats.org/officeDocument/2006/relationships/hyperlink" Target="https://podminky.urs.cz/item/CS_URS_2025_01/781121011" TargetMode="External"/><Relationship Id="rId88" Type="http://schemas.openxmlformats.org/officeDocument/2006/relationships/hyperlink" Target="https://podminky.urs.cz/item/CS_URS_2025_01/783306805" TargetMode="External"/><Relationship Id="rId91" Type="http://schemas.openxmlformats.org/officeDocument/2006/relationships/hyperlink" Target="https://podminky.urs.cz/item/CS_URS_2025_01/783317101" TargetMode="External"/><Relationship Id="rId96" Type="http://schemas.openxmlformats.org/officeDocument/2006/relationships/printerSettings" Target="../printerSettings/printerSettings3.bin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7103333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3164541" TargetMode="External"/><Relationship Id="rId10" Type="http://schemas.openxmlformats.org/officeDocument/2006/relationships/hyperlink" Target="https://podminky.urs.cz/item/CS_URS_2025_01/622143003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241901" TargetMode="External"/><Relationship Id="rId52" Type="http://schemas.openxmlformats.org/officeDocument/2006/relationships/hyperlink" Target="https://podminky.urs.cz/item/CS_URS_2025_01/741310251" TargetMode="External"/><Relationship Id="rId60" Type="http://schemas.openxmlformats.org/officeDocument/2006/relationships/hyperlink" Target="https://podminky.urs.cz/item/CS_URS_2025_01/766691914" TargetMode="External"/><Relationship Id="rId65" Type="http://schemas.openxmlformats.org/officeDocument/2006/relationships/hyperlink" Target="https://podminky.urs.cz/item/CS_URS_2025_01/766693412" TargetMode="External"/><Relationship Id="rId73" Type="http://schemas.openxmlformats.org/officeDocument/2006/relationships/hyperlink" Target="https://podminky.urs.cz/item/CS_URS_2025_01/771121011" TargetMode="External"/><Relationship Id="rId78" Type="http://schemas.openxmlformats.org/officeDocument/2006/relationships/hyperlink" Target="https://podminky.urs.cz/item/CS_URS_2025_01/771591264" TargetMode="External"/><Relationship Id="rId81" Type="http://schemas.openxmlformats.org/officeDocument/2006/relationships/hyperlink" Target="https://podminky.urs.cz/item/CS_URS_2025_01/998771103" TargetMode="External"/><Relationship Id="rId86" Type="http://schemas.openxmlformats.org/officeDocument/2006/relationships/hyperlink" Target="https://podminky.urs.cz/item/CS_URS_2025_01/781472216" TargetMode="External"/><Relationship Id="rId94" Type="http://schemas.openxmlformats.org/officeDocument/2006/relationships/hyperlink" Target="https://podminky.urs.cz/item/CS_URS_2025_01/78421112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65081223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110811" TargetMode="External"/><Relationship Id="rId34" Type="http://schemas.openxmlformats.org/officeDocument/2006/relationships/hyperlink" Target="https://podminky.urs.cz/item/CS_URS_2025_01/722190401" TargetMode="External"/><Relationship Id="rId50" Type="http://schemas.openxmlformats.org/officeDocument/2006/relationships/hyperlink" Target="https://podminky.urs.cz/item/CS_URS_2025_01/741372012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71591184" TargetMode="External"/><Relationship Id="rId97" Type="http://schemas.openxmlformats.org/officeDocument/2006/relationships/drawing" Target="../drawings/drawing3.xm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998767103" TargetMode="External"/><Relationship Id="rId92" Type="http://schemas.openxmlformats.org/officeDocument/2006/relationships/hyperlink" Target="https://podminky.urs.cz/item/CS_URS_2025_01/784111001" TargetMode="External"/><Relationship Id="rId2" Type="http://schemas.openxmlformats.org/officeDocument/2006/relationships/hyperlink" Target="https://podminky.urs.cz/item/CS_URS_2025_01/61114200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210821" TargetMode="External"/><Relationship Id="rId45" Type="http://schemas.openxmlformats.org/officeDocument/2006/relationships/hyperlink" Target="https://podminky.urs.cz/item/CS_URS_2025_01/725244103" TargetMode="External"/><Relationship Id="rId66" Type="http://schemas.openxmlformats.org/officeDocument/2006/relationships/hyperlink" Target="https://podminky.urs.cz/item/CS_URS_2025_01/766693421" TargetMode="External"/><Relationship Id="rId87" Type="http://schemas.openxmlformats.org/officeDocument/2006/relationships/hyperlink" Target="https://podminky.urs.cz/item/CS_URS_2025_01/998781103" TargetMode="External"/><Relationship Id="rId61" Type="http://schemas.openxmlformats.org/officeDocument/2006/relationships/hyperlink" Target="https://podminky.urs.cz/item/CS_URS_2025_01/766660001" TargetMode="External"/><Relationship Id="rId82" Type="http://schemas.openxmlformats.org/officeDocument/2006/relationships/hyperlink" Target="https://podminky.urs.cz/item/CS_URS_2025_01/781111011" TargetMode="External"/><Relationship Id="rId19" Type="http://schemas.openxmlformats.org/officeDocument/2006/relationships/hyperlink" Target="https://podminky.urs.cz/item/CS_URS_2025_01/997013501" TargetMode="External"/><Relationship Id="rId14" Type="http://schemas.openxmlformats.org/officeDocument/2006/relationships/hyperlink" Target="https://podminky.urs.cz/item/CS_URS_2025_01/962031133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56" Type="http://schemas.openxmlformats.org/officeDocument/2006/relationships/hyperlink" Target="https://podminky.urs.cz/item/CS_URS_2025_01/998751102" TargetMode="External"/><Relationship Id="rId77" Type="http://schemas.openxmlformats.org/officeDocument/2006/relationships/hyperlink" Target="https://podminky.urs.cz/item/CS_URS_2025_01/771591241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3043" TargetMode="External"/><Relationship Id="rId72" Type="http://schemas.openxmlformats.org/officeDocument/2006/relationships/hyperlink" Target="https://podminky.urs.cz/item/CS_URS_2025_01/771111011" TargetMode="External"/><Relationship Id="rId93" Type="http://schemas.openxmlformats.org/officeDocument/2006/relationships/hyperlink" Target="https://podminky.urs.cz/item/CS_URS_2025_01/784181101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211601" TargetMode="External"/><Relationship Id="rId47" Type="http://schemas.openxmlformats.org/officeDocument/2006/relationships/hyperlink" Target="https://podminky.urs.cz/item/CS_URS_2025_01/725813111" TargetMode="External"/><Relationship Id="rId63" Type="http://schemas.openxmlformats.org/officeDocument/2006/relationships/hyperlink" Target="https://podminky.urs.cz/item/CS_URS_2025_01/998767103" TargetMode="External"/><Relationship Id="rId68" Type="http://schemas.openxmlformats.org/officeDocument/2006/relationships/hyperlink" Target="https://podminky.urs.cz/item/CS_URS_2025_01/771591241" TargetMode="External"/><Relationship Id="rId84" Type="http://schemas.openxmlformats.org/officeDocument/2006/relationships/hyperlink" Target="https://podminky.urs.cz/item/CS_URS_2025_01/783317101" TargetMode="External"/><Relationship Id="rId89" Type="http://schemas.openxmlformats.org/officeDocument/2006/relationships/printerSettings" Target="../printerSettings/printerSettings4.bin"/><Relationship Id="rId16" Type="http://schemas.openxmlformats.org/officeDocument/2006/relationships/hyperlink" Target="https://podminky.urs.cz/item/CS_URS_2025_01/978011191" TargetMode="External"/><Relationship Id="rId11" Type="http://schemas.openxmlformats.org/officeDocument/2006/relationships/hyperlink" Target="https://podminky.urs.cz/item/CS_URS_2025_01/97805954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110811" TargetMode="External"/><Relationship Id="rId53" Type="http://schemas.openxmlformats.org/officeDocument/2006/relationships/hyperlink" Target="https://podminky.urs.cz/item/CS_URS_2025_01/741372012" TargetMode="External"/><Relationship Id="rId58" Type="http://schemas.openxmlformats.org/officeDocument/2006/relationships/hyperlink" Target="https://podminky.urs.cz/item/CS_URS_2025_01/766491851" TargetMode="External"/><Relationship Id="rId74" Type="http://schemas.openxmlformats.org/officeDocument/2006/relationships/hyperlink" Target="https://podminky.urs.cz/item/CS_URS_2025_01/998771103" TargetMode="External"/><Relationship Id="rId79" Type="http://schemas.openxmlformats.org/officeDocument/2006/relationships/hyperlink" Target="https://podminky.urs.cz/item/CS_URS_2025_01/781472216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drawing" Target="../drawings/drawing4.xml"/><Relationship Id="rId14" Type="http://schemas.openxmlformats.org/officeDocument/2006/relationships/hyperlink" Target="https://podminky.urs.cz/item/CS_URS_2025_01/965042221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43" Type="http://schemas.openxmlformats.org/officeDocument/2006/relationships/hyperlink" Target="https://podminky.urs.cz/item/CS_URS_2025_01/725822611" TargetMode="External"/><Relationship Id="rId48" Type="http://schemas.openxmlformats.org/officeDocument/2006/relationships/hyperlink" Target="https://podminky.urs.cz/item/CS_URS_2025_01/998725103" TargetMode="External"/><Relationship Id="rId56" Type="http://schemas.openxmlformats.org/officeDocument/2006/relationships/hyperlink" Target="https://podminky.urs.cz/item/CS_URS_2025_01/998751102" TargetMode="External"/><Relationship Id="rId64" Type="http://schemas.openxmlformats.org/officeDocument/2006/relationships/hyperlink" Target="https://podminky.urs.cz/item/CS_URS_2025_01/771111011" TargetMode="External"/><Relationship Id="rId69" Type="http://schemas.openxmlformats.org/officeDocument/2006/relationships/hyperlink" Target="https://podminky.urs.cz/item/CS_URS_2025_01/771591242" TargetMode="External"/><Relationship Id="rId77" Type="http://schemas.openxmlformats.org/officeDocument/2006/relationships/hyperlink" Target="https://podminky.urs.cz/item/CS_URS_2025_01/781131112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0251" TargetMode="External"/><Relationship Id="rId72" Type="http://schemas.openxmlformats.org/officeDocument/2006/relationships/hyperlink" Target="https://podminky.urs.cz/item/CS_URS_2025_01/771574416" TargetMode="External"/><Relationship Id="rId80" Type="http://schemas.openxmlformats.org/officeDocument/2006/relationships/hyperlink" Target="https://podminky.urs.cz/item/CS_URS_2025_01/998781103" TargetMode="External"/><Relationship Id="rId85" Type="http://schemas.openxmlformats.org/officeDocument/2006/relationships/hyperlink" Target="https://podminky.urs.cz/item/CS_URS_2025_01/784111001" TargetMode="External"/><Relationship Id="rId3" Type="http://schemas.openxmlformats.org/officeDocument/2006/relationships/hyperlink" Target="https://podminky.urs.cz/item/CS_URS_2025_01/611142001" TargetMode="External"/><Relationship Id="rId12" Type="http://schemas.openxmlformats.org/officeDocument/2006/relationships/hyperlink" Target="https://podminky.urs.cz/item/CS_URS_2025_01/965081223" TargetMode="External"/><Relationship Id="rId17" Type="http://schemas.openxmlformats.org/officeDocument/2006/relationships/hyperlink" Target="https://podminky.urs.cz/item/CS_URS_2025_01/97801319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190401" TargetMode="External"/><Relationship Id="rId38" Type="http://schemas.openxmlformats.org/officeDocument/2006/relationships/hyperlink" Target="https://podminky.urs.cz/item/CS_URS_2025_01/725210821" TargetMode="External"/><Relationship Id="rId46" Type="http://schemas.openxmlformats.org/officeDocument/2006/relationships/hyperlink" Target="https://podminky.urs.cz/item/CS_URS_2025_01/725291650" TargetMode="External"/><Relationship Id="rId59" Type="http://schemas.openxmlformats.org/officeDocument/2006/relationships/hyperlink" Target="https://podminky.urs.cz/item/CS_URS_2025_01/766660001" TargetMode="External"/><Relationship Id="rId67" Type="http://schemas.openxmlformats.org/officeDocument/2006/relationships/hyperlink" Target="https://podminky.urs.cz/item/CS_URS_2025_01/77159111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1120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767646411" TargetMode="External"/><Relationship Id="rId70" Type="http://schemas.openxmlformats.org/officeDocument/2006/relationships/hyperlink" Target="https://podminky.urs.cz/item/CS_URS_2025_01/771591264" TargetMode="External"/><Relationship Id="rId75" Type="http://schemas.openxmlformats.org/officeDocument/2006/relationships/hyperlink" Target="https://podminky.urs.cz/item/CS_URS_2025_01/781111011" TargetMode="External"/><Relationship Id="rId83" Type="http://schemas.openxmlformats.org/officeDocument/2006/relationships/hyperlink" Target="https://podminky.urs.cz/item/CS_URS_2025_01/783314201" TargetMode="External"/><Relationship Id="rId88" Type="http://schemas.openxmlformats.org/officeDocument/2006/relationships/hyperlink" Target="https://podminky.urs.cz/item/CS_URS_2025_01/043203003" TargetMode="External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7103333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6691914" TargetMode="External"/><Relationship Id="rId10" Type="http://schemas.openxmlformats.org/officeDocument/2006/relationships/hyperlink" Target="https://podminky.urs.cz/item/CS_URS_2025_01/949101111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865501" TargetMode="External"/><Relationship Id="rId52" Type="http://schemas.openxmlformats.org/officeDocument/2006/relationships/hyperlink" Target="https://podminky.urs.cz/item/CS_URS_2025_01/741313043" TargetMode="External"/><Relationship Id="rId60" Type="http://schemas.openxmlformats.org/officeDocument/2006/relationships/hyperlink" Target="https://podminky.urs.cz/item/CS_URS_2025_01/998766103" TargetMode="External"/><Relationship Id="rId65" Type="http://schemas.openxmlformats.org/officeDocument/2006/relationships/hyperlink" Target="https://podminky.urs.cz/item/CS_URS_2025_01/771121011" TargetMode="External"/><Relationship Id="rId73" Type="http://schemas.openxmlformats.org/officeDocument/2006/relationships/hyperlink" Target="https://podminky.urs.cz/item/CS_URS_2025_01/771591184" TargetMode="External"/><Relationship Id="rId78" Type="http://schemas.openxmlformats.org/officeDocument/2006/relationships/hyperlink" Target="https://podminky.urs.cz/item/CS_URS_2025_01/781161021" TargetMode="External"/><Relationship Id="rId81" Type="http://schemas.openxmlformats.org/officeDocument/2006/relationships/hyperlink" Target="https://podminky.urs.cz/item/CS_URS_2025_01/783306805" TargetMode="External"/><Relationship Id="rId86" Type="http://schemas.openxmlformats.org/officeDocument/2006/relationships/hyperlink" Target="https://podminky.urs.cz/item/CS_URS_2025_01/78418110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62031133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820801" TargetMode="External"/><Relationship Id="rId34" Type="http://schemas.openxmlformats.org/officeDocument/2006/relationships/hyperlink" Target="https://podminky.urs.cz/item/CS_URS_2025_01/722220153" TargetMode="External"/><Relationship Id="rId50" Type="http://schemas.openxmlformats.org/officeDocument/2006/relationships/hyperlink" Target="https://podminky.urs.cz/item/CS_URS_2025_01/741310201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81121011" TargetMode="Externa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771161022" TargetMode="External"/><Relationship Id="rId2" Type="http://schemas.openxmlformats.org/officeDocument/2006/relationships/hyperlink" Target="https://podminky.urs.cz/item/CS_URS_2025_01/61113112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840851" TargetMode="External"/><Relationship Id="rId45" Type="http://schemas.openxmlformats.org/officeDocument/2006/relationships/hyperlink" Target="https://podminky.urs.cz/item/CS_URS_2025_01/725241123" TargetMode="External"/><Relationship Id="rId66" Type="http://schemas.openxmlformats.org/officeDocument/2006/relationships/hyperlink" Target="https://podminky.urs.cz/item/CS_URS_2025_01/771151024" TargetMode="External"/><Relationship Id="rId87" Type="http://schemas.openxmlformats.org/officeDocument/2006/relationships/hyperlink" Target="https://podminky.urs.cz/item/CS_URS_2025_01/784211121" TargetMode="External"/><Relationship Id="rId61" Type="http://schemas.openxmlformats.org/officeDocument/2006/relationships/hyperlink" Target="https://podminky.urs.cz/item/CS_URS_2025_01/742110871" TargetMode="External"/><Relationship Id="rId82" Type="http://schemas.openxmlformats.org/officeDocument/2006/relationships/hyperlink" Target="https://podminky.urs.cz/item/CS_URS_2025_01/783301313" TargetMode="External"/><Relationship Id="rId19" Type="http://schemas.openxmlformats.org/officeDocument/2006/relationships/hyperlink" Target="https://podminky.urs.cz/item/CS_URS_2025_01/997013501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291650" TargetMode="External"/><Relationship Id="rId47" Type="http://schemas.openxmlformats.org/officeDocument/2006/relationships/hyperlink" Target="https://podminky.urs.cz/item/CS_URS_2025_01/725813111" TargetMode="External"/><Relationship Id="rId63" Type="http://schemas.openxmlformats.org/officeDocument/2006/relationships/hyperlink" Target="https://podminky.urs.cz/item/CS_URS_2025_01/998767103" TargetMode="External"/><Relationship Id="rId68" Type="http://schemas.openxmlformats.org/officeDocument/2006/relationships/hyperlink" Target="https://podminky.urs.cz/item/CS_URS_2025_01/771574416" TargetMode="External"/><Relationship Id="rId84" Type="http://schemas.openxmlformats.org/officeDocument/2006/relationships/hyperlink" Target="https://podminky.urs.cz/item/CS_URS_2025_01/783317101" TargetMode="External"/><Relationship Id="rId89" Type="http://schemas.openxmlformats.org/officeDocument/2006/relationships/printerSettings" Target="../printerSettings/printerSettings5.bin"/><Relationship Id="rId16" Type="http://schemas.openxmlformats.org/officeDocument/2006/relationships/hyperlink" Target="https://podminky.urs.cz/item/CS_URS_2025_01/965081223" TargetMode="External"/><Relationship Id="rId11" Type="http://schemas.openxmlformats.org/officeDocument/2006/relationships/hyperlink" Target="https://podminky.urs.cz/item/CS_URS_2025_01/97805954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110811" TargetMode="External"/><Relationship Id="rId53" Type="http://schemas.openxmlformats.org/officeDocument/2006/relationships/hyperlink" Target="https://podminky.urs.cz/item/CS_URS_2025_01/741372012" TargetMode="External"/><Relationship Id="rId58" Type="http://schemas.openxmlformats.org/officeDocument/2006/relationships/hyperlink" Target="https://podminky.urs.cz/item/CS_URS_2025_01/766491851" TargetMode="External"/><Relationship Id="rId74" Type="http://schemas.openxmlformats.org/officeDocument/2006/relationships/hyperlink" Target="https://podminky.urs.cz/item/CS_URS_2025_01/998771103" TargetMode="External"/><Relationship Id="rId79" Type="http://schemas.openxmlformats.org/officeDocument/2006/relationships/hyperlink" Target="https://podminky.urs.cz/item/CS_URS_2025_01/781472216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drawing" Target="../drawings/drawing5.xml"/><Relationship Id="rId14" Type="http://schemas.openxmlformats.org/officeDocument/2006/relationships/hyperlink" Target="https://podminky.urs.cz/item/CS_URS_2025_01/962031133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43" Type="http://schemas.openxmlformats.org/officeDocument/2006/relationships/hyperlink" Target="https://podminky.urs.cz/item/CS_URS_2025_01/725211601" TargetMode="External"/><Relationship Id="rId48" Type="http://schemas.openxmlformats.org/officeDocument/2006/relationships/hyperlink" Target="https://podminky.urs.cz/item/CS_URS_2025_01/998725103" TargetMode="External"/><Relationship Id="rId56" Type="http://schemas.openxmlformats.org/officeDocument/2006/relationships/hyperlink" Target="https://podminky.urs.cz/item/CS_URS_2025_01/998751102" TargetMode="External"/><Relationship Id="rId64" Type="http://schemas.openxmlformats.org/officeDocument/2006/relationships/hyperlink" Target="https://podminky.urs.cz/item/CS_URS_2025_01/771111011" TargetMode="External"/><Relationship Id="rId69" Type="http://schemas.openxmlformats.org/officeDocument/2006/relationships/hyperlink" Target="https://podminky.urs.cz/item/CS_URS_2025_01/771591112" TargetMode="External"/><Relationship Id="rId77" Type="http://schemas.openxmlformats.org/officeDocument/2006/relationships/hyperlink" Target="https://podminky.urs.cz/item/CS_URS_2025_01/781131112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0251" TargetMode="External"/><Relationship Id="rId72" Type="http://schemas.openxmlformats.org/officeDocument/2006/relationships/hyperlink" Target="https://podminky.urs.cz/item/CS_URS_2025_01/771591242" TargetMode="External"/><Relationship Id="rId80" Type="http://schemas.openxmlformats.org/officeDocument/2006/relationships/hyperlink" Target="https://podminky.urs.cz/item/CS_URS_2025_01/998781103" TargetMode="External"/><Relationship Id="rId85" Type="http://schemas.openxmlformats.org/officeDocument/2006/relationships/hyperlink" Target="https://podminky.urs.cz/item/CS_URS_2025_01/784111001" TargetMode="External"/><Relationship Id="rId3" Type="http://schemas.openxmlformats.org/officeDocument/2006/relationships/hyperlink" Target="https://podminky.urs.cz/item/CS_URS_2025_01/611142001" TargetMode="External"/><Relationship Id="rId12" Type="http://schemas.openxmlformats.org/officeDocument/2006/relationships/hyperlink" Target="https://podminky.urs.cz/item/CS_URS_2025_01/978013191" TargetMode="External"/><Relationship Id="rId17" Type="http://schemas.openxmlformats.org/officeDocument/2006/relationships/hyperlink" Target="https://podminky.urs.cz/item/CS_URS_2025_01/97103333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190401" TargetMode="External"/><Relationship Id="rId38" Type="http://schemas.openxmlformats.org/officeDocument/2006/relationships/hyperlink" Target="https://podminky.urs.cz/item/CS_URS_2025_01/725820801" TargetMode="External"/><Relationship Id="rId46" Type="http://schemas.openxmlformats.org/officeDocument/2006/relationships/hyperlink" Target="https://podminky.urs.cz/item/CS_URS_2025_01/725241112" TargetMode="External"/><Relationship Id="rId59" Type="http://schemas.openxmlformats.org/officeDocument/2006/relationships/hyperlink" Target="https://podminky.urs.cz/item/CS_URS_2025_01/766660001" TargetMode="External"/><Relationship Id="rId67" Type="http://schemas.openxmlformats.org/officeDocument/2006/relationships/hyperlink" Target="https://podminky.urs.cz/item/CS_URS_2025_01/77116102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1120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767646411" TargetMode="External"/><Relationship Id="rId70" Type="http://schemas.openxmlformats.org/officeDocument/2006/relationships/hyperlink" Target="https://podminky.urs.cz/item/CS_URS_2025_01/771591184" TargetMode="External"/><Relationship Id="rId75" Type="http://schemas.openxmlformats.org/officeDocument/2006/relationships/hyperlink" Target="https://podminky.urs.cz/item/CS_URS_2025_01/781111011" TargetMode="External"/><Relationship Id="rId83" Type="http://schemas.openxmlformats.org/officeDocument/2006/relationships/hyperlink" Target="https://podminky.urs.cz/item/CS_URS_2025_01/783314201" TargetMode="External"/><Relationship Id="rId88" Type="http://schemas.openxmlformats.org/officeDocument/2006/relationships/hyperlink" Target="https://podminky.urs.cz/item/CS_URS_2025_01/043203003" TargetMode="External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6504222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6691914" TargetMode="External"/><Relationship Id="rId10" Type="http://schemas.openxmlformats.org/officeDocument/2006/relationships/hyperlink" Target="https://podminky.urs.cz/item/CS_URS_2025_01/949101111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865501" TargetMode="External"/><Relationship Id="rId52" Type="http://schemas.openxmlformats.org/officeDocument/2006/relationships/hyperlink" Target="https://podminky.urs.cz/item/CS_URS_2025_01/741313043" TargetMode="External"/><Relationship Id="rId60" Type="http://schemas.openxmlformats.org/officeDocument/2006/relationships/hyperlink" Target="https://podminky.urs.cz/item/CS_URS_2025_01/998766103" TargetMode="External"/><Relationship Id="rId65" Type="http://schemas.openxmlformats.org/officeDocument/2006/relationships/hyperlink" Target="https://podminky.urs.cz/item/CS_URS_2025_01/771121011" TargetMode="External"/><Relationship Id="rId73" Type="http://schemas.openxmlformats.org/officeDocument/2006/relationships/hyperlink" Target="https://podminky.urs.cz/item/CS_URS_2025_01/771591264" TargetMode="External"/><Relationship Id="rId78" Type="http://schemas.openxmlformats.org/officeDocument/2006/relationships/hyperlink" Target="https://podminky.urs.cz/item/CS_URS_2025_01/781161021" TargetMode="External"/><Relationship Id="rId81" Type="http://schemas.openxmlformats.org/officeDocument/2006/relationships/hyperlink" Target="https://podminky.urs.cz/item/CS_URS_2025_01/783301313" TargetMode="External"/><Relationship Id="rId86" Type="http://schemas.openxmlformats.org/officeDocument/2006/relationships/hyperlink" Target="https://podminky.urs.cz/item/CS_URS_2025_01/78418110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78011191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210821" TargetMode="External"/><Relationship Id="rId34" Type="http://schemas.openxmlformats.org/officeDocument/2006/relationships/hyperlink" Target="https://podminky.urs.cz/item/CS_URS_2025_01/722220153" TargetMode="External"/><Relationship Id="rId50" Type="http://schemas.openxmlformats.org/officeDocument/2006/relationships/hyperlink" Target="https://podminky.urs.cz/item/CS_URS_2025_01/741310201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81121011" TargetMode="Externa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771591241" TargetMode="External"/><Relationship Id="rId2" Type="http://schemas.openxmlformats.org/officeDocument/2006/relationships/hyperlink" Target="https://podminky.urs.cz/item/CS_URS_2025_01/61113112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840851" TargetMode="External"/><Relationship Id="rId45" Type="http://schemas.openxmlformats.org/officeDocument/2006/relationships/hyperlink" Target="https://podminky.urs.cz/item/CS_URS_2025_01/725822611" TargetMode="External"/><Relationship Id="rId66" Type="http://schemas.openxmlformats.org/officeDocument/2006/relationships/hyperlink" Target="https://podminky.urs.cz/item/CS_URS_2025_01/771151024" TargetMode="External"/><Relationship Id="rId87" Type="http://schemas.openxmlformats.org/officeDocument/2006/relationships/hyperlink" Target="https://podminky.urs.cz/item/CS_URS_2025_01/784211121" TargetMode="External"/><Relationship Id="rId61" Type="http://schemas.openxmlformats.org/officeDocument/2006/relationships/hyperlink" Target="https://podminky.urs.cz/item/CS_URS_2025_01/742110871" TargetMode="External"/><Relationship Id="rId82" Type="http://schemas.openxmlformats.org/officeDocument/2006/relationships/hyperlink" Target="https://podminky.urs.cz/item/CS_URS_2025_01/783306805" TargetMode="External"/><Relationship Id="rId19" Type="http://schemas.openxmlformats.org/officeDocument/2006/relationships/hyperlink" Target="https://podminky.urs.cz/item/CS_URS_2025_01/997013501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112011" TargetMode="External"/><Relationship Id="rId47" Type="http://schemas.openxmlformats.org/officeDocument/2006/relationships/hyperlink" Target="https://podminky.urs.cz/item/CS_URS_2025_01/725822611" TargetMode="External"/><Relationship Id="rId63" Type="http://schemas.openxmlformats.org/officeDocument/2006/relationships/hyperlink" Target="https://podminky.urs.cz/item/CS_URS_2025_01/953965115" TargetMode="External"/><Relationship Id="rId68" Type="http://schemas.openxmlformats.org/officeDocument/2006/relationships/hyperlink" Target="https://podminky.urs.cz/item/CS_URS_2025_01/998766103" TargetMode="External"/><Relationship Id="rId84" Type="http://schemas.openxmlformats.org/officeDocument/2006/relationships/hyperlink" Target="https://podminky.urs.cz/item/CS_URS_2025_01/781131112" TargetMode="External"/><Relationship Id="rId89" Type="http://schemas.openxmlformats.org/officeDocument/2006/relationships/hyperlink" Target="https://podminky.urs.cz/item/CS_URS_2025_01/783301313" TargetMode="External"/><Relationship Id="rId16" Type="http://schemas.openxmlformats.org/officeDocument/2006/relationships/hyperlink" Target="https://podminky.urs.cz/item/CS_URS_2025_01/978011191" TargetMode="External"/><Relationship Id="rId11" Type="http://schemas.openxmlformats.org/officeDocument/2006/relationships/hyperlink" Target="https://podminky.urs.cz/item/CS_URS_2025_01/94910111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820801" TargetMode="External"/><Relationship Id="rId53" Type="http://schemas.openxmlformats.org/officeDocument/2006/relationships/hyperlink" Target="https://podminky.urs.cz/item/CS_URS_2025_01/741310201" TargetMode="External"/><Relationship Id="rId58" Type="http://schemas.openxmlformats.org/officeDocument/2006/relationships/hyperlink" Target="https://podminky.urs.cz/item/CS_URS_2025_01/998763303" TargetMode="External"/><Relationship Id="rId74" Type="http://schemas.openxmlformats.org/officeDocument/2006/relationships/hyperlink" Target="https://podminky.urs.cz/item/CS_URS_2025_01/771151024" TargetMode="External"/><Relationship Id="rId79" Type="http://schemas.openxmlformats.org/officeDocument/2006/relationships/hyperlink" Target="https://podminky.urs.cz/item/CS_URS_2025_01/771161022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hyperlink" Target="https://podminky.urs.cz/item/CS_URS_2025_01/783314201" TargetMode="External"/><Relationship Id="rId95" Type="http://schemas.openxmlformats.org/officeDocument/2006/relationships/hyperlink" Target="https://podminky.urs.cz/item/CS_URS_2025_01/043203003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43" Type="http://schemas.openxmlformats.org/officeDocument/2006/relationships/hyperlink" Target="https://podminky.urs.cz/item/CS_URS_2025_01/725291650" TargetMode="External"/><Relationship Id="rId48" Type="http://schemas.openxmlformats.org/officeDocument/2006/relationships/hyperlink" Target="https://podminky.urs.cz/item/CS_URS_2025_01/998725103" TargetMode="External"/><Relationship Id="rId64" Type="http://schemas.openxmlformats.org/officeDocument/2006/relationships/hyperlink" Target="https://podminky.urs.cz/item/CS_URS_2025_01/953941211" TargetMode="External"/><Relationship Id="rId69" Type="http://schemas.openxmlformats.org/officeDocument/2006/relationships/hyperlink" Target="https://podminky.urs.cz/item/CS_URS_2025_01/742110871" TargetMode="External"/><Relationship Id="rId80" Type="http://schemas.openxmlformats.org/officeDocument/2006/relationships/hyperlink" Target="https://podminky.urs.cz/item/CS_URS_2025_01/771574416" TargetMode="External"/><Relationship Id="rId85" Type="http://schemas.openxmlformats.org/officeDocument/2006/relationships/hyperlink" Target="https://podminky.urs.cz/item/CS_URS_2025_01/781161021" TargetMode="External"/><Relationship Id="rId3" Type="http://schemas.openxmlformats.org/officeDocument/2006/relationships/hyperlink" Target="https://podminky.urs.cz/item/CS_URS_2025_01/611131121" TargetMode="External"/><Relationship Id="rId12" Type="http://schemas.openxmlformats.org/officeDocument/2006/relationships/hyperlink" Target="https://podminky.urs.cz/item/CS_URS_2025_01/978059541" TargetMode="External"/><Relationship Id="rId17" Type="http://schemas.openxmlformats.org/officeDocument/2006/relationships/hyperlink" Target="https://podminky.urs.cz/item/CS_URS_2025_01/97801319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220153" TargetMode="External"/><Relationship Id="rId38" Type="http://schemas.openxmlformats.org/officeDocument/2006/relationships/hyperlink" Target="https://podminky.urs.cz/item/CS_URS_2025_01/725840851" TargetMode="External"/><Relationship Id="rId46" Type="http://schemas.openxmlformats.org/officeDocument/2006/relationships/hyperlink" Target="https://podminky.urs.cz/item/CS_URS_2025_01/725865501" TargetMode="External"/><Relationship Id="rId59" Type="http://schemas.openxmlformats.org/officeDocument/2006/relationships/hyperlink" Target="https://podminky.urs.cz/item/CS_URS_2025_01/766491851" TargetMode="External"/><Relationship Id="rId67" Type="http://schemas.openxmlformats.org/officeDocument/2006/relationships/hyperlink" Target="https://podminky.urs.cz/item/CS_URS_2025_01/76669342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8131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953962112" TargetMode="External"/><Relationship Id="rId70" Type="http://schemas.openxmlformats.org/officeDocument/2006/relationships/hyperlink" Target="https://podminky.urs.cz/item/CS_URS_2025_01/767646411" TargetMode="External"/><Relationship Id="rId75" Type="http://schemas.openxmlformats.org/officeDocument/2006/relationships/hyperlink" Target="https://podminky.urs.cz/item/CS_URS_2025_01/771591112" TargetMode="External"/><Relationship Id="rId83" Type="http://schemas.openxmlformats.org/officeDocument/2006/relationships/hyperlink" Target="https://podminky.urs.cz/item/CS_URS_2025_01/781121011" TargetMode="External"/><Relationship Id="rId88" Type="http://schemas.openxmlformats.org/officeDocument/2006/relationships/hyperlink" Target="https://podminky.urs.cz/item/CS_URS_2025_01/783306805" TargetMode="External"/><Relationship Id="rId91" Type="http://schemas.openxmlformats.org/officeDocument/2006/relationships/hyperlink" Target="https://podminky.urs.cz/item/CS_URS_2025_01/783317101" TargetMode="External"/><Relationship Id="rId96" Type="http://schemas.openxmlformats.org/officeDocument/2006/relationships/printerSettings" Target="../printerSettings/printerSettings6.bin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7103333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3164541" TargetMode="External"/><Relationship Id="rId10" Type="http://schemas.openxmlformats.org/officeDocument/2006/relationships/hyperlink" Target="https://podminky.urs.cz/item/CS_URS_2025_01/622143003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241901" TargetMode="External"/><Relationship Id="rId52" Type="http://schemas.openxmlformats.org/officeDocument/2006/relationships/hyperlink" Target="https://podminky.urs.cz/item/CS_URS_2025_01/741310251" TargetMode="External"/><Relationship Id="rId60" Type="http://schemas.openxmlformats.org/officeDocument/2006/relationships/hyperlink" Target="https://podminky.urs.cz/item/CS_URS_2025_01/766691914" TargetMode="External"/><Relationship Id="rId65" Type="http://schemas.openxmlformats.org/officeDocument/2006/relationships/hyperlink" Target="https://podminky.urs.cz/item/CS_URS_2025_01/766693412" TargetMode="External"/><Relationship Id="rId73" Type="http://schemas.openxmlformats.org/officeDocument/2006/relationships/hyperlink" Target="https://podminky.urs.cz/item/CS_URS_2025_01/771121011" TargetMode="External"/><Relationship Id="rId78" Type="http://schemas.openxmlformats.org/officeDocument/2006/relationships/hyperlink" Target="https://podminky.urs.cz/item/CS_URS_2025_01/771591264" TargetMode="External"/><Relationship Id="rId81" Type="http://schemas.openxmlformats.org/officeDocument/2006/relationships/hyperlink" Target="https://podminky.urs.cz/item/CS_URS_2025_01/998771103" TargetMode="External"/><Relationship Id="rId86" Type="http://schemas.openxmlformats.org/officeDocument/2006/relationships/hyperlink" Target="https://podminky.urs.cz/item/CS_URS_2025_01/781472216" TargetMode="External"/><Relationship Id="rId94" Type="http://schemas.openxmlformats.org/officeDocument/2006/relationships/hyperlink" Target="https://podminky.urs.cz/item/CS_URS_2025_01/78421112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65081223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110811" TargetMode="External"/><Relationship Id="rId34" Type="http://schemas.openxmlformats.org/officeDocument/2006/relationships/hyperlink" Target="https://podminky.urs.cz/item/CS_URS_2025_01/722190401" TargetMode="External"/><Relationship Id="rId50" Type="http://schemas.openxmlformats.org/officeDocument/2006/relationships/hyperlink" Target="https://podminky.urs.cz/item/CS_URS_2025_01/741372012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71591184" TargetMode="External"/><Relationship Id="rId97" Type="http://schemas.openxmlformats.org/officeDocument/2006/relationships/drawing" Target="../drawings/drawing6.xm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998767103" TargetMode="External"/><Relationship Id="rId92" Type="http://schemas.openxmlformats.org/officeDocument/2006/relationships/hyperlink" Target="https://podminky.urs.cz/item/CS_URS_2025_01/784111001" TargetMode="External"/><Relationship Id="rId2" Type="http://schemas.openxmlformats.org/officeDocument/2006/relationships/hyperlink" Target="https://podminky.urs.cz/item/CS_URS_2025_01/61114200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210821" TargetMode="External"/><Relationship Id="rId45" Type="http://schemas.openxmlformats.org/officeDocument/2006/relationships/hyperlink" Target="https://podminky.urs.cz/item/CS_URS_2025_01/725244103" TargetMode="External"/><Relationship Id="rId66" Type="http://schemas.openxmlformats.org/officeDocument/2006/relationships/hyperlink" Target="https://podminky.urs.cz/item/CS_URS_2025_01/766693421" TargetMode="External"/><Relationship Id="rId87" Type="http://schemas.openxmlformats.org/officeDocument/2006/relationships/hyperlink" Target="https://podminky.urs.cz/item/CS_URS_2025_01/998781103" TargetMode="External"/><Relationship Id="rId61" Type="http://schemas.openxmlformats.org/officeDocument/2006/relationships/hyperlink" Target="https://podminky.urs.cz/item/CS_URS_2025_01/766660001" TargetMode="External"/><Relationship Id="rId82" Type="http://schemas.openxmlformats.org/officeDocument/2006/relationships/hyperlink" Target="https://podminky.urs.cz/item/CS_URS_2025_01/781111011" TargetMode="External"/><Relationship Id="rId19" Type="http://schemas.openxmlformats.org/officeDocument/2006/relationships/hyperlink" Target="https://podminky.urs.cz/item/CS_URS_2025_01/997013501" TargetMode="External"/><Relationship Id="rId14" Type="http://schemas.openxmlformats.org/officeDocument/2006/relationships/hyperlink" Target="https://podminky.urs.cz/item/CS_URS_2025_01/962031133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56" Type="http://schemas.openxmlformats.org/officeDocument/2006/relationships/hyperlink" Target="https://podminky.urs.cz/item/CS_URS_2025_01/998751102" TargetMode="External"/><Relationship Id="rId77" Type="http://schemas.openxmlformats.org/officeDocument/2006/relationships/hyperlink" Target="https://podminky.urs.cz/item/CS_URS_2025_01/771591241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3043" TargetMode="External"/><Relationship Id="rId72" Type="http://schemas.openxmlformats.org/officeDocument/2006/relationships/hyperlink" Target="https://podminky.urs.cz/item/CS_URS_2025_01/771111011" TargetMode="External"/><Relationship Id="rId93" Type="http://schemas.openxmlformats.org/officeDocument/2006/relationships/hyperlink" Target="https://podminky.urs.cz/item/CS_URS_2025_01/784181101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112011" TargetMode="External"/><Relationship Id="rId47" Type="http://schemas.openxmlformats.org/officeDocument/2006/relationships/hyperlink" Target="https://podminky.urs.cz/item/CS_URS_2025_01/725822611" TargetMode="External"/><Relationship Id="rId63" Type="http://schemas.openxmlformats.org/officeDocument/2006/relationships/hyperlink" Target="https://podminky.urs.cz/item/CS_URS_2025_01/953965115" TargetMode="External"/><Relationship Id="rId68" Type="http://schemas.openxmlformats.org/officeDocument/2006/relationships/hyperlink" Target="https://podminky.urs.cz/item/CS_URS_2025_01/998766103" TargetMode="External"/><Relationship Id="rId84" Type="http://schemas.openxmlformats.org/officeDocument/2006/relationships/hyperlink" Target="https://podminky.urs.cz/item/CS_URS_2025_01/781131112" TargetMode="External"/><Relationship Id="rId89" Type="http://schemas.openxmlformats.org/officeDocument/2006/relationships/hyperlink" Target="https://podminky.urs.cz/item/CS_URS_2025_01/783301313" TargetMode="External"/><Relationship Id="rId16" Type="http://schemas.openxmlformats.org/officeDocument/2006/relationships/hyperlink" Target="https://podminky.urs.cz/item/CS_URS_2025_01/978011191" TargetMode="External"/><Relationship Id="rId11" Type="http://schemas.openxmlformats.org/officeDocument/2006/relationships/hyperlink" Target="https://podminky.urs.cz/item/CS_URS_2025_01/94910111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820801" TargetMode="External"/><Relationship Id="rId53" Type="http://schemas.openxmlformats.org/officeDocument/2006/relationships/hyperlink" Target="https://podminky.urs.cz/item/CS_URS_2025_01/741310201" TargetMode="External"/><Relationship Id="rId58" Type="http://schemas.openxmlformats.org/officeDocument/2006/relationships/hyperlink" Target="https://podminky.urs.cz/item/CS_URS_2025_01/998763303" TargetMode="External"/><Relationship Id="rId74" Type="http://schemas.openxmlformats.org/officeDocument/2006/relationships/hyperlink" Target="https://podminky.urs.cz/item/CS_URS_2025_01/771151024" TargetMode="External"/><Relationship Id="rId79" Type="http://schemas.openxmlformats.org/officeDocument/2006/relationships/hyperlink" Target="https://podminky.urs.cz/item/CS_URS_2025_01/771161022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hyperlink" Target="https://podminky.urs.cz/item/CS_URS_2025_01/783314201" TargetMode="External"/><Relationship Id="rId95" Type="http://schemas.openxmlformats.org/officeDocument/2006/relationships/hyperlink" Target="https://podminky.urs.cz/item/CS_URS_2025_01/043203003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43" Type="http://schemas.openxmlformats.org/officeDocument/2006/relationships/hyperlink" Target="https://podminky.urs.cz/item/CS_URS_2025_01/725291650" TargetMode="External"/><Relationship Id="rId48" Type="http://schemas.openxmlformats.org/officeDocument/2006/relationships/hyperlink" Target="https://podminky.urs.cz/item/CS_URS_2025_01/998725103" TargetMode="External"/><Relationship Id="rId64" Type="http://schemas.openxmlformats.org/officeDocument/2006/relationships/hyperlink" Target="https://podminky.urs.cz/item/CS_URS_2025_01/953941211" TargetMode="External"/><Relationship Id="rId69" Type="http://schemas.openxmlformats.org/officeDocument/2006/relationships/hyperlink" Target="https://podminky.urs.cz/item/CS_URS_2025_01/742110871" TargetMode="External"/><Relationship Id="rId80" Type="http://schemas.openxmlformats.org/officeDocument/2006/relationships/hyperlink" Target="https://podminky.urs.cz/item/CS_URS_2025_01/771574416" TargetMode="External"/><Relationship Id="rId85" Type="http://schemas.openxmlformats.org/officeDocument/2006/relationships/hyperlink" Target="https://podminky.urs.cz/item/CS_URS_2025_01/781161021" TargetMode="External"/><Relationship Id="rId3" Type="http://schemas.openxmlformats.org/officeDocument/2006/relationships/hyperlink" Target="https://podminky.urs.cz/item/CS_URS_2025_01/611131121" TargetMode="External"/><Relationship Id="rId12" Type="http://schemas.openxmlformats.org/officeDocument/2006/relationships/hyperlink" Target="https://podminky.urs.cz/item/CS_URS_2025_01/978059541" TargetMode="External"/><Relationship Id="rId17" Type="http://schemas.openxmlformats.org/officeDocument/2006/relationships/hyperlink" Target="https://podminky.urs.cz/item/CS_URS_2025_01/97801319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220153" TargetMode="External"/><Relationship Id="rId38" Type="http://schemas.openxmlformats.org/officeDocument/2006/relationships/hyperlink" Target="https://podminky.urs.cz/item/CS_URS_2025_01/725840851" TargetMode="External"/><Relationship Id="rId46" Type="http://schemas.openxmlformats.org/officeDocument/2006/relationships/hyperlink" Target="https://podminky.urs.cz/item/CS_URS_2025_01/725865501" TargetMode="External"/><Relationship Id="rId59" Type="http://schemas.openxmlformats.org/officeDocument/2006/relationships/hyperlink" Target="https://podminky.urs.cz/item/CS_URS_2025_01/766491851" TargetMode="External"/><Relationship Id="rId67" Type="http://schemas.openxmlformats.org/officeDocument/2006/relationships/hyperlink" Target="https://podminky.urs.cz/item/CS_URS_2025_01/76669342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8131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953962112" TargetMode="External"/><Relationship Id="rId70" Type="http://schemas.openxmlformats.org/officeDocument/2006/relationships/hyperlink" Target="https://podminky.urs.cz/item/CS_URS_2025_01/767646411" TargetMode="External"/><Relationship Id="rId75" Type="http://schemas.openxmlformats.org/officeDocument/2006/relationships/hyperlink" Target="https://podminky.urs.cz/item/CS_URS_2025_01/771591112" TargetMode="External"/><Relationship Id="rId83" Type="http://schemas.openxmlformats.org/officeDocument/2006/relationships/hyperlink" Target="https://podminky.urs.cz/item/CS_URS_2025_01/781121011" TargetMode="External"/><Relationship Id="rId88" Type="http://schemas.openxmlformats.org/officeDocument/2006/relationships/hyperlink" Target="https://podminky.urs.cz/item/CS_URS_2025_01/783306805" TargetMode="External"/><Relationship Id="rId91" Type="http://schemas.openxmlformats.org/officeDocument/2006/relationships/hyperlink" Target="https://podminky.urs.cz/item/CS_URS_2025_01/783317101" TargetMode="External"/><Relationship Id="rId96" Type="http://schemas.openxmlformats.org/officeDocument/2006/relationships/printerSettings" Target="../printerSettings/printerSettings7.bin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7103333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3164541" TargetMode="External"/><Relationship Id="rId10" Type="http://schemas.openxmlformats.org/officeDocument/2006/relationships/hyperlink" Target="https://podminky.urs.cz/item/CS_URS_2025_01/622143003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241901" TargetMode="External"/><Relationship Id="rId52" Type="http://schemas.openxmlformats.org/officeDocument/2006/relationships/hyperlink" Target="https://podminky.urs.cz/item/CS_URS_2025_01/741310251" TargetMode="External"/><Relationship Id="rId60" Type="http://schemas.openxmlformats.org/officeDocument/2006/relationships/hyperlink" Target="https://podminky.urs.cz/item/CS_URS_2025_01/766691914" TargetMode="External"/><Relationship Id="rId65" Type="http://schemas.openxmlformats.org/officeDocument/2006/relationships/hyperlink" Target="https://podminky.urs.cz/item/CS_URS_2025_01/766693412" TargetMode="External"/><Relationship Id="rId73" Type="http://schemas.openxmlformats.org/officeDocument/2006/relationships/hyperlink" Target="https://podminky.urs.cz/item/CS_URS_2025_01/771121011" TargetMode="External"/><Relationship Id="rId78" Type="http://schemas.openxmlformats.org/officeDocument/2006/relationships/hyperlink" Target="https://podminky.urs.cz/item/CS_URS_2025_01/771591264" TargetMode="External"/><Relationship Id="rId81" Type="http://schemas.openxmlformats.org/officeDocument/2006/relationships/hyperlink" Target="https://podminky.urs.cz/item/CS_URS_2025_01/998771103" TargetMode="External"/><Relationship Id="rId86" Type="http://schemas.openxmlformats.org/officeDocument/2006/relationships/hyperlink" Target="https://podminky.urs.cz/item/CS_URS_2025_01/781472216" TargetMode="External"/><Relationship Id="rId94" Type="http://schemas.openxmlformats.org/officeDocument/2006/relationships/hyperlink" Target="https://podminky.urs.cz/item/CS_URS_2025_01/78421112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65081223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110811" TargetMode="External"/><Relationship Id="rId34" Type="http://schemas.openxmlformats.org/officeDocument/2006/relationships/hyperlink" Target="https://podminky.urs.cz/item/CS_URS_2025_01/722190401" TargetMode="External"/><Relationship Id="rId50" Type="http://schemas.openxmlformats.org/officeDocument/2006/relationships/hyperlink" Target="https://podminky.urs.cz/item/CS_URS_2025_01/741372012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71591184" TargetMode="External"/><Relationship Id="rId97" Type="http://schemas.openxmlformats.org/officeDocument/2006/relationships/drawing" Target="../drawings/drawing7.xm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998767103" TargetMode="External"/><Relationship Id="rId92" Type="http://schemas.openxmlformats.org/officeDocument/2006/relationships/hyperlink" Target="https://podminky.urs.cz/item/CS_URS_2025_01/784111001" TargetMode="External"/><Relationship Id="rId2" Type="http://schemas.openxmlformats.org/officeDocument/2006/relationships/hyperlink" Target="https://podminky.urs.cz/item/CS_URS_2025_01/61114200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210821" TargetMode="External"/><Relationship Id="rId45" Type="http://schemas.openxmlformats.org/officeDocument/2006/relationships/hyperlink" Target="https://podminky.urs.cz/item/CS_URS_2025_01/725244103" TargetMode="External"/><Relationship Id="rId66" Type="http://schemas.openxmlformats.org/officeDocument/2006/relationships/hyperlink" Target="https://podminky.urs.cz/item/CS_URS_2025_01/766693421" TargetMode="External"/><Relationship Id="rId87" Type="http://schemas.openxmlformats.org/officeDocument/2006/relationships/hyperlink" Target="https://podminky.urs.cz/item/CS_URS_2025_01/998781103" TargetMode="External"/><Relationship Id="rId61" Type="http://schemas.openxmlformats.org/officeDocument/2006/relationships/hyperlink" Target="https://podminky.urs.cz/item/CS_URS_2025_01/766660001" TargetMode="External"/><Relationship Id="rId82" Type="http://schemas.openxmlformats.org/officeDocument/2006/relationships/hyperlink" Target="https://podminky.urs.cz/item/CS_URS_2025_01/781111011" TargetMode="External"/><Relationship Id="rId19" Type="http://schemas.openxmlformats.org/officeDocument/2006/relationships/hyperlink" Target="https://podminky.urs.cz/item/CS_URS_2025_01/997013501" TargetMode="External"/><Relationship Id="rId14" Type="http://schemas.openxmlformats.org/officeDocument/2006/relationships/hyperlink" Target="https://podminky.urs.cz/item/CS_URS_2025_01/962031133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56" Type="http://schemas.openxmlformats.org/officeDocument/2006/relationships/hyperlink" Target="https://podminky.urs.cz/item/CS_URS_2025_01/998751102" TargetMode="External"/><Relationship Id="rId77" Type="http://schemas.openxmlformats.org/officeDocument/2006/relationships/hyperlink" Target="https://podminky.urs.cz/item/CS_URS_2025_01/771591241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3043" TargetMode="External"/><Relationship Id="rId72" Type="http://schemas.openxmlformats.org/officeDocument/2006/relationships/hyperlink" Target="https://podminky.urs.cz/item/CS_URS_2025_01/771111011" TargetMode="External"/><Relationship Id="rId93" Type="http://schemas.openxmlformats.org/officeDocument/2006/relationships/hyperlink" Target="https://podminky.urs.cz/item/CS_URS_2025_01/784181101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211601" TargetMode="External"/><Relationship Id="rId47" Type="http://schemas.openxmlformats.org/officeDocument/2006/relationships/hyperlink" Target="https://podminky.urs.cz/item/CS_URS_2025_01/725813111" TargetMode="External"/><Relationship Id="rId63" Type="http://schemas.openxmlformats.org/officeDocument/2006/relationships/hyperlink" Target="https://podminky.urs.cz/item/CS_URS_2025_01/998767103" TargetMode="External"/><Relationship Id="rId68" Type="http://schemas.openxmlformats.org/officeDocument/2006/relationships/hyperlink" Target="https://podminky.urs.cz/item/CS_URS_2025_01/771591241" TargetMode="External"/><Relationship Id="rId84" Type="http://schemas.openxmlformats.org/officeDocument/2006/relationships/hyperlink" Target="https://podminky.urs.cz/item/CS_URS_2025_01/783317101" TargetMode="External"/><Relationship Id="rId89" Type="http://schemas.openxmlformats.org/officeDocument/2006/relationships/printerSettings" Target="../printerSettings/printerSettings8.bin"/><Relationship Id="rId16" Type="http://schemas.openxmlformats.org/officeDocument/2006/relationships/hyperlink" Target="https://podminky.urs.cz/item/CS_URS_2025_01/978011191" TargetMode="External"/><Relationship Id="rId11" Type="http://schemas.openxmlformats.org/officeDocument/2006/relationships/hyperlink" Target="https://podminky.urs.cz/item/CS_URS_2025_01/97805954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110811" TargetMode="External"/><Relationship Id="rId53" Type="http://schemas.openxmlformats.org/officeDocument/2006/relationships/hyperlink" Target="https://podminky.urs.cz/item/CS_URS_2025_01/741372012" TargetMode="External"/><Relationship Id="rId58" Type="http://schemas.openxmlformats.org/officeDocument/2006/relationships/hyperlink" Target="https://podminky.urs.cz/item/CS_URS_2025_01/766491851" TargetMode="External"/><Relationship Id="rId74" Type="http://schemas.openxmlformats.org/officeDocument/2006/relationships/hyperlink" Target="https://podminky.urs.cz/item/CS_URS_2025_01/998771103" TargetMode="External"/><Relationship Id="rId79" Type="http://schemas.openxmlformats.org/officeDocument/2006/relationships/hyperlink" Target="https://podminky.urs.cz/item/CS_URS_2025_01/781472216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drawing" Target="../drawings/drawing8.xml"/><Relationship Id="rId14" Type="http://schemas.openxmlformats.org/officeDocument/2006/relationships/hyperlink" Target="https://podminky.urs.cz/item/CS_URS_2025_01/965042221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43" Type="http://schemas.openxmlformats.org/officeDocument/2006/relationships/hyperlink" Target="https://podminky.urs.cz/item/CS_URS_2025_01/725822611" TargetMode="External"/><Relationship Id="rId48" Type="http://schemas.openxmlformats.org/officeDocument/2006/relationships/hyperlink" Target="https://podminky.urs.cz/item/CS_URS_2025_01/998725103" TargetMode="External"/><Relationship Id="rId56" Type="http://schemas.openxmlformats.org/officeDocument/2006/relationships/hyperlink" Target="https://podminky.urs.cz/item/CS_URS_2025_01/998751102" TargetMode="External"/><Relationship Id="rId64" Type="http://schemas.openxmlformats.org/officeDocument/2006/relationships/hyperlink" Target="https://podminky.urs.cz/item/CS_URS_2025_01/771111011" TargetMode="External"/><Relationship Id="rId69" Type="http://schemas.openxmlformats.org/officeDocument/2006/relationships/hyperlink" Target="https://podminky.urs.cz/item/CS_URS_2025_01/771591242" TargetMode="External"/><Relationship Id="rId77" Type="http://schemas.openxmlformats.org/officeDocument/2006/relationships/hyperlink" Target="https://podminky.urs.cz/item/CS_URS_2025_01/781131112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0251" TargetMode="External"/><Relationship Id="rId72" Type="http://schemas.openxmlformats.org/officeDocument/2006/relationships/hyperlink" Target="https://podminky.urs.cz/item/CS_URS_2025_01/771574416" TargetMode="External"/><Relationship Id="rId80" Type="http://schemas.openxmlformats.org/officeDocument/2006/relationships/hyperlink" Target="https://podminky.urs.cz/item/CS_URS_2025_01/998781103" TargetMode="External"/><Relationship Id="rId85" Type="http://schemas.openxmlformats.org/officeDocument/2006/relationships/hyperlink" Target="https://podminky.urs.cz/item/CS_URS_2025_01/784111001" TargetMode="External"/><Relationship Id="rId3" Type="http://schemas.openxmlformats.org/officeDocument/2006/relationships/hyperlink" Target="https://podminky.urs.cz/item/CS_URS_2025_01/611142001" TargetMode="External"/><Relationship Id="rId12" Type="http://schemas.openxmlformats.org/officeDocument/2006/relationships/hyperlink" Target="https://podminky.urs.cz/item/CS_URS_2025_01/965081223" TargetMode="External"/><Relationship Id="rId17" Type="http://schemas.openxmlformats.org/officeDocument/2006/relationships/hyperlink" Target="https://podminky.urs.cz/item/CS_URS_2025_01/97801319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190401" TargetMode="External"/><Relationship Id="rId38" Type="http://schemas.openxmlformats.org/officeDocument/2006/relationships/hyperlink" Target="https://podminky.urs.cz/item/CS_URS_2025_01/725210821" TargetMode="External"/><Relationship Id="rId46" Type="http://schemas.openxmlformats.org/officeDocument/2006/relationships/hyperlink" Target="https://podminky.urs.cz/item/CS_URS_2025_01/725291650" TargetMode="External"/><Relationship Id="rId59" Type="http://schemas.openxmlformats.org/officeDocument/2006/relationships/hyperlink" Target="https://podminky.urs.cz/item/CS_URS_2025_01/766660001" TargetMode="External"/><Relationship Id="rId67" Type="http://schemas.openxmlformats.org/officeDocument/2006/relationships/hyperlink" Target="https://podminky.urs.cz/item/CS_URS_2025_01/77159111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1120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767646411" TargetMode="External"/><Relationship Id="rId70" Type="http://schemas.openxmlformats.org/officeDocument/2006/relationships/hyperlink" Target="https://podminky.urs.cz/item/CS_URS_2025_01/771591264" TargetMode="External"/><Relationship Id="rId75" Type="http://schemas.openxmlformats.org/officeDocument/2006/relationships/hyperlink" Target="https://podminky.urs.cz/item/CS_URS_2025_01/781111011" TargetMode="External"/><Relationship Id="rId83" Type="http://schemas.openxmlformats.org/officeDocument/2006/relationships/hyperlink" Target="https://podminky.urs.cz/item/CS_URS_2025_01/783314201" TargetMode="External"/><Relationship Id="rId88" Type="http://schemas.openxmlformats.org/officeDocument/2006/relationships/hyperlink" Target="https://podminky.urs.cz/item/CS_URS_2025_01/043203003" TargetMode="External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7103333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6691914" TargetMode="External"/><Relationship Id="rId10" Type="http://schemas.openxmlformats.org/officeDocument/2006/relationships/hyperlink" Target="https://podminky.urs.cz/item/CS_URS_2025_01/949101111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865501" TargetMode="External"/><Relationship Id="rId52" Type="http://schemas.openxmlformats.org/officeDocument/2006/relationships/hyperlink" Target="https://podminky.urs.cz/item/CS_URS_2025_01/741313043" TargetMode="External"/><Relationship Id="rId60" Type="http://schemas.openxmlformats.org/officeDocument/2006/relationships/hyperlink" Target="https://podminky.urs.cz/item/CS_URS_2025_01/998766103" TargetMode="External"/><Relationship Id="rId65" Type="http://schemas.openxmlformats.org/officeDocument/2006/relationships/hyperlink" Target="https://podminky.urs.cz/item/CS_URS_2025_01/771121011" TargetMode="External"/><Relationship Id="rId73" Type="http://schemas.openxmlformats.org/officeDocument/2006/relationships/hyperlink" Target="https://podminky.urs.cz/item/CS_URS_2025_01/771591184" TargetMode="External"/><Relationship Id="rId78" Type="http://schemas.openxmlformats.org/officeDocument/2006/relationships/hyperlink" Target="https://podminky.urs.cz/item/CS_URS_2025_01/781161021" TargetMode="External"/><Relationship Id="rId81" Type="http://schemas.openxmlformats.org/officeDocument/2006/relationships/hyperlink" Target="https://podminky.urs.cz/item/CS_URS_2025_01/783306805" TargetMode="External"/><Relationship Id="rId86" Type="http://schemas.openxmlformats.org/officeDocument/2006/relationships/hyperlink" Target="https://podminky.urs.cz/item/CS_URS_2025_01/78418110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62031133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820801" TargetMode="External"/><Relationship Id="rId34" Type="http://schemas.openxmlformats.org/officeDocument/2006/relationships/hyperlink" Target="https://podminky.urs.cz/item/CS_URS_2025_01/722220153" TargetMode="External"/><Relationship Id="rId50" Type="http://schemas.openxmlformats.org/officeDocument/2006/relationships/hyperlink" Target="https://podminky.urs.cz/item/CS_URS_2025_01/741310201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81121011" TargetMode="Externa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771161022" TargetMode="External"/><Relationship Id="rId2" Type="http://schemas.openxmlformats.org/officeDocument/2006/relationships/hyperlink" Target="https://podminky.urs.cz/item/CS_URS_2025_01/61113112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840851" TargetMode="External"/><Relationship Id="rId45" Type="http://schemas.openxmlformats.org/officeDocument/2006/relationships/hyperlink" Target="https://podminky.urs.cz/item/CS_URS_2025_01/725241123" TargetMode="External"/><Relationship Id="rId66" Type="http://schemas.openxmlformats.org/officeDocument/2006/relationships/hyperlink" Target="https://podminky.urs.cz/item/CS_URS_2025_01/771151024" TargetMode="External"/><Relationship Id="rId87" Type="http://schemas.openxmlformats.org/officeDocument/2006/relationships/hyperlink" Target="https://podminky.urs.cz/item/CS_URS_2025_01/784211121" TargetMode="External"/><Relationship Id="rId61" Type="http://schemas.openxmlformats.org/officeDocument/2006/relationships/hyperlink" Target="https://podminky.urs.cz/item/CS_URS_2025_01/742110871" TargetMode="External"/><Relationship Id="rId82" Type="http://schemas.openxmlformats.org/officeDocument/2006/relationships/hyperlink" Target="https://podminky.urs.cz/item/CS_URS_2025_01/783301313" TargetMode="External"/><Relationship Id="rId19" Type="http://schemas.openxmlformats.org/officeDocument/2006/relationships/hyperlink" Target="https://podminky.urs.cz/item/CS_URS_2025_01/997013501" TargetMode="External"/></Relationships>
</file>

<file path=xl/worksheets/_rels/sheet9.xml.rels><?xml version="1.0" encoding="UTF-8" standalone="yes"?>
<Relationships xmlns="http://schemas.openxmlformats.org/package/2006/relationships"><Relationship Id="rId26" Type="http://schemas.openxmlformats.org/officeDocument/2006/relationships/hyperlink" Target="https://podminky.urs.cz/item/CS_URS_2025_01/721174043" TargetMode="External"/><Relationship Id="rId21" Type="http://schemas.openxmlformats.org/officeDocument/2006/relationships/hyperlink" Target="https://podminky.urs.cz/item/CS_URS_2025_01/997013609" TargetMode="External"/><Relationship Id="rId42" Type="http://schemas.openxmlformats.org/officeDocument/2006/relationships/hyperlink" Target="https://podminky.urs.cz/item/CS_URS_2025_01/725291650" TargetMode="External"/><Relationship Id="rId47" Type="http://schemas.openxmlformats.org/officeDocument/2006/relationships/hyperlink" Target="https://podminky.urs.cz/item/CS_URS_2025_01/725813111" TargetMode="External"/><Relationship Id="rId63" Type="http://schemas.openxmlformats.org/officeDocument/2006/relationships/hyperlink" Target="https://podminky.urs.cz/item/CS_URS_2025_01/998767103" TargetMode="External"/><Relationship Id="rId68" Type="http://schemas.openxmlformats.org/officeDocument/2006/relationships/hyperlink" Target="https://podminky.urs.cz/item/CS_URS_2025_01/771574416" TargetMode="External"/><Relationship Id="rId84" Type="http://schemas.openxmlformats.org/officeDocument/2006/relationships/hyperlink" Target="https://podminky.urs.cz/item/CS_URS_2025_01/783317101" TargetMode="External"/><Relationship Id="rId89" Type="http://schemas.openxmlformats.org/officeDocument/2006/relationships/printerSettings" Target="../printerSettings/printerSettings9.bin"/><Relationship Id="rId16" Type="http://schemas.openxmlformats.org/officeDocument/2006/relationships/hyperlink" Target="https://podminky.urs.cz/item/CS_URS_2025_01/965081223" TargetMode="External"/><Relationship Id="rId11" Type="http://schemas.openxmlformats.org/officeDocument/2006/relationships/hyperlink" Target="https://podminky.urs.cz/item/CS_URS_2025_01/978059541" TargetMode="External"/><Relationship Id="rId32" Type="http://schemas.openxmlformats.org/officeDocument/2006/relationships/hyperlink" Target="https://podminky.urs.cz/item/CS_URS_2025_01/722181212" TargetMode="External"/><Relationship Id="rId37" Type="http://schemas.openxmlformats.org/officeDocument/2006/relationships/hyperlink" Target="https://podminky.urs.cz/item/CS_URS_2025_01/725110811" TargetMode="External"/><Relationship Id="rId53" Type="http://schemas.openxmlformats.org/officeDocument/2006/relationships/hyperlink" Target="https://podminky.urs.cz/item/CS_URS_2025_01/741372012" TargetMode="External"/><Relationship Id="rId58" Type="http://schemas.openxmlformats.org/officeDocument/2006/relationships/hyperlink" Target="https://podminky.urs.cz/item/CS_URS_2025_01/766491851" TargetMode="External"/><Relationship Id="rId74" Type="http://schemas.openxmlformats.org/officeDocument/2006/relationships/hyperlink" Target="https://podminky.urs.cz/item/CS_URS_2025_01/998771103" TargetMode="External"/><Relationship Id="rId79" Type="http://schemas.openxmlformats.org/officeDocument/2006/relationships/hyperlink" Target="https://podminky.urs.cz/item/CS_URS_2025_01/781472216" TargetMode="External"/><Relationship Id="rId5" Type="http://schemas.openxmlformats.org/officeDocument/2006/relationships/hyperlink" Target="https://podminky.urs.cz/item/CS_URS_2025_01/612135001" TargetMode="External"/><Relationship Id="rId90" Type="http://schemas.openxmlformats.org/officeDocument/2006/relationships/drawing" Target="../drawings/drawing9.xml"/><Relationship Id="rId14" Type="http://schemas.openxmlformats.org/officeDocument/2006/relationships/hyperlink" Target="https://podminky.urs.cz/item/CS_URS_2025_01/962031133" TargetMode="External"/><Relationship Id="rId22" Type="http://schemas.openxmlformats.org/officeDocument/2006/relationships/hyperlink" Target="https://podminky.urs.cz/item/CS_URS_2025_01/997013631" TargetMode="External"/><Relationship Id="rId27" Type="http://schemas.openxmlformats.org/officeDocument/2006/relationships/hyperlink" Target="https://podminky.urs.cz/item/CS_URS_2025_01/721194105" TargetMode="External"/><Relationship Id="rId30" Type="http://schemas.openxmlformats.org/officeDocument/2006/relationships/hyperlink" Target="https://podminky.urs.cz/item/CS_URS_2025_01/722174003" TargetMode="External"/><Relationship Id="rId35" Type="http://schemas.openxmlformats.org/officeDocument/2006/relationships/hyperlink" Target="https://podminky.urs.cz/item/CS_URS_2025_01/722290234" TargetMode="External"/><Relationship Id="rId43" Type="http://schemas.openxmlformats.org/officeDocument/2006/relationships/hyperlink" Target="https://podminky.urs.cz/item/CS_URS_2025_01/725211601" TargetMode="External"/><Relationship Id="rId48" Type="http://schemas.openxmlformats.org/officeDocument/2006/relationships/hyperlink" Target="https://podminky.urs.cz/item/CS_URS_2025_01/998725103" TargetMode="External"/><Relationship Id="rId56" Type="http://schemas.openxmlformats.org/officeDocument/2006/relationships/hyperlink" Target="https://podminky.urs.cz/item/CS_URS_2025_01/998751102" TargetMode="External"/><Relationship Id="rId64" Type="http://schemas.openxmlformats.org/officeDocument/2006/relationships/hyperlink" Target="https://podminky.urs.cz/item/CS_URS_2025_01/771111011" TargetMode="External"/><Relationship Id="rId69" Type="http://schemas.openxmlformats.org/officeDocument/2006/relationships/hyperlink" Target="https://podminky.urs.cz/item/CS_URS_2025_01/771591112" TargetMode="External"/><Relationship Id="rId77" Type="http://schemas.openxmlformats.org/officeDocument/2006/relationships/hyperlink" Target="https://podminky.urs.cz/item/CS_URS_2025_01/781131112" TargetMode="External"/><Relationship Id="rId8" Type="http://schemas.openxmlformats.org/officeDocument/2006/relationships/hyperlink" Target="https://podminky.urs.cz/item/CS_URS_2025_01/612131121" TargetMode="External"/><Relationship Id="rId51" Type="http://schemas.openxmlformats.org/officeDocument/2006/relationships/hyperlink" Target="https://podminky.urs.cz/item/CS_URS_2025_01/741310251" TargetMode="External"/><Relationship Id="rId72" Type="http://schemas.openxmlformats.org/officeDocument/2006/relationships/hyperlink" Target="https://podminky.urs.cz/item/CS_URS_2025_01/771591242" TargetMode="External"/><Relationship Id="rId80" Type="http://schemas.openxmlformats.org/officeDocument/2006/relationships/hyperlink" Target="https://podminky.urs.cz/item/CS_URS_2025_01/998781103" TargetMode="External"/><Relationship Id="rId85" Type="http://schemas.openxmlformats.org/officeDocument/2006/relationships/hyperlink" Target="https://podminky.urs.cz/item/CS_URS_2025_01/784111001" TargetMode="External"/><Relationship Id="rId3" Type="http://schemas.openxmlformats.org/officeDocument/2006/relationships/hyperlink" Target="https://podminky.urs.cz/item/CS_URS_2025_01/611142001" TargetMode="External"/><Relationship Id="rId12" Type="http://schemas.openxmlformats.org/officeDocument/2006/relationships/hyperlink" Target="https://podminky.urs.cz/item/CS_URS_2025_01/978013191" TargetMode="External"/><Relationship Id="rId17" Type="http://schemas.openxmlformats.org/officeDocument/2006/relationships/hyperlink" Target="https://podminky.urs.cz/item/CS_URS_2025_01/971033331" TargetMode="External"/><Relationship Id="rId25" Type="http://schemas.openxmlformats.org/officeDocument/2006/relationships/hyperlink" Target="https://podminky.urs.cz/item/CS_URS_2025_01/721174005" TargetMode="External"/><Relationship Id="rId33" Type="http://schemas.openxmlformats.org/officeDocument/2006/relationships/hyperlink" Target="https://podminky.urs.cz/item/CS_URS_2025_01/722190401" TargetMode="External"/><Relationship Id="rId38" Type="http://schemas.openxmlformats.org/officeDocument/2006/relationships/hyperlink" Target="https://podminky.urs.cz/item/CS_URS_2025_01/725820801" TargetMode="External"/><Relationship Id="rId46" Type="http://schemas.openxmlformats.org/officeDocument/2006/relationships/hyperlink" Target="https://podminky.urs.cz/item/CS_URS_2025_01/725241112" TargetMode="External"/><Relationship Id="rId59" Type="http://schemas.openxmlformats.org/officeDocument/2006/relationships/hyperlink" Target="https://podminky.urs.cz/item/CS_URS_2025_01/766660001" TargetMode="External"/><Relationship Id="rId67" Type="http://schemas.openxmlformats.org/officeDocument/2006/relationships/hyperlink" Target="https://podminky.urs.cz/item/CS_URS_2025_01/771161022" TargetMode="External"/><Relationship Id="rId20" Type="http://schemas.openxmlformats.org/officeDocument/2006/relationships/hyperlink" Target="https://podminky.urs.cz/item/CS_URS_2025_01/997013509" TargetMode="External"/><Relationship Id="rId41" Type="http://schemas.openxmlformats.org/officeDocument/2006/relationships/hyperlink" Target="https://podminky.urs.cz/item/CS_URS_2025_01/725112011" TargetMode="External"/><Relationship Id="rId54" Type="http://schemas.openxmlformats.org/officeDocument/2006/relationships/hyperlink" Target="https://podminky.urs.cz/item/CS_URS_2025_01/998741103" TargetMode="External"/><Relationship Id="rId62" Type="http://schemas.openxmlformats.org/officeDocument/2006/relationships/hyperlink" Target="https://podminky.urs.cz/item/CS_URS_2025_01/767646411" TargetMode="External"/><Relationship Id="rId70" Type="http://schemas.openxmlformats.org/officeDocument/2006/relationships/hyperlink" Target="https://podminky.urs.cz/item/CS_URS_2025_01/771591184" TargetMode="External"/><Relationship Id="rId75" Type="http://schemas.openxmlformats.org/officeDocument/2006/relationships/hyperlink" Target="https://podminky.urs.cz/item/CS_URS_2025_01/781111011" TargetMode="External"/><Relationship Id="rId83" Type="http://schemas.openxmlformats.org/officeDocument/2006/relationships/hyperlink" Target="https://podminky.urs.cz/item/CS_URS_2025_01/783314201" TargetMode="External"/><Relationship Id="rId88" Type="http://schemas.openxmlformats.org/officeDocument/2006/relationships/hyperlink" Target="https://podminky.urs.cz/item/CS_URS_2025_01/043203003" TargetMode="External"/><Relationship Id="rId1" Type="http://schemas.openxmlformats.org/officeDocument/2006/relationships/hyperlink" Target="https://podminky.urs.cz/item/CS_URS_2025_01/612135101" TargetMode="External"/><Relationship Id="rId6" Type="http://schemas.openxmlformats.org/officeDocument/2006/relationships/hyperlink" Target="https://podminky.urs.cz/item/CS_URS_2025_01/612135091" TargetMode="External"/><Relationship Id="rId15" Type="http://schemas.openxmlformats.org/officeDocument/2006/relationships/hyperlink" Target="https://podminky.urs.cz/item/CS_URS_2025_01/965042221" TargetMode="External"/><Relationship Id="rId23" Type="http://schemas.openxmlformats.org/officeDocument/2006/relationships/hyperlink" Target="https://podminky.urs.cz/item/CS_URS_2025_01/998011003" TargetMode="External"/><Relationship Id="rId28" Type="http://schemas.openxmlformats.org/officeDocument/2006/relationships/hyperlink" Target="https://podminky.urs.cz/item/CS_URS_2025_01/721194109" TargetMode="External"/><Relationship Id="rId36" Type="http://schemas.openxmlformats.org/officeDocument/2006/relationships/hyperlink" Target="https://podminky.urs.cz/item/CS_URS_2025_01/998722103" TargetMode="External"/><Relationship Id="rId49" Type="http://schemas.openxmlformats.org/officeDocument/2006/relationships/hyperlink" Target="https://podminky.urs.cz/item/CS_URS_2025_01/741371813" TargetMode="External"/><Relationship Id="rId57" Type="http://schemas.openxmlformats.org/officeDocument/2006/relationships/hyperlink" Target="https://podminky.urs.cz/item/CS_URS_2025_01/766691914" TargetMode="External"/><Relationship Id="rId10" Type="http://schemas.openxmlformats.org/officeDocument/2006/relationships/hyperlink" Target="https://podminky.urs.cz/item/CS_URS_2025_01/949101111" TargetMode="External"/><Relationship Id="rId31" Type="http://schemas.openxmlformats.org/officeDocument/2006/relationships/hyperlink" Target="https://podminky.urs.cz/item/CS_URS_2025_01/722174023" TargetMode="External"/><Relationship Id="rId44" Type="http://schemas.openxmlformats.org/officeDocument/2006/relationships/hyperlink" Target="https://podminky.urs.cz/item/CS_URS_2025_01/725865501" TargetMode="External"/><Relationship Id="rId52" Type="http://schemas.openxmlformats.org/officeDocument/2006/relationships/hyperlink" Target="https://podminky.urs.cz/item/CS_URS_2025_01/741313043" TargetMode="External"/><Relationship Id="rId60" Type="http://schemas.openxmlformats.org/officeDocument/2006/relationships/hyperlink" Target="https://podminky.urs.cz/item/CS_URS_2025_01/998766103" TargetMode="External"/><Relationship Id="rId65" Type="http://schemas.openxmlformats.org/officeDocument/2006/relationships/hyperlink" Target="https://podminky.urs.cz/item/CS_URS_2025_01/771121011" TargetMode="External"/><Relationship Id="rId73" Type="http://schemas.openxmlformats.org/officeDocument/2006/relationships/hyperlink" Target="https://podminky.urs.cz/item/CS_URS_2025_01/771591264" TargetMode="External"/><Relationship Id="rId78" Type="http://schemas.openxmlformats.org/officeDocument/2006/relationships/hyperlink" Target="https://podminky.urs.cz/item/CS_URS_2025_01/781161021" TargetMode="External"/><Relationship Id="rId81" Type="http://schemas.openxmlformats.org/officeDocument/2006/relationships/hyperlink" Target="https://podminky.urs.cz/item/CS_URS_2025_01/783301313" TargetMode="External"/><Relationship Id="rId86" Type="http://schemas.openxmlformats.org/officeDocument/2006/relationships/hyperlink" Target="https://podminky.urs.cz/item/CS_URS_2025_01/784181101" TargetMode="External"/><Relationship Id="rId4" Type="http://schemas.openxmlformats.org/officeDocument/2006/relationships/hyperlink" Target="https://podminky.urs.cz/item/CS_URS_2025_01/611321141" TargetMode="External"/><Relationship Id="rId9" Type="http://schemas.openxmlformats.org/officeDocument/2006/relationships/hyperlink" Target="https://podminky.urs.cz/item/CS_URS_2025_01/612321141" TargetMode="External"/><Relationship Id="rId13" Type="http://schemas.openxmlformats.org/officeDocument/2006/relationships/hyperlink" Target="https://podminky.urs.cz/item/CS_URS_2025_01/978011191" TargetMode="External"/><Relationship Id="rId18" Type="http://schemas.openxmlformats.org/officeDocument/2006/relationships/hyperlink" Target="https://podminky.urs.cz/item/CS_URS_2025_01/997013117" TargetMode="External"/><Relationship Id="rId39" Type="http://schemas.openxmlformats.org/officeDocument/2006/relationships/hyperlink" Target="https://podminky.urs.cz/item/CS_URS_2025_01/725210821" TargetMode="External"/><Relationship Id="rId34" Type="http://schemas.openxmlformats.org/officeDocument/2006/relationships/hyperlink" Target="https://podminky.urs.cz/item/CS_URS_2025_01/722220153" TargetMode="External"/><Relationship Id="rId50" Type="http://schemas.openxmlformats.org/officeDocument/2006/relationships/hyperlink" Target="https://podminky.urs.cz/item/CS_URS_2025_01/741310201" TargetMode="External"/><Relationship Id="rId55" Type="http://schemas.openxmlformats.org/officeDocument/2006/relationships/hyperlink" Target="https://podminky.urs.cz/item/CS_URS_2025_01/767810112" TargetMode="External"/><Relationship Id="rId76" Type="http://schemas.openxmlformats.org/officeDocument/2006/relationships/hyperlink" Target="https://podminky.urs.cz/item/CS_URS_2025_01/781121011" TargetMode="External"/><Relationship Id="rId7" Type="http://schemas.openxmlformats.org/officeDocument/2006/relationships/hyperlink" Target="https://podminky.urs.cz/item/CS_URS_2025_01/612142001" TargetMode="External"/><Relationship Id="rId71" Type="http://schemas.openxmlformats.org/officeDocument/2006/relationships/hyperlink" Target="https://podminky.urs.cz/item/CS_URS_2025_01/771591241" TargetMode="External"/><Relationship Id="rId2" Type="http://schemas.openxmlformats.org/officeDocument/2006/relationships/hyperlink" Target="https://podminky.urs.cz/item/CS_URS_2025_01/611131121" TargetMode="External"/><Relationship Id="rId29" Type="http://schemas.openxmlformats.org/officeDocument/2006/relationships/hyperlink" Target="https://podminky.urs.cz/item/CS_URS_2025_01/998721103" TargetMode="External"/><Relationship Id="rId24" Type="http://schemas.openxmlformats.org/officeDocument/2006/relationships/hyperlink" Target="https://podminky.urs.cz/item/CS_URS_2025_01/721174004" TargetMode="External"/><Relationship Id="rId40" Type="http://schemas.openxmlformats.org/officeDocument/2006/relationships/hyperlink" Target="https://podminky.urs.cz/item/CS_URS_2025_01/725840851" TargetMode="External"/><Relationship Id="rId45" Type="http://schemas.openxmlformats.org/officeDocument/2006/relationships/hyperlink" Target="https://podminky.urs.cz/item/CS_URS_2025_01/725822611" TargetMode="External"/><Relationship Id="rId66" Type="http://schemas.openxmlformats.org/officeDocument/2006/relationships/hyperlink" Target="https://podminky.urs.cz/item/CS_URS_2025_01/771151024" TargetMode="External"/><Relationship Id="rId87" Type="http://schemas.openxmlformats.org/officeDocument/2006/relationships/hyperlink" Target="https://podminky.urs.cz/item/CS_URS_2025_01/784211121" TargetMode="External"/><Relationship Id="rId61" Type="http://schemas.openxmlformats.org/officeDocument/2006/relationships/hyperlink" Target="https://podminky.urs.cz/item/CS_URS_2025_01/742110871" TargetMode="External"/><Relationship Id="rId82" Type="http://schemas.openxmlformats.org/officeDocument/2006/relationships/hyperlink" Target="https://podminky.urs.cz/item/CS_URS_2025_01/783306805" TargetMode="External"/><Relationship Id="rId19" Type="http://schemas.openxmlformats.org/officeDocument/2006/relationships/hyperlink" Target="https://podminky.urs.cz/item/CS_URS_2025_01/997013501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podminky.urs.cz/item/CS_URS_2025_01/034703000" TargetMode="External"/><Relationship Id="rId2" Type="http://schemas.openxmlformats.org/officeDocument/2006/relationships/hyperlink" Target="https://podminky.urs.cz/item/CS_URS_2024_01/032903000" TargetMode="External"/><Relationship Id="rId1" Type="http://schemas.openxmlformats.org/officeDocument/2006/relationships/hyperlink" Target="https://podminky.urs.cz/item/CS_URS_2024_01/013254000" TargetMode="External"/><Relationship Id="rId5" Type="http://schemas.openxmlformats.org/officeDocument/2006/relationships/drawing" Target="../drawings/drawing10.xml"/><Relationship Id="rId4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65"/>
  <sheetViews>
    <sheetView showGridLines="0" tabSelected="1" workbookViewId="0">
      <selection activeCell="AP17" sqref="AP17"/>
    </sheetView>
  </sheetViews>
  <sheetFormatPr defaultRowHeight="11.25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customWidth="1"/>
    <col min="44" max="44" width="13.6640625" customWidth="1"/>
    <col min="45" max="47" width="25.83203125" hidden="1" customWidth="1"/>
    <col min="48" max="49" width="21.6640625" hidden="1" customWidth="1"/>
    <col min="50" max="51" width="25" hidden="1" customWidth="1"/>
    <col min="52" max="52" width="21.6640625" hidden="1" customWidth="1"/>
    <col min="53" max="53" width="19.1640625" hidden="1" customWidth="1"/>
    <col min="54" max="54" width="25" hidden="1" customWidth="1"/>
    <col min="55" max="55" width="21.6640625" hidden="1" customWidth="1"/>
    <col min="56" max="56" width="19.1640625" hidden="1" customWidth="1"/>
    <col min="57" max="57" width="66.5" customWidth="1"/>
    <col min="71" max="91" width="9.33203125" hidden="1"/>
  </cols>
  <sheetData>
    <row r="1" spans="1:74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pans="1:74" ht="36.950000000000003" customHeight="1"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D2" s="272"/>
      <c r="BE2" s="272"/>
      <c r="BS2" s="17" t="s">
        <v>6</v>
      </c>
      <c r="BT2" s="17" t="s">
        <v>7</v>
      </c>
    </row>
    <row r="3" spans="1:74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pans="1:74" ht="24.95" customHeight="1">
      <c r="B4" s="20"/>
      <c r="D4" s="21" t="s">
        <v>9</v>
      </c>
      <c r="AR4" s="20"/>
      <c r="AS4" s="22" t="s">
        <v>10</v>
      </c>
      <c r="BE4" s="23" t="s">
        <v>11</v>
      </c>
      <c r="BS4" s="17" t="s">
        <v>12</v>
      </c>
    </row>
    <row r="5" spans="1:74" ht="12" customHeight="1">
      <c r="B5" s="20"/>
      <c r="D5" s="24" t="s">
        <v>13</v>
      </c>
      <c r="K5" s="271" t="s">
        <v>14</v>
      </c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272"/>
      <c r="AK5" s="272"/>
      <c r="AL5" s="272"/>
      <c r="AM5" s="272"/>
      <c r="AN5" s="272"/>
      <c r="AO5" s="272"/>
      <c r="AR5" s="20"/>
      <c r="BE5" s="268" t="s">
        <v>15</v>
      </c>
      <c r="BS5" s="17" t="s">
        <v>6</v>
      </c>
    </row>
    <row r="6" spans="1:74" ht="36.950000000000003" customHeight="1">
      <c r="B6" s="20"/>
      <c r="D6" s="26" t="s">
        <v>16</v>
      </c>
      <c r="K6" s="273" t="s">
        <v>17</v>
      </c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R6" s="20"/>
      <c r="BE6" s="269"/>
      <c r="BS6" s="17" t="s">
        <v>6</v>
      </c>
    </row>
    <row r="7" spans="1:74" ht="12" customHeight="1">
      <c r="B7" s="20"/>
      <c r="D7" s="27" t="s">
        <v>18</v>
      </c>
      <c r="K7" s="25" t="s">
        <v>19</v>
      </c>
      <c r="AK7" s="27" t="s">
        <v>20</v>
      </c>
      <c r="AN7" s="25" t="s">
        <v>21</v>
      </c>
      <c r="AR7" s="20"/>
      <c r="BE7" s="269"/>
      <c r="BS7" s="17" t="s">
        <v>6</v>
      </c>
    </row>
    <row r="8" spans="1:74" ht="12" customHeight="1">
      <c r="B8" s="20"/>
      <c r="D8" s="27" t="s">
        <v>22</v>
      </c>
      <c r="K8" s="25" t="s">
        <v>23</v>
      </c>
      <c r="AK8" s="27" t="s">
        <v>24</v>
      </c>
      <c r="AN8" s="264">
        <v>45880</v>
      </c>
      <c r="AR8" s="20"/>
      <c r="BE8" s="269"/>
      <c r="BS8" s="17" t="s">
        <v>6</v>
      </c>
    </row>
    <row r="9" spans="1:74" ht="29.25" customHeight="1">
      <c r="B9" s="20"/>
      <c r="D9" s="24" t="s">
        <v>25</v>
      </c>
      <c r="K9" s="29" t="s">
        <v>26</v>
      </c>
      <c r="AR9" s="20"/>
      <c r="BE9" s="269"/>
      <c r="BS9" s="17" t="s">
        <v>6</v>
      </c>
    </row>
    <row r="10" spans="1:74" ht="12" customHeight="1">
      <c r="B10" s="20"/>
      <c r="D10" s="27" t="s">
        <v>27</v>
      </c>
      <c r="AK10" s="27" t="s">
        <v>28</v>
      </c>
      <c r="AN10" s="25" t="s">
        <v>29</v>
      </c>
      <c r="AR10" s="20"/>
      <c r="BE10" s="269"/>
      <c r="BS10" s="17" t="s">
        <v>6</v>
      </c>
    </row>
    <row r="11" spans="1:74" ht="18.399999999999999" customHeight="1">
      <c r="B11" s="20"/>
      <c r="E11" s="25" t="s">
        <v>30</v>
      </c>
      <c r="AK11" s="27" t="s">
        <v>31</v>
      </c>
      <c r="AN11" s="25" t="s">
        <v>32</v>
      </c>
      <c r="AR11" s="20"/>
      <c r="BE11" s="269"/>
      <c r="BS11" s="17" t="s">
        <v>6</v>
      </c>
    </row>
    <row r="12" spans="1:74" ht="6.95" customHeight="1">
      <c r="B12" s="20"/>
      <c r="AR12" s="20"/>
      <c r="BE12" s="269"/>
      <c r="BS12" s="17" t="s">
        <v>6</v>
      </c>
    </row>
    <row r="13" spans="1:74" ht="12" customHeight="1">
      <c r="B13" s="20"/>
      <c r="D13" s="27" t="s">
        <v>33</v>
      </c>
      <c r="AK13" s="27" t="s">
        <v>28</v>
      </c>
      <c r="AN13" s="30" t="s">
        <v>1368</v>
      </c>
      <c r="AR13" s="20"/>
      <c r="BE13" s="269"/>
      <c r="BS13" s="17" t="s">
        <v>6</v>
      </c>
    </row>
    <row r="14" spans="1:74" ht="12.75">
      <c r="B14" s="20"/>
      <c r="E14" s="274" t="s">
        <v>1367</v>
      </c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" t="s">
        <v>31</v>
      </c>
      <c r="AN14" s="30" t="s">
        <v>1369</v>
      </c>
      <c r="AR14" s="20"/>
      <c r="BE14" s="269"/>
      <c r="BS14" s="17" t="s">
        <v>6</v>
      </c>
    </row>
    <row r="15" spans="1:74" ht="6.95" customHeight="1">
      <c r="B15" s="20"/>
      <c r="AR15" s="20"/>
      <c r="BE15" s="269"/>
      <c r="BS15" s="17" t="s">
        <v>4</v>
      </c>
    </row>
    <row r="16" spans="1:74" ht="12" customHeight="1">
      <c r="B16" s="20"/>
      <c r="D16" s="27" t="s">
        <v>34</v>
      </c>
      <c r="AK16" s="27" t="s">
        <v>28</v>
      </c>
      <c r="AN16" s="25" t="s">
        <v>35</v>
      </c>
      <c r="AR16" s="20"/>
      <c r="BE16" s="269"/>
      <c r="BS16" s="17" t="s">
        <v>4</v>
      </c>
    </row>
    <row r="17" spans="2:71" ht="18.399999999999999" customHeight="1">
      <c r="B17" s="20"/>
      <c r="E17" s="25" t="s">
        <v>36</v>
      </c>
      <c r="AK17" s="27" t="s">
        <v>31</v>
      </c>
      <c r="AN17" s="25" t="s">
        <v>32</v>
      </c>
      <c r="AR17" s="20"/>
      <c r="BE17" s="269"/>
      <c r="BS17" s="17" t="s">
        <v>37</v>
      </c>
    </row>
    <row r="18" spans="2:71" ht="6.95" customHeight="1">
      <c r="B18" s="20"/>
      <c r="AR18" s="20"/>
      <c r="BE18" s="269"/>
      <c r="BS18" s="17" t="s">
        <v>6</v>
      </c>
    </row>
    <row r="19" spans="2:71" ht="12" customHeight="1">
      <c r="B19" s="20"/>
      <c r="D19" s="27" t="s">
        <v>38</v>
      </c>
      <c r="AK19" s="27" t="s">
        <v>28</v>
      </c>
      <c r="AN19" s="25" t="s">
        <v>32</v>
      </c>
      <c r="AR19" s="20"/>
      <c r="BE19" s="269"/>
      <c r="BS19" s="17" t="s">
        <v>6</v>
      </c>
    </row>
    <row r="20" spans="2:71" ht="18.399999999999999" customHeight="1">
      <c r="B20" s="20"/>
      <c r="E20" s="25" t="s">
        <v>39</v>
      </c>
      <c r="AK20" s="27" t="s">
        <v>31</v>
      </c>
      <c r="AN20" s="25" t="s">
        <v>32</v>
      </c>
      <c r="AR20" s="20"/>
      <c r="BE20" s="269"/>
      <c r="BS20" s="17" t="s">
        <v>4</v>
      </c>
    </row>
    <row r="21" spans="2:71" ht="6.95" customHeight="1">
      <c r="B21" s="20"/>
      <c r="AR21" s="20"/>
      <c r="BE21" s="269"/>
    </row>
    <row r="22" spans="2:71" ht="12" customHeight="1">
      <c r="B22" s="20"/>
      <c r="D22" s="27" t="s">
        <v>40</v>
      </c>
      <c r="AR22" s="20"/>
      <c r="BE22" s="269"/>
    </row>
    <row r="23" spans="2:71" ht="47.25" customHeight="1">
      <c r="B23" s="20"/>
      <c r="E23" s="291" t="s">
        <v>41</v>
      </c>
      <c r="F23" s="291"/>
      <c r="G23" s="291"/>
      <c r="H23" s="291"/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  <c r="AB23" s="291"/>
      <c r="AC23" s="291"/>
      <c r="AD23" s="291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R23" s="20"/>
      <c r="BE23" s="269"/>
    </row>
    <row r="24" spans="2:71" ht="6.95" customHeight="1">
      <c r="B24" s="20"/>
      <c r="AR24" s="20"/>
      <c r="BE24" s="269"/>
    </row>
    <row r="25" spans="2:71" ht="6.95" customHeight="1">
      <c r="B25" s="20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R25" s="20"/>
      <c r="BE25" s="269"/>
    </row>
    <row r="26" spans="2:71" s="1" customFormat="1" ht="25.9" customHeight="1">
      <c r="B26" s="33"/>
      <c r="D26" s="34" t="s">
        <v>42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292">
        <f>ROUND(AG54,2)</f>
        <v>1388888</v>
      </c>
      <c r="AL26" s="293"/>
      <c r="AM26" s="293"/>
      <c r="AN26" s="293"/>
      <c r="AO26" s="293"/>
      <c r="AR26" s="33"/>
      <c r="BE26" s="269"/>
    </row>
    <row r="27" spans="2:71" s="1" customFormat="1" ht="6.95" customHeight="1">
      <c r="B27" s="33"/>
      <c r="AR27" s="33"/>
      <c r="BE27" s="269"/>
    </row>
    <row r="28" spans="2:71" s="1" customFormat="1" ht="12.75">
      <c r="B28" s="33"/>
      <c r="L28" s="294" t="s">
        <v>43</v>
      </c>
      <c r="M28" s="294"/>
      <c r="N28" s="294"/>
      <c r="O28" s="294"/>
      <c r="P28" s="294"/>
      <c r="W28" s="294" t="s">
        <v>44</v>
      </c>
      <c r="X28" s="294"/>
      <c r="Y28" s="294"/>
      <c r="Z28" s="294"/>
      <c r="AA28" s="294"/>
      <c r="AB28" s="294"/>
      <c r="AC28" s="294"/>
      <c r="AD28" s="294"/>
      <c r="AE28" s="294"/>
      <c r="AK28" s="294" t="s">
        <v>45</v>
      </c>
      <c r="AL28" s="294"/>
      <c r="AM28" s="294"/>
      <c r="AN28" s="294"/>
      <c r="AO28" s="294"/>
      <c r="AR28" s="33"/>
      <c r="BE28" s="269"/>
    </row>
    <row r="29" spans="2:71" s="2" customFormat="1" ht="14.45" customHeight="1">
      <c r="B29" s="37"/>
      <c r="D29" s="27" t="s">
        <v>46</v>
      </c>
      <c r="F29" s="27" t="s">
        <v>47</v>
      </c>
      <c r="L29" s="297">
        <v>0.21</v>
      </c>
      <c r="M29" s="296"/>
      <c r="N29" s="296"/>
      <c r="O29" s="296"/>
      <c r="P29" s="296"/>
      <c r="W29" s="295">
        <f>ROUND(AZ54, 2)</f>
        <v>1388888</v>
      </c>
      <c r="X29" s="296"/>
      <c r="Y29" s="296"/>
      <c r="Z29" s="296"/>
      <c r="AA29" s="296"/>
      <c r="AB29" s="296"/>
      <c r="AC29" s="296"/>
      <c r="AD29" s="296"/>
      <c r="AE29" s="296"/>
      <c r="AK29" s="295">
        <f>ROUND(AV54, 2)</f>
        <v>291666.48</v>
      </c>
      <c r="AL29" s="296"/>
      <c r="AM29" s="296"/>
      <c r="AN29" s="296"/>
      <c r="AO29" s="296"/>
      <c r="AR29" s="37"/>
      <c r="BE29" s="270"/>
    </row>
    <row r="30" spans="2:71" s="2" customFormat="1" ht="14.45" customHeight="1">
      <c r="B30" s="37"/>
      <c r="F30" s="27" t="s">
        <v>48</v>
      </c>
      <c r="L30" s="297">
        <v>0.12</v>
      </c>
      <c r="M30" s="296"/>
      <c r="N30" s="296"/>
      <c r="O30" s="296"/>
      <c r="P30" s="296"/>
      <c r="W30" s="295">
        <f>ROUND(BA54, 2)</f>
        <v>0</v>
      </c>
      <c r="X30" s="296"/>
      <c r="Y30" s="296"/>
      <c r="Z30" s="296"/>
      <c r="AA30" s="296"/>
      <c r="AB30" s="296"/>
      <c r="AC30" s="296"/>
      <c r="AD30" s="296"/>
      <c r="AE30" s="296"/>
      <c r="AK30" s="295">
        <f>ROUND(AW54, 2)</f>
        <v>0</v>
      </c>
      <c r="AL30" s="296"/>
      <c r="AM30" s="296"/>
      <c r="AN30" s="296"/>
      <c r="AO30" s="296"/>
      <c r="AR30" s="37"/>
      <c r="BE30" s="270"/>
    </row>
    <row r="31" spans="2:71" s="2" customFormat="1" ht="14.45" hidden="1" customHeight="1">
      <c r="B31" s="37"/>
      <c r="F31" s="27" t="s">
        <v>49</v>
      </c>
      <c r="L31" s="297">
        <v>0.21</v>
      </c>
      <c r="M31" s="296"/>
      <c r="N31" s="296"/>
      <c r="O31" s="296"/>
      <c r="P31" s="296"/>
      <c r="W31" s="295">
        <f>ROUND(BB54, 2)</f>
        <v>0</v>
      </c>
      <c r="X31" s="296"/>
      <c r="Y31" s="296"/>
      <c r="Z31" s="296"/>
      <c r="AA31" s="296"/>
      <c r="AB31" s="296"/>
      <c r="AC31" s="296"/>
      <c r="AD31" s="296"/>
      <c r="AE31" s="296"/>
      <c r="AK31" s="295">
        <v>0</v>
      </c>
      <c r="AL31" s="296"/>
      <c r="AM31" s="296"/>
      <c r="AN31" s="296"/>
      <c r="AO31" s="296"/>
      <c r="AR31" s="37"/>
      <c r="BE31" s="270"/>
    </row>
    <row r="32" spans="2:71" s="2" customFormat="1" ht="14.45" hidden="1" customHeight="1">
      <c r="B32" s="37"/>
      <c r="F32" s="27" t="s">
        <v>50</v>
      </c>
      <c r="L32" s="297">
        <v>0.12</v>
      </c>
      <c r="M32" s="296"/>
      <c r="N32" s="296"/>
      <c r="O32" s="296"/>
      <c r="P32" s="296"/>
      <c r="W32" s="295">
        <f>ROUND(BC54, 2)</f>
        <v>0</v>
      </c>
      <c r="X32" s="296"/>
      <c r="Y32" s="296"/>
      <c r="Z32" s="296"/>
      <c r="AA32" s="296"/>
      <c r="AB32" s="296"/>
      <c r="AC32" s="296"/>
      <c r="AD32" s="296"/>
      <c r="AE32" s="296"/>
      <c r="AK32" s="295">
        <v>0</v>
      </c>
      <c r="AL32" s="296"/>
      <c r="AM32" s="296"/>
      <c r="AN32" s="296"/>
      <c r="AO32" s="296"/>
      <c r="AR32" s="37"/>
      <c r="BE32" s="270"/>
    </row>
    <row r="33" spans="2:44" s="2" customFormat="1" ht="14.45" hidden="1" customHeight="1">
      <c r="B33" s="37"/>
      <c r="F33" s="27" t="s">
        <v>51</v>
      </c>
      <c r="L33" s="297">
        <v>0</v>
      </c>
      <c r="M33" s="296"/>
      <c r="N33" s="296"/>
      <c r="O33" s="296"/>
      <c r="P33" s="296"/>
      <c r="W33" s="295">
        <f>ROUND(BD54, 2)</f>
        <v>0</v>
      </c>
      <c r="X33" s="296"/>
      <c r="Y33" s="296"/>
      <c r="Z33" s="296"/>
      <c r="AA33" s="296"/>
      <c r="AB33" s="296"/>
      <c r="AC33" s="296"/>
      <c r="AD33" s="296"/>
      <c r="AE33" s="296"/>
      <c r="AK33" s="295">
        <v>0</v>
      </c>
      <c r="AL33" s="296"/>
      <c r="AM33" s="296"/>
      <c r="AN33" s="296"/>
      <c r="AO33" s="296"/>
      <c r="AR33" s="37"/>
    </row>
    <row r="34" spans="2:44" s="1" customFormat="1" ht="6.95" customHeight="1">
      <c r="B34" s="33"/>
      <c r="AR34" s="33"/>
    </row>
    <row r="35" spans="2:44" s="1" customFormat="1" ht="25.9" customHeight="1">
      <c r="B35" s="33"/>
      <c r="C35" s="38"/>
      <c r="D35" s="39" t="s">
        <v>52</v>
      </c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1" t="s">
        <v>53</v>
      </c>
      <c r="U35" s="40"/>
      <c r="V35" s="40"/>
      <c r="W35" s="40"/>
      <c r="X35" s="301" t="s">
        <v>54</v>
      </c>
      <c r="Y35" s="299"/>
      <c r="Z35" s="299"/>
      <c r="AA35" s="299"/>
      <c r="AB35" s="299"/>
      <c r="AC35" s="40"/>
      <c r="AD35" s="40"/>
      <c r="AE35" s="40"/>
      <c r="AF35" s="40"/>
      <c r="AG35" s="40"/>
      <c r="AH35" s="40"/>
      <c r="AI35" s="40"/>
      <c r="AJ35" s="40"/>
      <c r="AK35" s="298">
        <f>SUM(AK26:AK33)</f>
        <v>1680554.48</v>
      </c>
      <c r="AL35" s="299"/>
      <c r="AM35" s="299"/>
      <c r="AN35" s="299"/>
      <c r="AO35" s="300"/>
      <c r="AP35" s="38"/>
      <c r="AQ35" s="38"/>
      <c r="AR35" s="33"/>
    </row>
    <row r="36" spans="2:44" s="1" customFormat="1" ht="6.95" customHeight="1">
      <c r="B36" s="33"/>
      <c r="AR36" s="33"/>
    </row>
    <row r="37" spans="2:44" s="1" customFormat="1" ht="6.95" customHeight="1"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33"/>
    </row>
    <row r="41" spans="2:44" s="1" customFormat="1" ht="6.95" customHeight="1">
      <c r="B41" s="44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33"/>
    </row>
    <row r="42" spans="2:44" s="1" customFormat="1" ht="24.95" customHeight="1">
      <c r="B42" s="33"/>
      <c r="C42" s="21" t="s">
        <v>55</v>
      </c>
      <c r="AR42" s="33"/>
    </row>
    <row r="43" spans="2:44" s="1" customFormat="1" ht="6.95" customHeight="1">
      <c r="B43" s="33"/>
      <c r="AR43" s="33"/>
    </row>
    <row r="44" spans="2:44" s="3" customFormat="1" ht="12" customHeight="1">
      <c r="B44" s="46"/>
      <c r="C44" s="27" t="s">
        <v>13</v>
      </c>
      <c r="L44" s="3" t="str">
        <f>K5</f>
        <v>137-1</v>
      </c>
      <c r="AR44" s="46"/>
    </row>
    <row r="45" spans="2:44" s="4" customFormat="1" ht="36.950000000000003" customHeight="1">
      <c r="B45" s="47"/>
      <c r="C45" s="48" t="s">
        <v>16</v>
      </c>
      <c r="L45" s="276" t="str">
        <f>K6</f>
        <v>Rekonstrukce hygienických prostor ISŠT, Benešov, Černoleská 1997</v>
      </c>
      <c r="M45" s="277"/>
      <c r="N45" s="277"/>
      <c r="O45" s="277"/>
      <c r="P45" s="277"/>
      <c r="Q45" s="277"/>
      <c r="R45" s="277"/>
      <c r="S45" s="277"/>
      <c r="T45" s="277"/>
      <c r="U45" s="277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77"/>
      <c r="AG45" s="277"/>
      <c r="AH45" s="277"/>
      <c r="AI45" s="277"/>
      <c r="AJ45" s="277"/>
      <c r="AK45" s="277"/>
      <c r="AL45" s="277"/>
      <c r="AM45" s="277"/>
      <c r="AN45" s="277"/>
      <c r="AO45" s="277"/>
      <c r="AR45" s="47"/>
    </row>
    <row r="46" spans="2:44" s="1" customFormat="1" ht="6.95" customHeight="1">
      <c r="B46" s="33"/>
      <c r="AR46" s="33"/>
    </row>
    <row r="47" spans="2:44" s="1" customFormat="1" ht="12" customHeight="1">
      <c r="B47" s="33"/>
      <c r="C47" s="27" t="s">
        <v>22</v>
      </c>
      <c r="L47" s="49" t="str">
        <f>IF(K8="","",K8)</f>
        <v>Benešov, Černoleská 1997</v>
      </c>
      <c r="AI47" s="27" t="s">
        <v>24</v>
      </c>
      <c r="AM47" s="278">
        <f>IF(AN8= "","",AN8)</f>
        <v>45880</v>
      </c>
      <c r="AN47" s="278"/>
      <c r="AR47" s="33"/>
    </row>
    <row r="48" spans="2:44" s="1" customFormat="1" ht="6.95" customHeight="1">
      <c r="B48" s="33"/>
      <c r="AR48" s="33"/>
    </row>
    <row r="49" spans="1:91" s="1" customFormat="1" ht="15.2" customHeight="1">
      <c r="B49" s="33"/>
      <c r="C49" s="27" t="s">
        <v>27</v>
      </c>
      <c r="L49" s="3" t="str">
        <f>IF(E11= "","",E11)</f>
        <v>Integrovaná střední škola technická</v>
      </c>
      <c r="AI49" s="27" t="s">
        <v>34</v>
      </c>
      <c r="AM49" s="279" t="str">
        <f>IF(E17="","",E17)</f>
        <v>Ing. arch. Ondřej Lovíšek</v>
      </c>
      <c r="AN49" s="280"/>
      <c r="AO49" s="280"/>
      <c r="AP49" s="280"/>
      <c r="AR49" s="33"/>
      <c r="AS49" s="281" t="s">
        <v>56</v>
      </c>
      <c r="AT49" s="282"/>
      <c r="AU49" s="51"/>
      <c r="AV49" s="51"/>
      <c r="AW49" s="51"/>
      <c r="AX49" s="51"/>
      <c r="AY49" s="51"/>
      <c r="AZ49" s="51"/>
      <c r="BA49" s="51"/>
      <c r="BB49" s="51"/>
      <c r="BC49" s="51"/>
      <c r="BD49" s="52"/>
    </row>
    <row r="50" spans="1:91" s="1" customFormat="1" ht="15.2" customHeight="1">
      <c r="B50" s="33"/>
      <c r="C50" s="27" t="s">
        <v>33</v>
      </c>
      <c r="L50" s="3" t="str">
        <f>IF(E14= "Vyplň údaj","",E14)</f>
        <v>OTISTAV s.r.o.</v>
      </c>
      <c r="AI50" s="27" t="s">
        <v>38</v>
      </c>
      <c r="AM50" s="279" t="str">
        <f>IF(E20="","",E20)</f>
        <v xml:space="preserve"> </v>
      </c>
      <c r="AN50" s="280"/>
      <c r="AO50" s="280"/>
      <c r="AP50" s="280"/>
      <c r="AR50" s="33"/>
      <c r="AS50" s="283"/>
      <c r="AT50" s="284"/>
      <c r="BD50" s="54"/>
    </row>
    <row r="51" spans="1:91" s="1" customFormat="1" ht="10.9" customHeight="1">
      <c r="B51" s="33"/>
      <c r="AR51" s="33"/>
      <c r="AS51" s="283"/>
      <c r="AT51" s="284"/>
      <c r="BD51" s="54"/>
    </row>
    <row r="52" spans="1:91" s="1" customFormat="1" ht="29.25" customHeight="1">
      <c r="B52" s="33"/>
      <c r="C52" s="288" t="s">
        <v>57</v>
      </c>
      <c r="D52" s="286"/>
      <c r="E52" s="286"/>
      <c r="F52" s="286"/>
      <c r="G52" s="286"/>
      <c r="H52" s="55"/>
      <c r="I52" s="285" t="s">
        <v>58</v>
      </c>
      <c r="J52" s="286"/>
      <c r="K52" s="286"/>
      <c r="L52" s="286"/>
      <c r="M52" s="286"/>
      <c r="N52" s="286"/>
      <c r="O52" s="286"/>
      <c r="P52" s="286"/>
      <c r="Q52" s="286"/>
      <c r="R52" s="286"/>
      <c r="S52" s="286"/>
      <c r="T52" s="286"/>
      <c r="U52" s="286"/>
      <c r="V52" s="286"/>
      <c r="W52" s="286"/>
      <c r="X52" s="286"/>
      <c r="Y52" s="286"/>
      <c r="Z52" s="286"/>
      <c r="AA52" s="286"/>
      <c r="AB52" s="286"/>
      <c r="AC52" s="286"/>
      <c r="AD52" s="286"/>
      <c r="AE52" s="286"/>
      <c r="AF52" s="286"/>
      <c r="AG52" s="287" t="s">
        <v>59</v>
      </c>
      <c r="AH52" s="286"/>
      <c r="AI52" s="286"/>
      <c r="AJ52" s="286"/>
      <c r="AK52" s="286"/>
      <c r="AL52" s="286"/>
      <c r="AM52" s="286"/>
      <c r="AN52" s="285" t="s">
        <v>60</v>
      </c>
      <c r="AO52" s="286"/>
      <c r="AP52" s="286"/>
      <c r="AQ52" s="56" t="s">
        <v>61</v>
      </c>
      <c r="AR52" s="33"/>
      <c r="AS52" s="57" t="s">
        <v>62</v>
      </c>
      <c r="AT52" s="58" t="s">
        <v>63</v>
      </c>
      <c r="AU52" s="58" t="s">
        <v>64</v>
      </c>
      <c r="AV52" s="58" t="s">
        <v>65</v>
      </c>
      <c r="AW52" s="58" t="s">
        <v>66</v>
      </c>
      <c r="AX52" s="58" t="s">
        <v>67</v>
      </c>
      <c r="AY52" s="58" t="s">
        <v>68</v>
      </c>
      <c r="AZ52" s="58" t="s">
        <v>69</v>
      </c>
      <c r="BA52" s="58" t="s">
        <v>70</v>
      </c>
      <c r="BB52" s="58" t="s">
        <v>71</v>
      </c>
      <c r="BC52" s="58" t="s">
        <v>72</v>
      </c>
      <c r="BD52" s="59" t="s">
        <v>73</v>
      </c>
    </row>
    <row r="53" spans="1:91" s="1" customFormat="1" ht="10.9" customHeight="1">
      <c r="B53" s="33"/>
      <c r="AR53" s="33"/>
      <c r="AS53" s="60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2"/>
    </row>
    <row r="54" spans="1:91" s="5" customFormat="1" ht="32.450000000000003" customHeight="1">
      <c r="B54" s="61"/>
      <c r="C54" s="62" t="s">
        <v>74</v>
      </c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290">
        <f>ROUND(SUM(AG55:AG63),2)</f>
        <v>1388888</v>
      </c>
      <c r="AH54" s="290"/>
      <c r="AI54" s="290"/>
      <c r="AJ54" s="290"/>
      <c r="AK54" s="290"/>
      <c r="AL54" s="290"/>
      <c r="AM54" s="290"/>
      <c r="AN54" s="289">
        <f t="shared" ref="AN54:AN63" si="0">SUM(AG54,AT54)</f>
        <v>1680554.48</v>
      </c>
      <c r="AO54" s="289"/>
      <c r="AP54" s="289"/>
      <c r="AQ54" s="65" t="s">
        <v>32</v>
      </c>
      <c r="AR54" s="61"/>
      <c r="AS54" s="66">
        <f>ROUND(SUM(AS55:AS63),2)</f>
        <v>0</v>
      </c>
      <c r="AT54" s="67">
        <f t="shared" ref="AT54:AT63" si="1">ROUND(SUM(AV54:AW54),2)</f>
        <v>291666.48</v>
      </c>
      <c r="AU54" s="68">
        <f>ROUND(SUM(AU55:AU63),5)</f>
        <v>0</v>
      </c>
      <c r="AV54" s="67">
        <f>ROUND(AZ54*L29,2)</f>
        <v>291666.48</v>
      </c>
      <c r="AW54" s="67">
        <f>ROUND(BA54*L30,2)</f>
        <v>0</v>
      </c>
      <c r="AX54" s="67">
        <f>ROUND(BB54*L29,2)</f>
        <v>0</v>
      </c>
      <c r="AY54" s="67">
        <f>ROUND(BC54*L30,2)</f>
        <v>0</v>
      </c>
      <c r="AZ54" s="67">
        <f>ROUND(SUM(AZ55:AZ63),2)</f>
        <v>1388888</v>
      </c>
      <c r="BA54" s="67">
        <f>ROUND(SUM(BA55:BA63),2)</f>
        <v>0</v>
      </c>
      <c r="BB54" s="67">
        <f>ROUND(SUM(BB55:BB63),2)</f>
        <v>0</v>
      </c>
      <c r="BC54" s="67">
        <f>ROUND(SUM(BC55:BC63),2)</f>
        <v>0</v>
      </c>
      <c r="BD54" s="69">
        <f>ROUND(SUM(BD55:BD63),2)</f>
        <v>0</v>
      </c>
      <c r="BS54" s="70" t="s">
        <v>75</v>
      </c>
      <c r="BT54" s="70" t="s">
        <v>76</v>
      </c>
      <c r="BU54" s="71" t="s">
        <v>77</v>
      </c>
      <c r="BV54" s="70" t="s">
        <v>78</v>
      </c>
      <c r="BW54" s="70" t="s">
        <v>5</v>
      </c>
      <c r="BX54" s="70" t="s">
        <v>79</v>
      </c>
      <c r="CL54" s="70" t="s">
        <v>19</v>
      </c>
    </row>
    <row r="55" spans="1:91" s="6" customFormat="1" ht="16.5" customHeight="1">
      <c r="A55" s="72" t="s">
        <v>80</v>
      </c>
      <c r="B55" s="73"/>
      <c r="C55" s="74"/>
      <c r="D55" s="265" t="s">
        <v>81</v>
      </c>
      <c r="E55" s="265"/>
      <c r="F55" s="265"/>
      <c r="G55" s="265"/>
      <c r="H55" s="265"/>
      <c r="I55" s="75"/>
      <c r="J55" s="265" t="s">
        <v>82</v>
      </c>
      <c r="K55" s="265"/>
      <c r="L55" s="265"/>
      <c r="M55" s="265"/>
      <c r="N55" s="265"/>
      <c r="O55" s="265"/>
      <c r="P55" s="265"/>
      <c r="Q55" s="265"/>
      <c r="R55" s="265"/>
      <c r="S55" s="265"/>
      <c r="T55" s="265"/>
      <c r="U55" s="265"/>
      <c r="V55" s="265"/>
      <c r="W55" s="265"/>
      <c r="X55" s="265"/>
      <c r="Y55" s="265"/>
      <c r="Z55" s="265"/>
      <c r="AA55" s="265"/>
      <c r="AB55" s="265"/>
      <c r="AC55" s="265"/>
      <c r="AD55" s="265"/>
      <c r="AE55" s="265"/>
      <c r="AF55" s="265"/>
      <c r="AG55" s="266">
        <f>'01 - 5.NP - č. 528 - Koup...'!J30</f>
        <v>188318.82</v>
      </c>
      <c r="AH55" s="267"/>
      <c r="AI55" s="267"/>
      <c r="AJ55" s="267"/>
      <c r="AK55" s="267"/>
      <c r="AL55" s="267"/>
      <c r="AM55" s="267"/>
      <c r="AN55" s="266">
        <f t="shared" si="0"/>
        <v>227865.77000000002</v>
      </c>
      <c r="AO55" s="267"/>
      <c r="AP55" s="267"/>
      <c r="AQ55" s="76" t="s">
        <v>83</v>
      </c>
      <c r="AR55" s="73"/>
      <c r="AS55" s="77">
        <v>0</v>
      </c>
      <c r="AT55" s="78">
        <f t="shared" si="1"/>
        <v>39546.949999999997</v>
      </c>
      <c r="AU55" s="79">
        <f>'01 - 5.NP - č. 528 - Koup...'!P99</f>
        <v>0</v>
      </c>
      <c r="AV55" s="78">
        <f>'01 - 5.NP - č. 528 - Koup...'!J33</f>
        <v>39546.949999999997</v>
      </c>
      <c r="AW55" s="78">
        <f>'01 - 5.NP - č. 528 - Koup...'!J34</f>
        <v>0</v>
      </c>
      <c r="AX55" s="78">
        <f>'01 - 5.NP - č. 528 - Koup...'!J35</f>
        <v>0</v>
      </c>
      <c r="AY55" s="78">
        <f>'01 - 5.NP - č. 528 - Koup...'!J36</f>
        <v>0</v>
      </c>
      <c r="AZ55" s="78">
        <f>'01 - 5.NP - č. 528 - Koup...'!F33</f>
        <v>188318.82</v>
      </c>
      <c r="BA55" s="78">
        <f>'01 - 5.NP - č. 528 - Koup...'!F34</f>
        <v>0</v>
      </c>
      <c r="BB55" s="78">
        <f>'01 - 5.NP - č. 528 - Koup...'!F35</f>
        <v>0</v>
      </c>
      <c r="BC55" s="78">
        <f>'01 - 5.NP - č. 528 - Koup...'!F36</f>
        <v>0</v>
      </c>
      <c r="BD55" s="80">
        <f>'01 - 5.NP - č. 528 - Koup...'!F37</f>
        <v>0</v>
      </c>
      <c r="BT55" s="81" t="s">
        <v>84</v>
      </c>
      <c r="BV55" s="81" t="s">
        <v>78</v>
      </c>
      <c r="BW55" s="81" t="s">
        <v>85</v>
      </c>
      <c r="BX55" s="81" t="s">
        <v>5</v>
      </c>
      <c r="CL55" s="81" t="s">
        <v>32</v>
      </c>
      <c r="CM55" s="81" t="s">
        <v>86</v>
      </c>
    </row>
    <row r="56" spans="1:91" s="6" customFormat="1" ht="16.5" customHeight="1">
      <c r="A56" s="72" t="s">
        <v>80</v>
      </c>
      <c r="B56" s="73"/>
      <c r="C56" s="74"/>
      <c r="D56" s="265" t="s">
        <v>87</v>
      </c>
      <c r="E56" s="265"/>
      <c r="F56" s="265"/>
      <c r="G56" s="265"/>
      <c r="H56" s="265"/>
      <c r="I56" s="75"/>
      <c r="J56" s="265" t="s">
        <v>88</v>
      </c>
      <c r="K56" s="265"/>
      <c r="L56" s="265"/>
      <c r="M56" s="265"/>
      <c r="N56" s="265"/>
      <c r="O56" s="265"/>
      <c r="P56" s="265"/>
      <c r="Q56" s="265"/>
      <c r="R56" s="265"/>
      <c r="S56" s="265"/>
      <c r="T56" s="265"/>
      <c r="U56" s="265"/>
      <c r="V56" s="265"/>
      <c r="W56" s="265"/>
      <c r="X56" s="265"/>
      <c r="Y56" s="265"/>
      <c r="Z56" s="265"/>
      <c r="AA56" s="265"/>
      <c r="AB56" s="265"/>
      <c r="AC56" s="265"/>
      <c r="AD56" s="265"/>
      <c r="AE56" s="265"/>
      <c r="AF56" s="265"/>
      <c r="AG56" s="266">
        <f>'02 - 5.NP - č. 529 - Koup...'!J30</f>
        <v>188318.82</v>
      </c>
      <c r="AH56" s="267"/>
      <c r="AI56" s="267"/>
      <c r="AJ56" s="267"/>
      <c r="AK56" s="267"/>
      <c r="AL56" s="267"/>
      <c r="AM56" s="267"/>
      <c r="AN56" s="266">
        <f t="shared" si="0"/>
        <v>227865.77000000002</v>
      </c>
      <c r="AO56" s="267"/>
      <c r="AP56" s="267"/>
      <c r="AQ56" s="76" t="s">
        <v>83</v>
      </c>
      <c r="AR56" s="73"/>
      <c r="AS56" s="77">
        <v>0</v>
      </c>
      <c r="AT56" s="78">
        <f t="shared" si="1"/>
        <v>39546.949999999997</v>
      </c>
      <c r="AU56" s="79">
        <f>'02 - 5.NP - č. 529 - Koup...'!P99</f>
        <v>0</v>
      </c>
      <c r="AV56" s="78">
        <f>'02 - 5.NP - č. 529 - Koup...'!J33</f>
        <v>39546.949999999997</v>
      </c>
      <c r="AW56" s="78">
        <f>'02 - 5.NP - č. 529 - Koup...'!J34</f>
        <v>0</v>
      </c>
      <c r="AX56" s="78">
        <f>'02 - 5.NP - č. 529 - Koup...'!J35</f>
        <v>0</v>
      </c>
      <c r="AY56" s="78">
        <f>'02 - 5.NP - č. 529 - Koup...'!J36</f>
        <v>0</v>
      </c>
      <c r="AZ56" s="78">
        <f>'02 - 5.NP - č. 529 - Koup...'!F33</f>
        <v>188318.82</v>
      </c>
      <c r="BA56" s="78">
        <f>'02 - 5.NP - č. 529 - Koup...'!F34</f>
        <v>0</v>
      </c>
      <c r="BB56" s="78">
        <f>'02 - 5.NP - č. 529 - Koup...'!F35</f>
        <v>0</v>
      </c>
      <c r="BC56" s="78">
        <f>'02 - 5.NP - č. 529 - Koup...'!F36</f>
        <v>0</v>
      </c>
      <c r="BD56" s="80">
        <f>'02 - 5.NP - č. 529 - Koup...'!F37</f>
        <v>0</v>
      </c>
      <c r="BT56" s="81" t="s">
        <v>84</v>
      </c>
      <c r="BV56" s="81" t="s">
        <v>78</v>
      </c>
      <c r="BW56" s="81" t="s">
        <v>89</v>
      </c>
      <c r="BX56" s="81" t="s">
        <v>5</v>
      </c>
      <c r="CL56" s="81" t="s">
        <v>32</v>
      </c>
      <c r="CM56" s="81" t="s">
        <v>86</v>
      </c>
    </row>
    <row r="57" spans="1:91" s="6" customFormat="1" ht="16.5" customHeight="1">
      <c r="A57" s="72" t="s">
        <v>80</v>
      </c>
      <c r="B57" s="73"/>
      <c r="C57" s="74"/>
      <c r="D57" s="265" t="s">
        <v>90</v>
      </c>
      <c r="E57" s="265"/>
      <c r="F57" s="265"/>
      <c r="G57" s="265"/>
      <c r="H57" s="265"/>
      <c r="I57" s="75"/>
      <c r="J57" s="265" t="s">
        <v>91</v>
      </c>
      <c r="K57" s="265"/>
      <c r="L57" s="265"/>
      <c r="M57" s="265"/>
      <c r="N57" s="265"/>
      <c r="O57" s="265"/>
      <c r="P57" s="265"/>
      <c r="Q57" s="265"/>
      <c r="R57" s="265"/>
      <c r="S57" s="265"/>
      <c r="T57" s="265"/>
      <c r="U57" s="265"/>
      <c r="V57" s="265"/>
      <c r="W57" s="265"/>
      <c r="X57" s="265"/>
      <c r="Y57" s="265"/>
      <c r="Z57" s="265"/>
      <c r="AA57" s="265"/>
      <c r="AB57" s="265"/>
      <c r="AC57" s="265"/>
      <c r="AD57" s="265"/>
      <c r="AE57" s="265"/>
      <c r="AF57" s="265"/>
      <c r="AG57" s="266">
        <f>'03 - 5.NP - č. 521a - Kou...'!J30</f>
        <v>155241.1</v>
      </c>
      <c r="AH57" s="267"/>
      <c r="AI57" s="267"/>
      <c r="AJ57" s="267"/>
      <c r="AK57" s="267"/>
      <c r="AL57" s="267"/>
      <c r="AM57" s="267"/>
      <c r="AN57" s="266">
        <f t="shared" si="0"/>
        <v>187841.73</v>
      </c>
      <c r="AO57" s="267"/>
      <c r="AP57" s="267"/>
      <c r="AQ57" s="76" t="s">
        <v>83</v>
      </c>
      <c r="AR57" s="73"/>
      <c r="AS57" s="77">
        <v>0</v>
      </c>
      <c r="AT57" s="78">
        <f t="shared" si="1"/>
        <v>32600.63</v>
      </c>
      <c r="AU57" s="79">
        <f>'03 - 5.NP - č. 521a - Kou...'!P98</f>
        <v>0</v>
      </c>
      <c r="AV57" s="78">
        <f>'03 - 5.NP - č. 521a - Kou...'!J33</f>
        <v>32600.63</v>
      </c>
      <c r="AW57" s="78">
        <f>'03 - 5.NP - č. 521a - Kou...'!J34</f>
        <v>0</v>
      </c>
      <c r="AX57" s="78">
        <f>'03 - 5.NP - č. 521a - Kou...'!J35</f>
        <v>0</v>
      </c>
      <c r="AY57" s="78">
        <f>'03 - 5.NP - č. 521a - Kou...'!J36</f>
        <v>0</v>
      </c>
      <c r="AZ57" s="78">
        <f>'03 - 5.NP - č. 521a - Kou...'!F33</f>
        <v>155241.1</v>
      </c>
      <c r="BA57" s="78">
        <f>'03 - 5.NP - č. 521a - Kou...'!F34</f>
        <v>0</v>
      </c>
      <c r="BB57" s="78">
        <f>'03 - 5.NP - č. 521a - Kou...'!F35</f>
        <v>0</v>
      </c>
      <c r="BC57" s="78">
        <f>'03 - 5.NP - č. 521a - Kou...'!F36</f>
        <v>0</v>
      </c>
      <c r="BD57" s="80">
        <f>'03 - 5.NP - č. 521a - Kou...'!F37</f>
        <v>0</v>
      </c>
      <c r="BT57" s="81" t="s">
        <v>84</v>
      </c>
      <c r="BV57" s="81" t="s">
        <v>78</v>
      </c>
      <c r="BW57" s="81" t="s">
        <v>92</v>
      </c>
      <c r="BX57" s="81" t="s">
        <v>5</v>
      </c>
      <c r="CL57" s="81" t="s">
        <v>32</v>
      </c>
      <c r="CM57" s="81" t="s">
        <v>86</v>
      </c>
    </row>
    <row r="58" spans="1:91" s="6" customFormat="1" ht="16.5" customHeight="1">
      <c r="A58" s="72" t="s">
        <v>80</v>
      </c>
      <c r="B58" s="73"/>
      <c r="C58" s="74"/>
      <c r="D58" s="265" t="s">
        <v>93</v>
      </c>
      <c r="E58" s="265"/>
      <c r="F58" s="265"/>
      <c r="G58" s="265"/>
      <c r="H58" s="265"/>
      <c r="I58" s="75"/>
      <c r="J58" s="265" t="s">
        <v>94</v>
      </c>
      <c r="K58" s="265"/>
      <c r="L58" s="265"/>
      <c r="M58" s="265"/>
      <c r="N58" s="265"/>
      <c r="O58" s="265"/>
      <c r="P58" s="265"/>
      <c r="Q58" s="265"/>
      <c r="R58" s="265"/>
      <c r="S58" s="265"/>
      <c r="T58" s="265"/>
      <c r="U58" s="265"/>
      <c r="V58" s="265"/>
      <c r="W58" s="265"/>
      <c r="X58" s="265"/>
      <c r="Y58" s="265"/>
      <c r="Z58" s="265"/>
      <c r="AA58" s="265"/>
      <c r="AB58" s="265"/>
      <c r="AC58" s="265"/>
      <c r="AD58" s="265"/>
      <c r="AE58" s="265"/>
      <c r="AF58" s="265"/>
      <c r="AG58" s="266">
        <f>'04 - 5.NP - č. 514a - Kou...'!J30</f>
        <v>155502.29999999999</v>
      </c>
      <c r="AH58" s="267"/>
      <c r="AI58" s="267"/>
      <c r="AJ58" s="267"/>
      <c r="AK58" s="267"/>
      <c r="AL58" s="267"/>
      <c r="AM58" s="267"/>
      <c r="AN58" s="266">
        <f t="shared" si="0"/>
        <v>188157.78</v>
      </c>
      <c r="AO58" s="267"/>
      <c r="AP58" s="267"/>
      <c r="AQ58" s="76" t="s">
        <v>83</v>
      </c>
      <c r="AR58" s="73"/>
      <c r="AS58" s="77">
        <v>0</v>
      </c>
      <c r="AT58" s="78">
        <f t="shared" si="1"/>
        <v>32655.48</v>
      </c>
      <c r="AU58" s="79">
        <f>'04 - 5.NP - č. 514a - Kou...'!P98</f>
        <v>0</v>
      </c>
      <c r="AV58" s="78">
        <f>'04 - 5.NP - č. 514a - Kou...'!J33</f>
        <v>32655.48</v>
      </c>
      <c r="AW58" s="78">
        <f>'04 - 5.NP - č. 514a - Kou...'!J34</f>
        <v>0</v>
      </c>
      <c r="AX58" s="78">
        <f>'04 - 5.NP - č. 514a - Kou...'!J35</f>
        <v>0</v>
      </c>
      <c r="AY58" s="78">
        <f>'04 - 5.NP - č. 514a - Kou...'!J36</f>
        <v>0</v>
      </c>
      <c r="AZ58" s="78">
        <f>'04 - 5.NP - č. 514a - Kou...'!F33</f>
        <v>155502.29999999999</v>
      </c>
      <c r="BA58" s="78">
        <f>'04 - 5.NP - č. 514a - Kou...'!F34</f>
        <v>0</v>
      </c>
      <c r="BB58" s="78">
        <f>'04 - 5.NP - č. 514a - Kou...'!F35</f>
        <v>0</v>
      </c>
      <c r="BC58" s="78">
        <f>'04 - 5.NP - č. 514a - Kou...'!F36</f>
        <v>0</v>
      </c>
      <c r="BD58" s="80">
        <f>'04 - 5.NP - č. 514a - Kou...'!F37</f>
        <v>0</v>
      </c>
      <c r="BT58" s="81" t="s">
        <v>84</v>
      </c>
      <c r="BV58" s="81" t="s">
        <v>78</v>
      </c>
      <c r="BW58" s="81" t="s">
        <v>95</v>
      </c>
      <c r="BX58" s="81" t="s">
        <v>5</v>
      </c>
      <c r="CL58" s="81" t="s">
        <v>32</v>
      </c>
      <c r="CM58" s="81" t="s">
        <v>86</v>
      </c>
    </row>
    <row r="59" spans="1:91" s="6" customFormat="1" ht="16.5" customHeight="1">
      <c r="A59" s="72" t="s">
        <v>80</v>
      </c>
      <c r="B59" s="73"/>
      <c r="C59" s="74"/>
      <c r="D59" s="265" t="s">
        <v>96</v>
      </c>
      <c r="E59" s="265"/>
      <c r="F59" s="265"/>
      <c r="G59" s="265"/>
      <c r="H59" s="265"/>
      <c r="I59" s="75"/>
      <c r="J59" s="265" t="s">
        <v>97</v>
      </c>
      <c r="K59" s="265"/>
      <c r="L59" s="265"/>
      <c r="M59" s="265"/>
      <c r="N59" s="265"/>
      <c r="O59" s="265"/>
      <c r="P59" s="265"/>
      <c r="Q59" s="265"/>
      <c r="R59" s="265"/>
      <c r="S59" s="265"/>
      <c r="T59" s="265"/>
      <c r="U59" s="265"/>
      <c r="V59" s="265"/>
      <c r="W59" s="265"/>
      <c r="X59" s="265"/>
      <c r="Y59" s="265"/>
      <c r="Z59" s="265"/>
      <c r="AA59" s="265"/>
      <c r="AB59" s="265"/>
      <c r="AC59" s="265"/>
      <c r="AD59" s="265"/>
      <c r="AE59" s="265"/>
      <c r="AF59" s="265"/>
      <c r="AG59" s="266">
        <f>'05 - 6.NP - č. 628 - Koup...'!J30</f>
        <v>188318.82</v>
      </c>
      <c r="AH59" s="267"/>
      <c r="AI59" s="267"/>
      <c r="AJ59" s="267"/>
      <c r="AK59" s="267"/>
      <c r="AL59" s="267"/>
      <c r="AM59" s="267"/>
      <c r="AN59" s="266">
        <f t="shared" si="0"/>
        <v>227865.77000000002</v>
      </c>
      <c r="AO59" s="267"/>
      <c r="AP59" s="267"/>
      <c r="AQ59" s="76" t="s">
        <v>83</v>
      </c>
      <c r="AR59" s="73"/>
      <c r="AS59" s="77">
        <v>0</v>
      </c>
      <c r="AT59" s="78">
        <f t="shared" si="1"/>
        <v>39546.949999999997</v>
      </c>
      <c r="AU59" s="79">
        <f>'05 - 6.NP - č. 628 - Koup...'!P99</f>
        <v>0</v>
      </c>
      <c r="AV59" s="78">
        <f>'05 - 6.NP - č. 628 - Koup...'!J33</f>
        <v>39546.949999999997</v>
      </c>
      <c r="AW59" s="78">
        <f>'05 - 6.NP - č. 628 - Koup...'!J34</f>
        <v>0</v>
      </c>
      <c r="AX59" s="78">
        <f>'05 - 6.NP - č. 628 - Koup...'!J35</f>
        <v>0</v>
      </c>
      <c r="AY59" s="78">
        <f>'05 - 6.NP - č. 628 - Koup...'!J36</f>
        <v>0</v>
      </c>
      <c r="AZ59" s="78">
        <f>'05 - 6.NP - č. 628 - Koup...'!F33</f>
        <v>188318.82</v>
      </c>
      <c r="BA59" s="78">
        <f>'05 - 6.NP - č. 628 - Koup...'!F34</f>
        <v>0</v>
      </c>
      <c r="BB59" s="78">
        <f>'05 - 6.NP - č. 628 - Koup...'!F35</f>
        <v>0</v>
      </c>
      <c r="BC59" s="78">
        <f>'05 - 6.NP - č. 628 - Koup...'!F36</f>
        <v>0</v>
      </c>
      <c r="BD59" s="80">
        <f>'05 - 6.NP - č. 628 - Koup...'!F37</f>
        <v>0</v>
      </c>
      <c r="BT59" s="81" t="s">
        <v>84</v>
      </c>
      <c r="BV59" s="81" t="s">
        <v>78</v>
      </c>
      <c r="BW59" s="81" t="s">
        <v>98</v>
      </c>
      <c r="BX59" s="81" t="s">
        <v>5</v>
      </c>
      <c r="CL59" s="81" t="s">
        <v>32</v>
      </c>
      <c r="CM59" s="81" t="s">
        <v>86</v>
      </c>
    </row>
    <row r="60" spans="1:91" s="6" customFormat="1" ht="16.5" customHeight="1">
      <c r="A60" s="72" t="s">
        <v>80</v>
      </c>
      <c r="B60" s="73"/>
      <c r="C60" s="74"/>
      <c r="D60" s="265" t="s">
        <v>99</v>
      </c>
      <c r="E60" s="265"/>
      <c r="F60" s="265"/>
      <c r="G60" s="265"/>
      <c r="H60" s="265"/>
      <c r="I60" s="75"/>
      <c r="J60" s="265" t="s">
        <v>100</v>
      </c>
      <c r="K60" s="265"/>
      <c r="L60" s="265"/>
      <c r="M60" s="265"/>
      <c r="N60" s="265"/>
      <c r="O60" s="265"/>
      <c r="P60" s="265"/>
      <c r="Q60" s="265"/>
      <c r="R60" s="265"/>
      <c r="S60" s="265"/>
      <c r="T60" s="265"/>
      <c r="U60" s="265"/>
      <c r="V60" s="265"/>
      <c r="W60" s="265"/>
      <c r="X60" s="265"/>
      <c r="Y60" s="265"/>
      <c r="Z60" s="265"/>
      <c r="AA60" s="265"/>
      <c r="AB60" s="265"/>
      <c r="AC60" s="265"/>
      <c r="AD60" s="265"/>
      <c r="AE60" s="265"/>
      <c r="AF60" s="265"/>
      <c r="AG60" s="266">
        <f>'06 - 6.NP - č. 629 - Koup...'!J30</f>
        <v>188318.82</v>
      </c>
      <c r="AH60" s="267"/>
      <c r="AI60" s="267"/>
      <c r="AJ60" s="267"/>
      <c r="AK60" s="267"/>
      <c r="AL60" s="267"/>
      <c r="AM60" s="267"/>
      <c r="AN60" s="266">
        <f t="shared" si="0"/>
        <v>227865.77000000002</v>
      </c>
      <c r="AO60" s="267"/>
      <c r="AP60" s="267"/>
      <c r="AQ60" s="76" t="s">
        <v>83</v>
      </c>
      <c r="AR60" s="73"/>
      <c r="AS60" s="77">
        <v>0</v>
      </c>
      <c r="AT60" s="78">
        <f t="shared" si="1"/>
        <v>39546.949999999997</v>
      </c>
      <c r="AU60" s="79">
        <f>'06 - 6.NP - č. 629 - Koup...'!P99</f>
        <v>0</v>
      </c>
      <c r="AV60" s="78">
        <f>'06 - 6.NP - č. 629 - Koup...'!J33</f>
        <v>39546.949999999997</v>
      </c>
      <c r="AW60" s="78">
        <f>'06 - 6.NP - č. 629 - Koup...'!J34</f>
        <v>0</v>
      </c>
      <c r="AX60" s="78">
        <f>'06 - 6.NP - č. 629 - Koup...'!J35</f>
        <v>0</v>
      </c>
      <c r="AY60" s="78">
        <f>'06 - 6.NP - č. 629 - Koup...'!J36</f>
        <v>0</v>
      </c>
      <c r="AZ60" s="78">
        <f>'06 - 6.NP - č. 629 - Koup...'!F33</f>
        <v>188318.82</v>
      </c>
      <c r="BA60" s="78">
        <f>'06 - 6.NP - č. 629 - Koup...'!F34</f>
        <v>0</v>
      </c>
      <c r="BB60" s="78">
        <f>'06 - 6.NP - č. 629 - Koup...'!F35</f>
        <v>0</v>
      </c>
      <c r="BC60" s="78">
        <f>'06 - 6.NP - č. 629 - Koup...'!F36</f>
        <v>0</v>
      </c>
      <c r="BD60" s="80">
        <f>'06 - 6.NP - č. 629 - Koup...'!F37</f>
        <v>0</v>
      </c>
      <c r="BT60" s="81" t="s">
        <v>84</v>
      </c>
      <c r="BV60" s="81" t="s">
        <v>78</v>
      </c>
      <c r="BW60" s="81" t="s">
        <v>101</v>
      </c>
      <c r="BX60" s="81" t="s">
        <v>5</v>
      </c>
      <c r="CL60" s="81" t="s">
        <v>32</v>
      </c>
      <c r="CM60" s="81" t="s">
        <v>86</v>
      </c>
    </row>
    <row r="61" spans="1:91" s="6" customFormat="1" ht="16.5" customHeight="1">
      <c r="A61" s="72" t="s">
        <v>80</v>
      </c>
      <c r="B61" s="73"/>
      <c r="C61" s="74"/>
      <c r="D61" s="265" t="s">
        <v>102</v>
      </c>
      <c r="E61" s="265"/>
      <c r="F61" s="265"/>
      <c r="G61" s="265"/>
      <c r="H61" s="265"/>
      <c r="I61" s="75"/>
      <c r="J61" s="265" t="s">
        <v>103</v>
      </c>
      <c r="K61" s="265"/>
      <c r="L61" s="265"/>
      <c r="M61" s="265"/>
      <c r="N61" s="265"/>
      <c r="O61" s="265"/>
      <c r="P61" s="265"/>
      <c r="Q61" s="265"/>
      <c r="R61" s="265"/>
      <c r="S61" s="265"/>
      <c r="T61" s="265"/>
      <c r="U61" s="265"/>
      <c r="V61" s="265"/>
      <c r="W61" s="265"/>
      <c r="X61" s="265"/>
      <c r="Y61" s="265"/>
      <c r="Z61" s="265"/>
      <c r="AA61" s="265"/>
      <c r="AB61" s="265"/>
      <c r="AC61" s="265"/>
      <c r="AD61" s="265"/>
      <c r="AE61" s="265"/>
      <c r="AF61" s="265"/>
      <c r="AG61" s="266">
        <f>'07 - 6.NP - č. 621a - Kou...'!J30</f>
        <v>155241.1</v>
      </c>
      <c r="AH61" s="267"/>
      <c r="AI61" s="267"/>
      <c r="AJ61" s="267"/>
      <c r="AK61" s="267"/>
      <c r="AL61" s="267"/>
      <c r="AM61" s="267"/>
      <c r="AN61" s="266">
        <f t="shared" si="0"/>
        <v>187841.73</v>
      </c>
      <c r="AO61" s="267"/>
      <c r="AP61" s="267"/>
      <c r="AQ61" s="76" t="s">
        <v>83</v>
      </c>
      <c r="AR61" s="73"/>
      <c r="AS61" s="77">
        <v>0</v>
      </c>
      <c r="AT61" s="78">
        <f t="shared" si="1"/>
        <v>32600.63</v>
      </c>
      <c r="AU61" s="79">
        <f>'07 - 6.NP - č. 621a - Kou...'!P98</f>
        <v>0</v>
      </c>
      <c r="AV61" s="78">
        <f>'07 - 6.NP - č. 621a - Kou...'!J33</f>
        <v>32600.63</v>
      </c>
      <c r="AW61" s="78">
        <f>'07 - 6.NP - č. 621a - Kou...'!J34</f>
        <v>0</v>
      </c>
      <c r="AX61" s="78">
        <f>'07 - 6.NP - č. 621a - Kou...'!J35</f>
        <v>0</v>
      </c>
      <c r="AY61" s="78">
        <f>'07 - 6.NP - č. 621a - Kou...'!J36</f>
        <v>0</v>
      </c>
      <c r="AZ61" s="78">
        <f>'07 - 6.NP - č. 621a - Kou...'!F33</f>
        <v>155241.1</v>
      </c>
      <c r="BA61" s="78">
        <f>'07 - 6.NP - č. 621a - Kou...'!F34</f>
        <v>0</v>
      </c>
      <c r="BB61" s="78">
        <f>'07 - 6.NP - č. 621a - Kou...'!F35</f>
        <v>0</v>
      </c>
      <c r="BC61" s="78">
        <f>'07 - 6.NP - č. 621a - Kou...'!F36</f>
        <v>0</v>
      </c>
      <c r="BD61" s="80">
        <f>'07 - 6.NP - č. 621a - Kou...'!F37</f>
        <v>0</v>
      </c>
      <c r="BT61" s="81" t="s">
        <v>84</v>
      </c>
      <c r="BV61" s="81" t="s">
        <v>78</v>
      </c>
      <c r="BW61" s="81" t="s">
        <v>104</v>
      </c>
      <c r="BX61" s="81" t="s">
        <v>5</v>
      </c>
      <c r="CL61" s="81" t="s">
        <v>32</v>
      </c>
      <c r="CM61" s="81" t="s">
        <v>86</v>
      </c>
    </row>
    <row r="62" spans="1:91" s="6" customFormat="1" ht="16.5" customHeight="1">
      <c r="A62" s="72" t="s">
        <v>80</v>
      </c>
      <c r="B62" s="73"/>
      <c r="C62" s="74"/>
      <c r="D62" s="265" t="s">
        <v>105</v>
      </c>
      <c r="E62" s="265"/>
      <c r="F62" s="265"/>
      <c r="G62" s="265"/>
      <c r="H62" s="265"/>
      <c r="I62" s="75"/>
      <c r="J62" s="265" t="s">
        <v>106</v>
      </c>
      <c r="K62" s="265"/>
      <c r="L62" s="265"/>
      <c r="M62" s="265"/>
      <c r="N62" s="265"/>
      <c r="O62" s="265"/>
      <c r="P62" s="265"/>
      <c r="Q62" s="265"/>
      <c r="R62" s="265"/>
      <c r="S62" s="265"/>
      <c r="T62" s="265"/>
      <c r="U62" s="265"/>
      <c r="V62" s="265"/>
      <c r="W62" s="265"/>
      <c r="X62" s="265"/>
      <c r="Y62" s="265"/>
      <c r="Z62" s="265"/>
      <c r="AA62" s="265"/>
      <c r="AB62" s="265"/>
      <c r="AC62" s="265"/>
      <c r="AD62" s="265"/>
      <c r="AE62" s="265"/>
      <c r="AF62" s="265"/>
      <c r="AG62" s="266">
        <f>'08 - 6.NP - č. 614a - Kou...'!J30</f>
        <v>155502.29999999999</v>
      </c>
      <c r="AH62" s="267"/>
      <c r="AI62" s="267"/>
      <c r="AJ62" s="267"/>
      <c r="AK62" s="267"/>
      <c r="AL62" s="267"/>
      <c r="AM62" s="267"/>
      <c r="AN62" s="266">
        <f t="shared" si="0"/>
        <v>188157.78</v>
      </c>
      <c r="AO62" s="267"/>
      <c r="AP62" s="267"/>
      <c r="AQ62" s="76" t="s">
        <v>83</v>
      </c>
      <c r="AR62" s="73"/>
      <c r="AS62" s="77">
        <v>0</v>
      </c>
      <c r="AT62" s="78">
        <f t="shared" si="1"/>
        <v>32655.48</v>
      </c>
      <c r="AU62" s="79">
        <f>'08 - 6.NP - č. 614a - Kou...'!P98</f>
        <v>0</v>
      </c>
      <c r="AV62" s="78">
        <f>'08 - 6.NP - č. 614a - Kou...'!J33</f>
        <v>32655.48</v>
      </c>
      <c r="AW62" s="78">
        <f>'08 - 6.NP - č. 614a - Kou...'!J34</f>
        <v>0</v>
      </c>
      <c r="AX62" s="78">
        <f>'08 - 6.NP - č. 614a - Kou...'!J35</f>
        <v>0</v>
      </c>
      <c r="AY62" s="78">
        <f>'08 - 6.NP - č. 614a - Kou...'!J36</f>
        <v>0</v>
      </c>
      <c r="AZ62" s="78">
        <f>'08 - 6.NP - č. 614a - Kou...'!F33</f>
        <v>155502.29999999999</v>
      </c>
      <c r="BA62" s="78">
        <f>'08 - 6.NP - č. 614a - Kou...'!F34</f>
        <v>0</v>
      </c>
      <c r="BB62" s="78">
        <f>'08 - 6.NP - č. 614a - Kou...'!F35</f>
        <v>0</v>
      </c>
      <c r="BC62" s="78">
        <f>'08 - 6.NP - č. 614a - Kou...'!F36</f>
        <v>0</v>
      </c>
      <c r="BD62" s="80">
        <f>'08 - 6.NP - č. 614a - Kou...'!F37</f>
        <v>0</v>
      </c>
      <c r="BT62" s="81" t="s">
        <v>84</v>
      </c>
      <c r="BV62" s="81" t="s">
        <v>78</v>
      </c>
      <c r="BW62" s="81" t="s">
        <v>107</v>
      </c>
      <c r="BX62" s="81" t="s">
        <v>5</v>
      </c>
      <c r="CL62" s="81" t="s">
        <v>32</v>
      </c>
      <c r="CM62" s="81" t="s">
        <v>86</v>
      </c>
    </row>
    <row r="63" spans="1:91" s="6" customFormat="1" ht="16.5" customHeight="1">
      <c r="A63" s="72" t="s">
        <v>80</v>
      </c>
      <c r="B63" s="73"/>
      <c r="C63" s="74"/>
      <c r="D63" s="265" t="s">
        <v>108</v>
      </c>
      <c r="E63" s="265"/>
      <c r="F63" s="265"/>
      <c r="G63" s="265"/>
      <c r="H63" s="265"/>
      <c r="I63" s="75"/>
      <c r="J63" s="265" t="s">
        <v>109</v>
      </c>
      <c r="K63" s="265"/>
      <c r="L63" s="265"/>
      <c r="M63" s="265"/>
      <c r="N63" s="265"/>
      <c r="O63" s="265"/>
      <c r="P63" s="265"/>
      <c r="Q63" s="265"/>
      <c r="R63" s="265"/>
      <c r="S63" s="265"/>
      <c r="T63" s="265"/>
      <c r="U63" s="265"/>
      <c r="V63" s="265"/>
      <c r="W63" s="265"/>
      <c r="X63" s="265"/>
      <c r="Y63" s="265"/>
      <c r="Z63" s="265"/>
      <c r="AA63" s="265"/>
      <c r="AB63" s="265"/>
      <c r="AC63" s="265"/>
      <c r="AD63" s="265"/>
      <c r="AE63" s="265"/>
      <c r="AF63" s="265"/>
      <c r="AG63" s="266">
        <f>'VRN - Vedlejší rozpočtové...'!J30</f>
        <v>14125.92</v>
      </c>
      <c r="AH63" s="267"/>
      <c r="AI63" s="267"/>
      <c r="AJ63" s="267"/>
      <c r="AK63" s="267"/>
      <c r="AL63" s="267"/>
      <c r="AM63" s="267"/>
      <c r="AN63" s="266">
        <f t="shared" si="0"/>
        <v>17092.36</v>
      </c>
      <c r="AO63" s="267"/>
      <c r="AP63" s="267"/>
      <c r="AQ63" s="76" t="s">
        <v>83</v>
      </c>
      <c r="AR63" s="73"/>
      <c r="AS63" s="82">
        <v>0</v>
      </c>
      <c r="AT63" s="83">
        <f t="shared" si="1"/>
        <v>2966.44</v>
      </c>
      <c r="AU63" s="84">
        <f>'VRN - Vedlejší rozpočtové...'!P82</f>
        <v>0</v>
      </c>
      <c r="AV63" s="83">
        <f>'VRN - Vedlejší rozpočtové...'!J33</f>
        <v>2966.44</v>
      </c>
      <c r="AW63" s="83">
        <f>'VRN - Vedlejší rozpočtové...'!J34</f>
        <v>0</v>
      </c>
      <c r="AX63" s="83">
        <f>'VRN - Vedlejší rozpočtové...'!J35</f>
        <v>0</v>
      </c>
      <c r="AY63" s="83">
        <f>'VRN - Vedlejší rozpočtové...'!J36</f>
        <v>0</v>
      </c>
      <c r="AZ63" s="83">
        <f>'VRN - Vedlejší rozpočtové...'!F33</f>
        <v>14125.92</v>
      </c>
      <c r="BA63" s="83">
        <f>'VRN - Vedlejší rozpočtové...'!F34</f>
        <v>0</v>
      </c>
      <c r="BB63" s="83">
        <f>'VRN - Vedlejší rozpočtové...'!F35</f>
        <v>0</v>
      </c>
      <c r="BC63" s="83">
        <f>'VRN - Vedlejší rozpočtové...'!F36</f>
        <v>0</v>
      </c>
      <c r="BD63" s="85">
        <f>'VRN - Vedlejší rozpočtové...'!F37</f>
        <v>0</v>
      </c>
      <c r="BT63" s="81" t="s">
        <v>84</v>
      </c>
      <c r="BV63" s="81" t="s">
        <v>78</v>
      </c>
      <c r="BW63" s="81" t="s">
        <v>110</v>
      </c>
      <c r="BX63" s="81" t="s">
        <v>5</v>
      </c>
      <c r="CL63" s="81" t="s">
        <v>32</v>
      </c>
      <c r="CM63" s="81" t="s">
        <v>86</v>
      </c>
    </row>
    <row r="64" spans="1:91" s="1" customFormat="1" ht="30" customHeight="1">
      <c r="B64" s="33"/>
      <c r="AR64" s="33"/>
    </row>
    <row r="65" spans="2:44" s="1" customFormat="1" ht="6.95" customHeight="1"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33"/>
    </row>
  </sheetData>
  <sheetProtection password="CC35" sheet="1" objects="1" scenarios="1" formatColumns="0" formatRows="0"/>
  <mergeCells count="74">
    <mergeCell ref="AK35:AO35"/>
    <mergeCell ref="X35:AB35"/>
    <mergeCell ref="AR2:BE2"/>
    <mergeCell ref="L32:P32"/>
    <mergeCell ref="W32:AE32"/>
    <mergeCell ref="AK33:AO33"/>
    <mergeCell ref="L33:P33"/>
    <mergeCell ref="W33:AE33"/>
    <mergeCell ref="AN56:AP56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AK30:AO30"/>
    <mergeCell ref="L30:P30"/>
    <mergeCell ref="W30:AE30"/>
    <mergeCell ref="L31:P31"/>
    <mergeCell ref="W31:AE31"/>
    <mergeCell ref="AK31:AO31"/>
    <mergeCell ref="AK32:AO32"/>
    <mergeCell ref="D55:H55"/>
    <mergeCell ref="AG55:AM55"/>
    <mergeCell ref="J56:AF56"/>
    <mergeCell ref="AG56:AM56"/>
    <mergeCell ref="D56:H56"/>
    <mergeCell ref="I52:AF52"/>
    <mergeCell ref="AN54:AP54"/>
    <mergeCell ref="AG54:AM54"/>
    <mergeCell ref="J55:AF55"/>
    <mergeCell ref="AN55:AP55"/>
    <mergeCell ref="J63:AF63"/>
    <mergeCell ref="D63:H63"/>
    <mergeCell ref="AN63:AP63"/>
    <mergeCell ref="AG63:AM63"/>
    <mergeCell ref="BE5:BE32"/>
    <mergeCell ref="K5:AO5"/>
    <mergeCell ref="K6:AO6"/>
    <mergeCell ref="E14:AJ14"/>
    <mergeCell ref="L45:AO45"/>
    <mergeCell ref="AM47:AN47"/>
    <mergeCell ref="AM49:AP49"/>
    <mergeCell ref="AS49:AT51"/>
    <mergeCell ref="AM50:AP50"/>
    <mergeCell ref="AN52:AP52"/>
    <mergeCell ref="AG52:AM52"/>
    <mergeCell ref="C52:G52"/>
    <mergeCell ref="J61:AF61"/>
    <mergeCell ref="AN61:AP61"/>
    <mergeCell ref="AG61:AM61"/>
    <mergeCell ref="D61:H61"/>
    <mergeCell ref="AG62:AM62"/>
    <mergeCell ref="AN62:AP62"/>
    <mergeCell ref="J62:AF62"/>
    <mergeCell ref="D62:H62"/>
    <mergeCell ref="D59:H59"/>
    <mergeCell ref="AN59:AP59"/>
    <mergeCell ref="J59:AF59"/>
    <mergeCell ref="AG59:AM59"/>
    <mergeCell ref="AN60:AP60"/>
    <mergeCell ref="J60:AF60"/>
    <mergeCell ref="AG60:AM60"/>
    <mergeCell ref="D60:H60"/>
    <mergeCell ref="J57:AF57"/>
    <mergeCell ref="AG57:AM57"/>
    <mergeCell ref="AN57:AP57"/>
    <mergeCell ref="D57:H57"/>
    <mergeCell ref="AG58:AM58"/>
    <mergeCell ref="D58:H58"/>
    <mergeCell ref="AN58:AP58"/>
    <mergeCell ref="J58:AF58"/>
  </mergeCells>
  <hyperlinks>
    <hyperlink ref="A55" location="'01 - 5.NP - č. 528 - Koup...'!C2" display="/" xr:uid="{00000000-0004-0000-0000-000000000000}"/>
    <hyperlink ref="A56" location="'02 - 5.NP - č. 529 - Koup...'!C2" display="/" xr:uid="{00000000-0004-0000-0000-000001000000}"/>
    <hyperlink ref="A57" location="'03 - 5.NP - č. 521a - Kou...'!C2" display="/" xr:uid="{00000000-0004-0000-0000-000002000000}"/>
    <hyperlink ref="A58" location="'04 - 5.NP - č. 514a - Kou...'!C2" display="/" xr:uid="{00000000-0004-0000-0000-000003000000}"/>
    <hyperlink ref="A59" location="'05 - 6.NP - č. 628 - Koup...'!C2" display="/" xr:uid="{00000000-0004-0000-0000-000004000000}"/>
    <hyperlink ref="A60" location="'06 - 6.NP - č. 629 - Koup...'!C2" display="/" xr:uid="{00000000-0004-0000-0000-000005000000}"/>
    <hyperlink ref="A61" location="'07 - 6.NP - č. 621a - Kou...'!C2" display="/" xr:uid="{00000000-0004-0000-0000-000006000000}"/>
    <hyperlink ref="A62" location="'08 - 6.NP - č. 614a - Kou...'!C2" display="/" xr:uid="{00000000-0004-0000-0000-000007000000}"/>
    <hyperlink ref="A63" location="'VRN - Vedlejší rozpočtové...'!C2" display="/" xr:uid="{00000000-0004-0000-0000-000008000000}"/>
  </hyperlinks>
  <pageMargins left="0.39374999999999999" right="0.39374999999999999" top="0.39374999999999999" bottom="0.39374999999999999" header="0" footer="0"/>
  <pageSetup paperSize="9" scale="99" fitToHeight="100" orientation="landscape" blackAndWhite="1" r:id="rId1"/>
  <headerFooter>
    <oddFooter>&amp;CStrana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578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85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113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ROUND(J99, 2)</f>
        <v>188318.82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ROUND((SUM(BE99:BE577)),  2)</f>
        <v>188318.82</v>
      </c>
      <c r="I33" s="90">
        <v>0.21</v>
      </c>
      <c r="J33" s="89">
        <f>ROUND(((SUM(BE99:BE577))*I33),  2)</f>
        <v>39546.949999999997</v>
      </c>
      <c r="L33" s="33"/>
    </row>
    <row r="34" spans="2:12" s="1" customFormat="1" ht="14.45" customHeight="1">
      <c r="B34" s="33"/>
      <c r="E34" s="27" t="s">
        <v>48</v>
      </c>
      <c r="F34" s="89">
        <f>ROUND((SUM(BF99:BF577)),  2)</f>
        <v>0</v>
      </c>
      <c r="I34" s="90">
        <v>0.12</v>
      </c>
      <c r="J34" s="89">
        <f>ROUND(((SUM(BF99:BF577))*I34),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ROUND((SUM(BG99:BG577)),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ROUND((SUM(BH99:BH577)),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ROUND((SUM(BI99:BI577)),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227865.77000000002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01 - 5.NP - č. 528 - Koupelna typ B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J99</f>
        <v>188318.82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J100</f>
        <v>64595.37000000001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J101</f>
        <v>38726.520000000004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J158</f>
        <v>15672.980000000001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J216</f>
        <v>6673.0099999999993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J228</f>
        <v>3522.86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J231</f>
        <v>120662.83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J232</f>
        <v>6827.78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J257</f>
        <v>7628.4600000000009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J273</f>
        <v>34615.699999999997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J314</f>
        <v>6690.61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J366</f>
        <v>1391.25</v>
      </c>
      <c r="L70" s="104"/>
    </row>
    <row r="71" spans="2:12" s="9" customFormat="1" ht="19.899999999999999" customHeight="1">
      <c r="B71" s="104"/>
      <c r="D71" s="105" t="s">
        <v>129</v>
      </c>
      <c r="E71" s="106"/>
      <c r="F71" s="106"/>
      <c r="G71" s="106"/>
      <c r="H71" s="106"/>
      <c r="I71" s="106"/>
      <c r="J71" s="107">
        <f>J383</f>
        <v>1486.28</v>
      </c>
      <c r="L71" s="104"/>
    </row>
    <row r="72" spans="2:12" s="9" customFormat="1" ht="19.899999999999999" customHeight="1">
      <c r="B72" s="104"/>
      <c r="D72" s="105" t="s">
        <v>130</v>
      </c>
      <c r="E72" s="106"/>
      <c r="F72" s="106"/>
      <c r="G72" s="106"/>
      <c r="H72" s="106"/>
      <c r="I72" s="106"/>
      <c r="J72" s="107">
        <f>J390</f>
        <v>12137.230000000001</v>
      </c>
      <c r="L72" s="104"/>
    </row>
    <row r="73" spans="2:12" s="9" customFormat="1" ht="19.899999999999999" customHeight="1">
      <c r="B73" s="104"/>
      <c r="D73" s="105" t="s">
        <v>131</v>
      </c>
      <c r="E73" s="106"/>
      <c r="F73" s="106"/>
      <c r="G73" s="106"/>
      <c r="H73" s="106"/>
      <c r="I73" s="106"/>
      <c r="J73" s="107">
        <f>J437</f>
        <v>1144.53</v>
      </c>
      <c r="L73" s="104"/>
    </row>
    <row r="74" spans="2:12" s="9" customFormat="1" ht="19.899999999999999" customHeight="1">
      <c r="B74" s="104"/>
      <c r="D74" s="105" t="s">
        <v>132</v>
      </c>
      <c r="E74" s="106"/>
      <c r="F74" s="106"/>
      <c r="G74" s="106"/>
      <c r="H74" s="106"/>
      <c r="I74" s="106"/>
      <c r="J74" s="107">
        <f>J451</f>
        <v>13658.140000000001</v>
      </c>
      <c r="L74" s="104"/>
    </row>
    <row r="75" spans="2:12" s="9" customFormat="1" ht="19.899999999999999" customHeight="1">
      <c r="B75" s="104"/>
      <c r="D75" s="105" t="s">
        <v>133</v>
      </c>
      <c r="E75" s="106"/>
      <c r="F75" s="106"/>
      <c r="G75" s="106"/>
      <c r="H75" s="106"/>
      <c r="I75" s="106"/>
      <c r="J75" s="107">
        <f>J505</f>
        <v>31430.959999999999</v>
      </c>
      <c r="L75" s="104"/>
    </row>
    <row r="76" spans="2:12" s="9" customFormat="1" ht="19.899999999999999" customHeight="1">
      <c r="B76" s="104"/>
      <c r="D76" s="105" t="s">
        <v>134</v>
      </c>
      <c r="E76" s="106"/>
      <c r="F76" s="106"/>
      <c r="G76" s="106"/>
      <c r="H76" s="106"/>
      <c r="I76" s="106"/>
      <c r="J76" s="107">
        <f>J542</f>
        <v>1827.94</v>
      </c>
      <c r="L76" s="104"/>
    </row>
    <row r="77" spans="2:12" s="9" customFormat="1" ht="19.899999999999999" customHeight="1">
      <c r="B77" s="104"/>
      <c r="D77" s="105" t="s">
        <v>135</v>
      </c>
      <c r="E77" s="106"/>
      <c r="F77" s="106"/>
      <c r="G77" s="106"/>
      <c r="H77" s="106"/>
      <c r="I77" s="106"/>
      <c r="J77" s="107">
        <f>J559</f>
        <v>1823.95</v>
      </c>
      <c r="L77" s="104"/>
    </row>
    <row r="78" spans="2:12" s="8" customFormat="1" ht="24.95" customHeight="1">
      <c r="B78" s="100"/>
      <c r="D78" s="101" t="s">
        <v>136</v>
      </c>
      <c r="E78" s="102"/>
      <c r="F78" s="102"/>
      <c r="G78" s="102"/>
      <c r="H78" s="102"/>
      <c r="I78" s="102"/>
      <c r="J78" s="103">
        <f>J574</f>
        <v>3060.62</v>
      </c>
      <c r="L78" s="100"/>
    </row>
    <row r="79" spans="2:12" s="9" customFormat="1" ht="19.899999999999999" customHeight="1">
      <c r="B79" s="104"/>
      <c r="D79" s="105" t="s">
        <v>137</v>
      </c>
      <c r="E79" s="106"/>
      <c r="F79" s="106"/>
      <c r="G79" s="106"/>
      <c r="H79" s="106"/>
      <c r="I79" s="106"/>
      <c r="J79" s="107">
        <f>J575</f>
        <v>3060.62</v>
      </c>
      <c r="L79" s="104"/>
    </row>
    <row r="80" spans="2:12" s="1" customFormat="1" ht="21.75" customHeight="1">
      <c r="B80" s="33"/>
      <c r="L80" s="33"/>
    </row>
    <row r="81" spans="2:12" s="1" customFormat="1" ht="6.95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33"/>
    </row>
    <row r="85" spans="2:12" s="1" customFormat="1" ht="6.95" customHeight="1">
      <c r="B85" s="44"/>
      <c r="C85" s="45"/>
      <c r="D85" s="45"/>
      <c r="E85" s="45"/>
      <c r="F85" s="45"/>
      <c r="G85" s="45"/>
      <c r="H85" s="45"/>
      <c r="I85" s="45"/>
      <c r="J85" s="45"/>
      <c r="K85" s="45"/>
      <c r="L85" s="33"/>
    </row>
    <row r="86" spans="2:12" s="1" customFormat="1" ht="24.95" customHeight="1">
      <c r="B86" s="33"/>
      <c r="C86" s="21" t="s">
        <v>138</v>
      </c>
      <c r="L86" s="33"/>
    </row>
    <row r="87" spans="2:12" s="1" customFormat="1" ht="6.95" customHeight="1">
      <c r="B87" s="33"/>
      <c r="L87" s="33"/>
    </row>
    <row r="88" spans="2:12" s="1" customFormat="1" ht="12" customHeight="1">
      <c r="B88" s="33"/>
      <c r="C88" s="27" t="s">
        <v>16</v>
      </c>
      <c r="L88" s="33"/>
    </row>
    <row r="89" spans="2:12" s="1" customFormat="1" ht="16.5" customHeight="1">
      <c r="B89" s="33"/>
      <c r="E89" s="303" t="str">
        <f>E7</f>
        <v>Rekonstrukce hygienických prostor ISŠT, Benešov, Černoleská 1997</v>
      </c>
      <c r="F89" s="304"/>
      <c r="G89" s="304"/>
      <c r="H89" s="304"/>
      <c r="L89" s="33"/>
    </row>
    <row r="90" spans="2:12" s="1" customFormat="1" ht="12" customHeight="1">
      <c r="B90" s="33"/>
      <c r="C90" s="27" t="s">
        <v>112</v>
      </c>
      <c r="L90" s="33"/>
    </row>
    <row r="91" spans="2:12" s="1" customFormat="1" ht="16.5" customHeight="1">
      <c r="B91" s="33"/>
      <c r="E91" s="276" t="str">
        <f>E9</f>
        <v>01 - 5.NP - č. 528 - Koupelna typ B</v>
      </c>
      <c r="F91" s="302"/>
      <c r="G91" s="302"/>
      <c r="H91" s="302"/>
      <c r="L91" s="33"/>
    </row>
    <row r="92" spans="2:12" s="1" customFormat="1" ht="6.95" customHeight="1">
      <c r="B92" s="33"/>
      <c r="L92" s="33"/>
    </row>
    <row r="93" spans="2:12" s="1" customFormat="1" ht="12" customHeight="1">
      <c r="B93" s="33"/>
      <c r="C93" s="27" t="s">
        <v>22</v>
      </c>
      <c r="F93" s="25" t="str">
        <f>F12</f>
        <v>Benešov, Černoleská 1997</v>
      </c>
      <c r="I93" s="27" t="s">
        <v>24</v>
      </c>
      <c r="J93" s="50">
        <f>IF(J12="","",J12)</f>
        <v>45880</v>
      </c>
      <c r="L93" s="33"/>
    </row>
    <row r="94" spans="2:12" s="1" customFormat="1" ht="6.95" customHeight="1">
      <c r="B94" s="33"/>
      <c r="L94" s="33"/>
    </row>
    <row r="95" spans="2:12" s="1" customFormat="1" ht="25.7" customHeight="1">
      <c r="B95" s="33"/>
      <c r="C95" s="27" t="s">
        <v>27</v>
      </c>
      <c r="F95" s="25" t="str">
        <f>E15</f>
        <v>Integrovaná střední škola technická</v>
      </c>
      <c r="I95" s="27" t="s">
        <v>34</v>
      </c>
      <c r="J95" s="31" t="str">
        <f>E21</f>
        <v>Ing. arch. Ondřej Lovíšek</v>
      </c>
      <c r="L95" s="33"/>
    </row>
    <row r="96" spans="2:12" s="1" customFormat="1" ht="15.2" customHeight="1">
      <c r="B96" s="33"/>
      <c r="C96" s="27" t="s">
        <v>33</v>
      </c>
      <c r="F96" s="25" t="str">
        <f>IF(E18="","",E18)</f>
        <v>OTISTAV s.r.o.</v>
      </c>
      <c r="I96" s="27" t="s">
        <v>38</v>
      </c>
      <c r="J96" s="31" t="str">
        <f>E24</f>
        <v xml:space="preserve"> </v>
      </c>
      <c r="L96" s="33"/>
    </row>
    <row r="97" spans="2:65" s="1" customFormat="1" ht="10.35" customHeight="1">
      <c r="B97" s="33"/>
      <c r="L97" s="33"/>
    </row>
    <row r="98" spans="2:65" s="10" customFormat="1" ht="29.25" customHeight="1">
      <c r="B98" s="108"/>
      <c r="C98" s="109" t="s">
        <v>139</v>
      </c>
      <c r="D98" s="110" t="s">
        <v>61</v>
      </c>
      <c r="E98" s="110" t="s">
        <v>57</v>
      </c>
      <c r="F98" s="110" t="s">
        <v>58</v>
      </c>
      <c r="G98" s="110" t="s">
        <v>140</v>
      </c>
      <c r="H98" s="110" t="s">
        <v>141</v>
      </c>
      <c r="I98" s="110" t="s">
        <v>142</v>
      </c>
      <c r="J98" s="110" t="s">
        <v>116</v>
      </c>
      <c r="K98" s="111" t="s">
        <v>143</v>
      </c>
      <c r="L98" s="108"/>
      <c r="M98" s="57" t="s">
        <v>32</v>
      </c>
      <c r="N98" s="58" t="s">
        <v>46</v>
      </c>
      <c r="O98" s="58" t="s">
        <v>144</v>
      </c>
      <c r="P98" s="58" t="s">
        <v>145</v>
      </c>
      <c r="Q98" s="58" t="s">
        <v>146</v>
      </c>
      <c r="R98" s="58" t="s">
        <v>147</v>
      </c>
      <c r="S98" s="58" t="s">
        <v>148</v>
      </c>
      <c r="T98" s="59" t="s">
        <v>149</v>
      </c>
    </row>
    <row r="99" spans="2:65" s="1" customFormat="1" ht="22.9" customHeight="1">
      <c r="B99" s="33"/>
      <c r="C99" s="62" t="s">
        <v>150</v>
      </c>
      <c r="J99" s="112">
        <f>BK99</f>
        <v>188318.82</v>
      </c>
      <c r="L99" s="33"/>
      <c r="M99" s="60"/>
      <c r="N99" s="51"/>
      <c r="O99" s="51"/>
      <c r="P99" s="113">
        <f>P100+P231+P574</f>
        <v>0</v>
      </c>
      <c r="Q99" s="51"/>
      <c r="R99" s="113">
        <f>R100+R231+R574</f>
        <v>3.5393803351999997</v>
      </c>
      <c r="S99" s="51"/>
      <c r="T99" s="114">
        <f>T100+T231+T574</f>
        <v>2.5308450000000002</v>
      </c>
      <c r="AT99" s="17" t="s">
        <v>75</v>
      </c>
      <c r="AU99" s="17" t="s">
        <v>117</v>
      </c>
      <c r="BK99" s="115">
        <f>BK100+BK231+BK574</f>
        <v>188318.82</v>
      </c>
    </row>
    <row r="100" spans="2:65" s="11" customFormat="1" ht="25.9" customHeight="1">
      <c r="B100" s="116"/>
      <c r="D100" s="117" t="s">
        <v>75</v>
      </c>
      <c r="E100" s="118" t="s">
        <v>151</v>
      </c>
      <c r="F100" s="118" t="s">
        <v>152</v>
      </c>
      <c r="I100" s="119"/>
      <c r="J100" s="120">
        <f>BK100</f>
        <v>64595.37000000001</v>
      </c>
      <c r="L100" s="116"/>
      <c r="M100" s="121"/>
      <c r="P100" s="122">
        <f>P101+P158+P216+P228</f>
        <v>0</v>
      </c>
      <c r="R100" s="122">
        <f>R101+R158+R216+R228</f>
        <v>2.7712859299999999</v>
      </c>
      <c r="T100" s="123">
        <f>T101+T158+T216+T228</f>
        <v>2.4029550000000004</v>
      </c>
      <c r="AR100" s="117" t="s">
        <v>84</v>
      </c>
      <c r="AT100" s="124" t="s">
        <v>75</v>
      </c>
      <c r="AU100" s="124" t="s">
        <v>76</v>
      </c>
      <c r="AY100" s="117" t="s">
        <v>153</v>
      </c>
      <c r="BK100" s="125">
        <f>BK101+BK158+BK216+BK228</f>
        <v>64595.37000000001</v>
      </c>
    </row>
    <row r="101" spans="2:65" s="11" customFormat="1" ht="22.9" customHeight="1">
      <c r="B101" s="116"/>
      <c r="D101" s="117" t="s">
        <v>75</v>
      </c>
      <c r="E101" s="126" t="s">
        <v>154</v>
      </c>
      <c r="F101" s="126" t="s">
        <v>155</v>
      </c>
      <c r="I101" s="119"/>
      <c r="J101" s="127">
        <f>BK101</f>
        <v>38726.520000000004</v>
      </c>
      <c r="L101" s="116"/>
      <c r="M101" s="121"/>
      <c r="P101" s="122">
        <f>SUM(P102:P157)</f>
        <v>0</v>
      </c>
      <c r="R101" s="122">
        <f>SUM(R102:R157)</f>
        <v>2.7708369199999998</v>
      </c>
      <c r="T101" s="123">
        <f>SUM(T102:T157)</f>
        <v>0</v>
      </c>
      <c r="AR101" s="117" t="s">
        <v>84</v>
      </c>
      <c r="AT101" s="124" t="s">
        <v>75</v>
      </c>
      <c r="AU101" s="124" t="s">
        <v>84</v>
      </c>
      <c r="AY101" s="117" t="s">
        <v>153</v>
      </c>
      <c r="BK101" s="125">
        <f>SUM(BK102:BK157)</f>
        <v>38726.520000000004</v>
      </c>
    </row>
    <row r="102" spans="2:65" s="1" customFormat="1" ht="16.5" customHeight="1">
      <c r="B102" s="33"/>
      <c r="C102" s="128" t="s">
        <v>84</v>
      </c>
      <c r="D102" s="128" t="s">
        <v>156</v>
      </c>
      <c r="E102" s="129" t="s">
        <v>157</v>
      </c>
      <c r="F102" s="130" t="s">
        <v>158</v>
      </c>
      <c r="G102" s="131" t="s">
        <v>159</v>
      </c>
      <c r="H102" s="132">
        <v>3</v>
      </c>
      <c r="I102" s="133">
        <v>706.3</v>
      </c>
      <c r="J102" s="134">
        <f>ROUND(I102*H102,2)</f>
        <v>2118.9</v>
      </c>
      <c r="K102" s="130" t="s">
        <v>160</v>
      </c>
      <c r="L102" s="33"/>
      <c r="M102" s="135" t="s">
        <v>32</v>
      </c>
      <c r="N102" s="136" t="s">
        <v>47</v>
      </c>
      <c r="P102" s="137">
        <f>O102*H102</f>
        <v>0</v>
      </c>
      <c r="Q102" s="137">
        <v>5.6000000000000001E-2</v>
      </c>
      <c r="R102" s="137">
        <f>Q102*H102</f>
        <v>0.16800000000000001</v>
      </c>
      <c r="S102" s="137">
        <v>0</v>
      </c>
      <c r="T102" s="138">
        <f>S102*H102</f>
        <v>0</v>
      </c>
      <c r="AR102" s="139" t="s">
        <v>161</v>
      </c>
      <c r="AT102" s="139" t="s">
        <v>156</v>
      </c>
      <c r="AU102" s="139" t="s">
        <v>86</v>
      </c>
      <c r="AY102" s="17" t="s">
        <v>153</v>
      </c>
      <c r="BE102" s="140">
        <f>IF(N102="základní",J102,0)</f>
        <v>2118.9</v>
      </c>
      <c r="BF102" s="140">
        <f>IF(N102="snížená",J102,0)</f>
        <v>0</v>
      </c>
      <c r="BG102" s="140">
        <f>IF(N102="zákl. přenesená",J102,0)</f>
        <v>0</v>
      </c>
      <c r="BH102" s="140">
        <f>IF(N102="sníž. přenesená",J102,0)</f>
        <v>0</v>
      </c>
      <c r="BI102" s="140">
        <f>IF(N102="nulová",J102,0)</f>
        <v>0</v>
      </c>
      <c r="BJ102" s="17" t="s">
        <v>84</v>
      </c>
      <c r="BK102" s="140">
        <f>ROUND(I102*H102,2)</f>
        <v>2118.9</v>
      </c>
      <c r="BL102" s="17" t="s">
        <v>161</v>
      </c>
      <c r="BM102" s="139" t="s">
        <v>162</v>
      </c>
    </row>
    <row r="103" spans="2:65" s="1" customFormat="1">
      <c r="B103" s="33"/>
      <c r="D103" s="141" t="s">
        <v>163</v>
      </c>
      <c r="F103" s="142" t="s">
        <v>164</v>
      </c>
      <c r="I103" s="143"/>
      <c r="L103" s="33"/>
      <c r="M103" s="144"/>
      <c r="T103" s="54"/>
      <c r="AT103" s="17" t="s">
        <v>163</v>
      </c>
      <c r="AU103" s="17" t="s">
        <v>86</v>
      </c>
    </row>
    <row r="104" spans="2:65" s="12" customFormat="1">
      <c r="B104" s="145"/>
      <c r="D104" s="146" t="s">
        <v>165</v>
      </c>
      <c r="E104" s="147" t="s">
        <v>32</v>
      </c>
      <c r="F104" s="148" t="s">
        <v>166</v>
      </c>
      <c r="H104" s="147" t="s">
        <v>32</v>
      </c>
      <c r="I104" s="149"/>
      <c r="L104" s="145"/>
      <c r="M104" s="150"/>
      <c r="T104" s="151"/>
      <c r="AT104" s="147" t="s">
        <v>165</v>
      </c>
      <c r="AU104" s="147" t="s">
        <v>86</v>
      </c>
      <c r="AV104" s="12" t="s">
        <v>84</v>
      </c>
      <c r="AW104" s="12" t="s">
        <v>37</v>
      </c>
      <c r="AX104" s="12" t="s">
        <v>76</v>
      </c>
      <c r="AY104" s="147" t="s">
        <v>153</v>
      </c>
    </row>
    <row r="105" spans="2:65" s="13" customFormat="1">
      <c r="B105" s="152"/>
      <c r="D105" s="146" t="s">
        <v>165</v>
      </c>
      <c r="E105" s="153" t="s">
        <v>32</v>
      </c>
      <c r="F105" s="154" t="s">
        <v>167</v>
      </c>
      <c r="H105" s="155">
        <v>3</v>
      </c>
      <c r="I105" s="156"/>
      <c r="L105" s="152"/>
      <c r="M105" s="157"/>
      <c r="T105" s="158"/>
      <c r="AT105" s="153" t="s">
        <v>165</v>
      </c>
      <c r="AU105" s="153" t="s">
        <v>86</v>
      </c>
      <c r="AV105" s="13" t="s">
        <v>86</v>
      </c>
      <c r="AW105" s="13" t="s">
        <v>37</v>
      </c>
      <c r="AX105" s="13" t="s">
        <v>84</v>
      </c>
      <c r="AY105" s="153" t="s">
        <v>153</v>
      </c>
    </row>
    <row r="106" spans="2:65" s="1" customFormat="1" ht="24.2" customHeight="1">
      <c r="B106" s="33"/>
      <c r="C106" s="128" t="s">
        <v>86</v>
      </c>
      <c r="D106" s="128" t="s">
        <v>156</v>
      </c>
      <c r="E106" s="129" t="s">
        <v>168</v>
      </c>
      <c r="F106" s="130" t="s">
        <v>169</v>
      </c>
      <c r="G106" s="131" t="s">
        <v>159</v>
      </c>
      <c r="H106" s="132">
        <v>3.3769999999999998</v>
      </c>
      <c r="I106" s="133">
        <v>291.94</v>
      </c>
      <c r="J106" s="134">
        <f>ROUND(I106*H106,2)</f>
        <v>985.88</v>
      </c>
      <c r="K106" s="130" t="s">
        <v>160</v>
      </c>
      <c r="L106" s="33"/>
      <c r="M106" s="135" t="s">
        <v>32</v>
      </c>
      <c r="N106" s="136" t="s">
        <v>47</v>
      </c>
      <c r="P106" s="137">
        <f>O106*H106</f>
        <v>0</v>
      </c>
      <c r="Q106" s="137">
        <v>4.3800000000000002E-3</v>
      </c>
      <c r="R106" s="137">
        <f>Q106*H106</f>
        <v>1.4791260000000001E-2</v>
      </c>
      <c r="S106" s="137">
        <v>0</v>
      </c>
      <c r="T106" s="138">
        <f>S106*H106</f>
        <v>0</v>
      </c>
      <c r="AR106" s="139" t="s">
        <v>161</v>
      </c>
      <c r="AT106" s="139" t="s">
        <v>156</v>
      </c>
      <c r="AU106" s="139" t="s">
        <v>86</v>
      </c>
      <c r="AY106" s="17" t="s">
        <v>153</v>
      </c>
      <c r="BE106" s="140">
        <f>IF(N106="základní",J106,0)</f>
        <v>985.88</v>
      </c>
      <c r="BF106" s="140">
        <f>IF(N106="snížená",J106,0)</f>
        <v>0</v>
      </c>
      <c r="BG106" s="140">
        <f>IF(N106="zákl. přenesená",J106,0)</f>
        <v>0</v>
      </c>
      <c r="BH106" s="140">
        <f>IF(N106="sníž. přenesená",J106,0)</f>
        <v>0</v>
      </c>
      <c r="BI106" s="140">
        <f>IF(N106="nulová",J106,0)</f>
        <v>0</v>
      </c>
      <c r="BJ106" s="17" t="s">
        <v>84</v>
      </c>
      <c r="BK106" s="140">
        <f>ROUND(I106*H106,2)</f>
        <v>985.88</v>
      </c>
      <c r="BL106" s="17" t="s">
        <v>161</v>
      </c>
      <c r="BM106" s="139" t="s">
        <v>170</v>
      </c>
    </row>
    <row r="107" spans="2:65" s="1" customFormat="1">
      <c r="B107" s="33"/>
      <c r="D107" s="141" t="s">
        <v>163</v>
      </c>
      <c r="F107" s="142" t="s">
        <v>171</v>
      </c>
      <c r="I107" s="143"/>
      <c r="L107" s="33"/>
      <c r="M107" s="144"/>
      <c r="T107" s="54"/>
      <c r="AT107" s="17" t="s">
        <v>163</v>
      </c>
      <c r="AU107" s="17" t="s">
        <v>86</v>
      </c>
    </row>
    <row r="108" spans="2:65" s="12" customFormat="1">
      <c r="B108" s="145"/>
      <c r="D108" s="146" t="s">
        <v>165</v>
      </c>
      <c r="E108" s="147" t="s">
        <v>32</v>
      </c>
      <c r="F108" s="148" t="s">
        <v>172</v>
      </c>
      <c r="H108" s="147" t="s">
        <v>32</v>
      </c>
      <c r="I108" s="149"/>
      <c r="L108" s="145"/>
      <c r="M108" s="150"/>
      <c r="T108" s="151"/>
      <c r="AT108" s="147" t="s">
        <v>165</v>
      </c>
      <c r="AU108" s="147" t="s">
        <v>86</v>
      </c>
      <c r="AV108" s="12" t="s">
        <v>84</v>
      </c>
      <c r="AW108" s="12" t="s">
        <v>37</v>
      </c>
      <c r="AX108" s="12" t="s">
        <v>76</v>
      </c>
      <c r="AY108" s="147" t="s">
        <v>153</v>
      </c>
    </row>
    <row r="109" spans="2:65" s="13" customFormat="1">
      <c r="B109" s="152"/>
      <c r="D109" s="146" t="s">
        <v>165</v>
      </c>
      <c r="E109" s="153" t="s">
        <v>32</v>
      </c>
      <c r="F109" s="154" t="s">
        <v>173</v>
      </c>
      <c r="H109" s="155">
        <v>1.1639999999999999</v>
      </c>
      <c r="I109" s="156"/>
      <c r="L109" s="152"/>
      <c r="M109" s="157"/>
      <c r="T109" s="158"/>
      <c r="AT109" s="153" t="s">
        <v>165</v>
      </c>
      <c r="AU109" s="153" t="s">
        <v>86</v>
      </c>
      <c r="AV109" s="13" t="s">
        <v>86</v>
      </c>
      <c r="AW109" s="13" t="s">
        <v>37</v>
      </c>
      <c r="AX109" s="13" t="s">
        <v>76</v>
      </c>
      <c r="AY109" s="153" t="s">
        <v>153</v>
      </c>
    </row>
    <row r="110" spans="2:65" s="12" customFormat="1">
      <c r="B110" s="145"/>
      <c r="D110" s="146" t="s">
        <v>165</v>
      </c>
      <c r="E110" s="147" t="s">
        <v>32</v>
      </c>
      <c r="F110" s="148" t="s">
        <v>174</v>
      </c>
      <c r="H110" s="147" t="s">
        <v>32</v>
      </c>
      <c r="I110" s="149"/>
      <c r="L110" s="145"/>
      <c r="M110" s="150"/>
      <c r="T110" s="151"/>
      <c r="AT110" s="147" t="s">
        <v>165</v>
      </c>
      <c r="AU110" s="147" t="s">
        <v>86</v>
      </c>
      <c r="AV110" s="12" t="s">
        <v>84</v>
      </c>
      <c r="AW110" s="12" t="s">
        <v>37</v>
      </c>
      <c r="AX110" s="12" t="s">
        <v>76</v>
      </c>
      <c r="AY110" s="147" t="s">
        <v>153</v>
      </c>
    </row>
    <row r="111" spans="2:65" s="13" customFormat="1">
      <c r="B111" s="152"/>
      <c r="D111" s="146" t="s">
        <v>165</v>
      </c>
      <c r="E111" s="153" t="s">
        <v>32</v>
      </c>
      <c r="F111" s="154" t="s">
        <v>175</v>
      </c>
      <c r="H111" s="155">
        <v>1.278</v>
      </c>
      <c r="I111" s="156"/>
      <c r="L111" s="152"/>
      <c r="M111" s="157"/>
      <c r="T111" s="158"/>
      <c r="AT111" s="153" t="s">
        <v>165</v>
      </c>
      <c r="AU111" s="153" t="s">
        <v>86</v>
      </c>
      <c r="AV111" s="13" t="s">
        <v>86</v>
      </c>
      <c r="AW111" s="13" t="s">
        <v>37</v>
      </c>
      <c r="AX111" s="13" t="s">
        <v>76</v>
      </c>
      <c r="AY111" s="153" t="s">
        <v>153</v>
      </c>
    </row>
    <row r="112" spans="2:65" s="12" customFormat="1">
      <c r="B112" s="145"/>
      <c r="D112" s="146" t="s">
        <v>165</v>
      </c>
      <c r="E112" s="147" t="s">
        <v>32</v>
      </c>
      <c r="F112" s="148" t="s">
        <v>176</v>
      </c>
      <c r="H112" s="147" t="s">
        <v>32</v>
      </c>
      <c r="I112" s="149"/>
      <c r="L112" s="145"/>
      <c r="M112" s="150"/>
      <c r="T112" s="151"/>
      <c r="AT112" s="147" t="s">
        <v>165</v>
      </c>
      <c r="AU112" s="147" t="s">
        <v>86</v>
      </c>
      <c r="AV112" s="12" t="s">
        <v>84</v>
      </c>
      <c r="AW112" s="12" t="s">
        <v>37</v>
      </c>
      <c r="AX112" s="12" t="s">
        <v>76</v>
      </c>
      <c r="AY112" s="147" t="s">
        <v>153</v>
      </c>
    </row>
    <row r="113" spans="2:65" s="13" customFormat="1">
      <c r="B113" s="152"/>
      <c r="D113" s="146" t="s">
        <v>165</v>
      </c>
      <c r="E113" s="153" t="s">
        <v>32</v>
      </c>
      <c r="F113" s="154" t="s">
        <v>177</v>
      </c>
      <c r="H113" s="155">
        <v>0.93500000000000005</v>
      </c>
      <c r="I113" s="156"/>
      <c r="L113" s="152"/>
      <c r="M113" s="157"/>
      <c r="T113" s="158"/>
      <c r="AT113" s="153" t="s">
        <v>165</v>
      </c>
      <c r="AU113" s="153" t="s">
        <v>86</v>
      </c>
      <c r="AV113" s="13" t="s">
        <v>86</v>
      </c>
      <c r="AW113" s="13" t="s">
        <v>37</v>
      </c>
      <c r="AX113" s="13" t="s">
        <v>76</v>
      </c>
      <c r="AY113" s="153" t="s">
        <v>153</v>
      </c>
    </row>
    <row r="114" spans="2:65" s="14" customFormat="1">
      <c r="B114" s="159"/>
      <c r="D114" s="146" t="s">
        <v>165</v>
      </c>
      <c r="E114" s="160" t="s">
        <v>32</v>
      </c>
      <c r="F114" s="161" t="s">
        <v>178</v>
      </c>
      <c r="H114" s="162">
        <v>3.3769999999999998</v>
      </c>
      <c r="I114" s="163"/>
      <c r="L114" s="159"/>
      <c r="M114" s="164"/>
      <c r="T114" s="165"/>
      <c r="AT114" s="160" t="s">
        <v>165</v>
      </c>
      <c r="AU114" s="160" t="s">
        <v>86</v>
      </c>
      <c r="AV114" s="14" t="s">
        <v>161</v>
      </c>
      <c r="AW114" s="14" t="s">
        <v>37</v>
      </c>
      <c r="AX114" s="14" t="s">
        <v>84</v>
      </c>
      <c r="AY114" s="160" t="s">
        <v>153</v>
      </c>
    </row>
    <row r="115" spans="2:65" s="1" customFormat="1" ht="16.5" customHeight="1">
      <c r="B115" s="33"/>
      <c r="C115" s="128" t="s">
        <v>179</v>
      </c>
      <c r="D115" s="128" t="s">
        <v>156</v>
      </c>
      <c r="E115" s="129" t="s">
        <v>180</v>
      </c>
      <c r="F115" s="130" t="s">
        <v>181</v>
      </c>
      <c r="G115" s="131" t="s">
        <v>159</v>
      </c>
      <c r="H115" s="132">
        <v>3.3769999999999998</v>
      </c>
      <c r="I115" s="133">
        <v>55.56</v>
      </c>
      <c r="J115" s="134">
        <f>ROUND(I115*H115,2)</f>
        <v>187.63</v>
      </c>
      <c r="K115" s="130" t="s">
        <v>160</v>
      </c>
      <c r="L115" s="33"/>
      <c r="M115" s="135" t="s">
        <v>32</v>
      </c>
      <c r="N115" s="136" t="s">
        <v>47</v>
      </c>
      <c r="P115" s="137">
        <f>O115*H115</f>
        <v>0</v>
      </c>
      <c r="Q115" s="137">
        <v>2.5999999999999998E-4</v>
      </c>
      <c r="R115" s="137">
        <f>Q115*H115</f>
        <v>8.7801999999999986E-4</v>
      </c>
      <c r="S115" s="137">
        <v>0</v>
      </c>
      <c r="T115" s="138">
        <f>S115*H115</f>
        <v>0</v>
      </c>
      <c r="AR115" s="139" t="s">
        <v>161</v>
      </c>
      <c r="AT115" s="139" t="s">
        <v>156</v>
      </c>
      <c r="AU115" s="139" t="s">
        <v>86</v>
      </c>
      <c r="AY115" s="17" t="s">
        <v>153</v>
      </c>
      <c r="BE115" s="140">
        <f>IF(N115="základní",J115,0)</f>
        <v>187.63</v>
      </c>
      <c r="BF115" s="140">
        <f>IF(N115="snížená",J115,0)</f>
        <v>0</v>
      </c>
      <c r="BG115" s="140">
        <f>IF(N115="zákl. přenesená",J115,0)</f>
        <v>0</v>
      </c>
      <c r="BH115" s="140">
        <f>IF(N115="sníž. přenesená",J115,0)</f>
        <v>0</v>
      </c>
      <c r="BI115" s="140">
        <f>IF(N115="nulová",J115,0)</f>
        <v>0</v>
      </c>
      <c r="BJ115" s="17" t="s">
        <v>84</v>
      </c>
      <c r="BK115" s="140">
        <f>ROUND(I115*H115,2)</f>
        <v>187.63</v>
      </c>
      <c r="BL115" s="17" t="s">
        <v>161</v>
      </c>
      <c r="BM115" s="139" t="s">
        <v>182</v>
      </c>
    </row>
    <row r="116" spans="2:65" s="1" customFormat="1">
      <c r="B116" s="33"/>
      <c r="D116" s="141" t="s">
        <v>163</v>
      </c>
      <c r="F116" s="142" t="s">
        <v>183</v>
      </c>
      <c r="I116" s="143"/>
      <c r="L116" s="33"/>
      <c r="M116" s="144"/>
      <c r="T116" s="54"/>
      <c r="AT116" s="17" t="s">
        <v>163</v>
      </c>
      <c r="AU116" s="17" t="s">
        <v>86</v>
      </c>
    </row>
    <row r="117" spans="2:65" s="1" customFormat="1" ht="24.2" customHeight="1">
      <c r="B117" s="33"/>
      <c r="C117" s="128" t="s">
        <v>161</v>
      </c>
      <c r="D117" s="128" t="s">
        <v>156</v>
      </c>
      <c r="E117" s="129" t="s">
        <v>184</v>
      </c>
      <c r="F117" s="130" t="s">
        <v>185</v>
      </c>
      <c r="G117" s="131" t="s">
        <v>159</v>
      </c>
      <c r="H117" s="132">
        <v>3.3769999999999998</v>
      </c>
      <c r="I117" s="133">
        <v>602.71</v>
      </c>
      <c r="J117" s="134">
        <f>ROUND(I117*H117,2)</f>
        <v>2035.35</v>
      </c>
      <c r="K117" s="130" t="s">
        <v>160</v>
      </c>
      <c r="L117" s="33"/>
      <c r="M117" s="135" t="s">
        <v>32</v>
      </c>
      <c r="N117" s="136" t="s">
        <v>47</v>
      </c>
      <c r="P117" s="137">
        <f>O117*H117</f>
        <v>0</v>
      </c>
      <c r="Q117" s="137">
        <v>1.8380000000000001E-2</v>
      </c>
      <c r="R117" s="137">
        <f>Q117*H117</f>
        <v>6.2069260000000001E-2</v>
      </c>
      <c r="S117" s="137">
        <v>0</v>
      </c>
      <c r="T117" s="138">
        <f>S117*H117</f>
        <v>0</v>
      </c>
      <c r="AR117" s="139" t="s">
        <v>161</v>
      </c>
      <c r="AT117" s="139" t="s">
        <v>156</v>
      </c>
      <c r="AU117" s="139" t="s">
        <v>86</v>
      </c>
      <c r="AY117" s="17" t="s">
        <v>153</v>
      </c>
      <c r="BE117" s="140">
        <f>IF(N117="základní",J117,0)</f>
        <v>2035.35</v>
      </c>
      <c r="BF117" s="140">
        <f>IF(N117="snížená",J117,0)</f>
        <v>0</v>
      </c>
      <c r="BG117" s="140">
        <f>IF(N117="zákl. přenesená",J117,0)</f>
        <v>0</v>
      </c>
      <c r="BH117" s="140">
        <f>IF(N117="sníž. přenesená",J117,0)</f>
        <v>0</v>
      </c>
      <c r="BI117" s="140">
        <f>IF(N117="nulová",J117,0)</f>
        <v>0</v>
      </c>
      <c r="BJ117" s="17" t="s">
        <v>84</v>
      </c>
      <c r="BK117" s="140">
        <f>ROUND(I117*H117,2)</f>
        <v>2035.35</v>
      </c>
      <c r="BL117" s="17" t="s">
        <v>161</v>
      </c>
      <c r="BM117" s="139" t="s">
        <v>186</v>
      </c>
    </row>
    <row r="118" spans="2:65" s="1" customFormat="1">
      <c r="B118" s="33"/>
      <c r="D118" s="141" t="s">
        <v>163</v>
      </c>
      <c r="F118" s="142" t="s">
        <v>187</v>
      </c>
      <c r="I118" s="143"/>
      <c r="L118" s="33"/>
      <c r="M118" s="144"/>
      <c r="T118" s="54"/>
      <c r="AT118" s="17" t="s">
        <v>163</v>
      </c>
      <c r="AU118" s="17" t="s">
        <v>86</v>
      </c>
    </row>
    <row r="119" spans="2:65" s="1" customFormat="1" ht="16.5" customHeight="1">
      <c r="B119" s="33"/>
      <c r="C119" s="128" t="s">
        <v>188</v>
      </c>
      <c r="D119" s="128" t="s">
        <v>156</v>
      </c>
      <c r="E119" s="129" t="s">
        <v>189</v>
      </c>
      <c r="F119" s="130" t="s">
        <v>190</v>
      </c>
      <c r="G119" s="131" t="s">
        <v>159</v>
      </c>
      <c r="H119" s="132">
        <v>26.715</v>
      </c>
      <c r="I119" s="133">
        <v>273.10000000000002</v>
      </c>
      <c r="J119" s="134">
        <f>ROUND(I119*H119,2)</f>
        <v>7295.87</v>
      </c>
      <c r="K119" s="130" t="s">
        <v>160</v>
      </c>
      <c r="L119" s="33"/>
      <c r="M119" s="135" t="s">
        <v>32</v>
      </c>
      <c r="N119" s="136" t="s">
        <v>47</v>
      </c>
      <c r="P119" s="137">
        <f>O119*H119</f>
        <v>0</v>
      </c>
      <c r="Q119" s="137">
        <v>2.0480000000000002E-2</v>
      </c>
      <c r="R119" s="137">
        <f>Q119*H119</f>
        <v>0.54712320000000003</v>
      </c>
      <c r="S119" s="137">
        <v>0</v>
      </c>
      <c r="T119" s="138">
        <f>S119*H119</f>
        <v>0</v>
      </c>
      <c r="AR119" s="139" t="s">
        <v>161</v>
      </c>
      <c r="AT119" s="139" t="s">
        <v>156</v>
      </c>
      <c r="AU119" s="139" t="s">
        <v>86</v>
      </c>
      <c r="AY119" s="17" t="s">
        <v>153</v>
      </c>
      <c r="BE119" s="140">
        <f>IF(N119="základní",J119,0)</f>
        <v>7295.87</v>
      </c>
      <c r="BF119" s="140">
        <f>IF(N119="snížená",J119,0)</f>
        <v>0</v>
      </c>
      <c r="BG119" s="140">
        <f>IF(N119="zákl. přenesená",J119,0)</f>
        <v>0</v>
      </c>
      <c r="BH119" s="140">
        <f>IF(N119="sníž. přenesená",J119,0)</f>
        <v>0</v>
      </c>
      <c r="BI119" s="140">
        <f>IF(N119="nulová",J119,0)</f>
        <v>0</v>
      </c>
      <c r="BJ119" s="17" t="s">
        <v>84</v>
      </c>
      <c r="BK119" s="140">
        <f>ROUND(I119*H119,2)</f>
        <v>7295.87</v>
      </c>
      <c r="BL119" s="17" t="s">
        <v>161</v>
      </c>
      <c r="BM119" s="139" t="s">
        <v>191</v>
      </c>
    </row>
    <row r="120" spans="2:65" s="1" customFormat="1">
      <c r="B120" s="33"/>
      <c r="D120" s="141" t="s">
        <v>163</v>
      </c>
      <c r="F120" s="142" t="s">
        <v>192</v>
      </c>
      <c r="I120" s="143"/>
      <c r="L120" s="33"/>
      <c r="M120" s="144"/>
      <c r="T120" s="54"/>
      <c r="AT120" s="17" t="s">
        <v>163</v>
      </c>
      <c r="AU120" s="17" t="s">
        <v>86</v>
      </c>
    </row>
    <row r="121" spans="2:65" s="12" customFormat="1">
      <c r="B121" s="145"/>
      <c r="D121" s="146" t="s">
        <v>165</v>
      </c>
      <c r="E121" s="147" t="s">
        <v>32</v>
      </c>
      <c r="F121" s="148" t="s">
        <v>193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2" customFormat="1">
      <c r="B122" s="145"/>
      <c r="D122" s="146" t="s">
        <v>165</v>
      </c>
      <c r="E122" s="147" t="s">
        <v>32</v>
      </c>
      <c r="F122" s="148" t="s">
        <v>172</v>
      </c>
      <c r="H122" s="147" t="s">
        <v>32</v>
      </c>
      <c r="I122" s="149"/>
      <c r="L122" s="145"/>
      <c r="M122" s="150"/>
      <c r="T122" s="151"/>
      <c r="AT122" s="147" t="s">
        <v>165</v>
      </c>
      <c r="AU122" s="147" t="s">
        <v>86</v>
      </c>
      <c r="AV122" s="12" t="s">
        <v>84</v>
      </c>
      <c r="AW122" s="12" t="s">
        <v>37</v>
      </c>
      <c r="AX122" s="12" t="s">
        <v>76</v>
      </c>
      <c r="AY122" s="147" t="s">
        <v>153</v>
      </c>
    </row>
    <row r="123" spans="2:65" s="13" customFormat="1">
      <c r="B123" s="152"/>
      <c r="D123" s="146" t="s">
        <v>165</v>
      </c>
      <c r="E123" s="153" t="s">
        <v>32</v>
      </c>
      <c r="F123" s="154" t="s">
        <v>194</v>
      </c>
      <c r="H123" s="155">
        <v>7.7720000000000002</v>
      </c>
      <c r="I123" s="156"/>
      <c r="L123" s="152"/>
      <c r="M123" s="157"/>
      <c r="T123" s="158"/>
      <c r="AT123" s="153" t="s">
        <v>165</v>
      </c>
      <c r="AU123" s="153" t="s">
        <v>86</v>
      </c>
      <c r="AV123" s="13" t="s">
        <v>86</v>
      </c>
      <c r="AW123" s="13" t="s">
        <v>37</v>
      </c>
      <c r="AX123" s="13" t="s">
        <v>76</v>
      </c>
      <c r="AY123" s="153" t="s">
        <v>153</v>
      </c>
    </row>
    <row r="124" spans="2:65" s="12" customFormat="1">
      <c r="B124" s="145"/>
      <c r="D124" s="146" t="s">
        <v>165</v>
      </c>
      <c r="E124" s="147" t="s">
        <v>32</v>
      </c>
      <c r="F124" s="148" t="s">
        <v>174</v>
      </c>
      <c r="H124" s="147" t="s">
        <v>32</v>
      </c>
      <c r="I124" s="149"/>
      <c r="L124" s="145"/>
      <c r="M124" s="150"/>
      <c r="T124" s="151"/>
      <c r="AT124" s="147" t="s">
        <v>165</v>
      </c>
      <c r="AU124" s="147" t="s">
        <v>86</v>
      </c>
      <c r="AV124" s="12" t="s">
        <v>84</v>
      </c>
      <c r="AW124" s="12" t="s">
        <v>37</v>
      </c>
      <c r="AX124" s="12" t="s">
        <v>76</v>
      </c>
      <c r="AY124" s="147" t="s">
        <v>153</v>
      </c>
    </row>
    <row r="125" spans="2:65" s="13" customFormat="1">
      <c r="B125" s="152"/>
      <c r="D125" s="146" t="s">
        <v>165</v>
      </c>
      <c r="E125" s="153" t="s">
        <v>32</v>
      </c>
      <c r="F125" s="154" t="s">
        <v>195</v>
      </c>
      <c r="H125" s="155">
        <v>10.385999999999999</v>
      </c>
      <c r="I125" s="156"/>
      <c r="L125" s="152"/>
      <c r="M125" s="157"/>
      <c r="T125" s="158"/>
      <c r="AT125" s="153" t="s">
        <v>165</v>
      </c>
      <c r="AU125" s="153" t="s">
        <v>86</v>
      </c>
      <c r="AV125" s="13" t="s">
        <v>86</v>
      </c>
      <c r="AW125" s="13" t="s">
        <v>37</v>
      </c>
      <c r="AX125" s="13" t="s">
        <v>76</v>
      </c>
      <c r="AY125" s="153" t="s">
        <v>153</v>
      </c>
    </row>
    <row r="126" spans="2:65" s="12" customFormat="1">
      <c r="B126" s="145"/>
      <c r="D126" s="146" t="s">
        <v>165</v>
      </c>
      <c r="E126" s="147" t="s">
        <v>32</v>
      </c>
      <c r="F126" s="148" t="s">
        <v>176</v>
      </c>
      <c r="H126" s="147" t="s">
        <v>32</v>
      </c>
      <c r="I126" s="149"/>
      <c r="L126" s="145"/>
      <c r="M126" s="150"/>
      <c r="T126" s="151"/>
      <c r="AT126" s="147" t="s">
        <v>165</v>
      </c>
      <c r="AU126" s="147" t="s">
        <v>86</v>
      </c>
      <c r="AV126" s="12" t="s">
        <v>84</v>
      </c>
      <c r="AW126" s="12" t="s">
        <v>37</v>
      </c>
      <c r="AX126" s="12" t="s">
        <v>76</v>
      </c>
      <c r="AY126" s="147" t="s">
        <v>153</v>
      </c>
    </row>
    <row r="127" spans="2:65" s="13" customFormat="1">
      <c r="B127" s="152"/>
      <c r="D127" s="146" t="s">
        <v>165</v>
      </c>
      <c r="E127" s="153" t="s">
        <v>32</v>
      </c>
      <c r="F127" s="154" t="s">
        <v>196</v>
      </c>
      <c r="H127" s="155">
        <v>8.5570000000000004</v>
      </c>
      <c r="I127" s="156"/>
      <c r="L127" s="152"/>
      <c r="M127" s="157"/>
      <c r="T127" s="158"/>
      <c r="AT127" s="153" t="s">
        <v>165</v>
      </c>
      <c r="AU127" s="153" t="s">
        <v>86</v>
      </c>
      <c r="AV127" s="13" t="s">
        <v>86</v>
      </c>
      <c r="AW127" s="13" t="s">
        <v>37</v>
      </c>
      <c r="AX127" s="13" t="s">
        <v>76</v>
      </c>
      <c r="AY127" s="153" t="s">
        <v>153</v>
      </c>
    </row>
    <row r="128" spans="2:65" s="14" customFormat="1">
      <c r="B128" s="159"/>
      <c r="D128" s="146" t="s">
        <v>165</v>
      </c>
      <c r="E128" s="160" t="s">
        <v>32</v>
      </c>
      <c r="F128" s="161" t="s">
        <v>178</v>
      </c>
      <c r="H128" s="162">
        <v>26.715</v>
      </c>
      <c r="I128" s="163"/>
      <c r="L128" s="159"/>
      <c r="M128" s="164"/>
      <c r="T128" s="165"/>
      <c r="AT128" s="160" t="s">
        <v>165</v>
      </c>
      <c r="AU128" s="160" t="s">
        <v>86</v>
      </c>
      <c r="AV128" s="14" t="s">
        <v>161</v>
      </c>
      <c r="AW128" s="14" t="s">
        <v>37</v>
      </c>
      <c r="AX128" s="14" t="s">
        <v>84</v>
      </c>
      <c r="AY128" s="160" t="s">
        <v>153</v>
      </c>
    </row>
    <row r="129" spans="2:65" s="1" customFormat="1" ht="24.2" customHeight="1">
      <c r="B129" s="33"/>
      <c r="C129" s="128" t="s">
        <v>154</v>
      </c>
      <c r="D129" s="128" t="s">
        <v>156</v>
      </c>
      <c r="E129" s="129" t="s">
        <v>197</v>
      </c>
      <c r="F129" s="130" t="s">
        <v>198</v>
      </c>
      <c r="G129" s="131" t="s">
        <v>159</v>
      </c>
      <c r="H129" s="132">
        <v>213.71799999999999</v>
      </c>
      <c r="I129" s="133">
        <v>55.56</v>
      </c>
      <c r="J129" s="134">
        <f>ROUND(I129*H129,2)</f>
        <v>11874.17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7.9000000000000008E-3</v>
      </c>
      <c r="R129" s="137">
        <f>Q129*H129</f>
        <v>1.6883722000000001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11874.17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11874.17</v>
      </c>
      <c r="BL129" s="17" t="s">
        <v>161</v>
      </c>
      <c r="BM129" s="139" t="s">
        <v>199</v>
      </c>
    </row>
    <row r="130" spans="2:65" s="1" customFormat="1">
      <c r="B130" s="33"/>
      <c r="D130" s="141" t="s">
        <v>163</v>
      </c>
      <c r="F130" s="142" t="s">
        <v>200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193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172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201</v>
      </c>
      <c r="H133" s="155">
        <v>62.179000000000002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174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202</v>
      </c>
      <c r="H135" s="155">
        <v>83.084999999999994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2" customFormat="1">
      <c r="B136" s="145"/>
      <c r="D136" s="146" t="s">
        <v>165</v>
      </c>
      <c r="E136" s="147" t="s">
        <v>32</v>
      </c>
      <c r="F136" s="148" t="s">
        <v>176</v>
      </c>
      <c r="H136" s="147" t="s">
        <v>32</v>
      </c>
      <c r="I136" s="149"/>
      <c r="L136" s="145"/>
      <c r="M136" s="150"/>
      <c r="T136" s="151"/>
      <c r="AT136" s="147" t="s">
        <v>165</v>
      </c>
      <c r="AU136" s="147" t="s">
        <v>86</v>
      </c>
      <c r="AV136" s="12" t="s">
        <v>84</v>
      </c>
      <c r="AW136" s="12" t="s">
        <v>37</v>
      </c>
      <c r="AX136" s="12" t="s">
        <v>76</v>
      </c>
      <c r="AY136" s="147" t="s">
        <v>153</v>
      </c>
    </row>
    <row r="137" spans="2:65" s="13" customFormat="1">
      <c r="B137" s="152"/>
      <c r="D137" s="146" t="s">
        <v>165</v>
      </c>
      <c r="E137" s="153" t="s">
        <v>32</v>
      </c>
      <c r="F137" s="154" t="s">
        <v>203</v>
      </c>
      <c r="H137" s="155">
        <v>68.453999999999994</v>
      </c>
      <c r="I137" s="156"/>
      <c r="L137" s="152"/>
      <c r="M137" s="157"/>
      <c r="T137" s="158"/>
      <c r="AT137" s="153" t="s">
        <v>165</v>
      </c>
      <c r="AU137" s="153" t="s">
        <v>86</v>
      </c>
      <c r="AV137" s="13" t="s">
        <v>86</v>
      </c>
      <c r="AW137" s="13" t="s">
        <v>37</v>
      </c>
      <c r="AX137" s="13" t="s">
        <v>76</v>
      </c>
      <c r="AY137" s="153" t="s">
        <v>153</v>
      </c>
    </row>
    <row r="138" spans="2:65" s="14" customFormat="1">
      <c r="B138" s="159"/>
      <c r="D138" s="146" t="s">
        <v>165</v>
      </c>
      <c r="E138" s="160" t="s">
        <v>32</v>
      </c>
      <c r="F138" s="161" t="s">
        <v>178</v>
      </c>
      <c r="H138" s="162">
        <v>213.71799999999999</v>
      </c>
      <c r="I138" s="163"/>
      <c r="L138" s="159"/>
      <c r="M138" s="164"/>
      <c r="T138" s="165"/>
      <c r="AT138" s="160" t="s">
        <v>165</v>
      </c>
      <c r="AU138" s="160" t="s">
        <v>86</v>
      </c>
      <c r="AV138" s="14" t="s">
        <v>161</v>
      </c>
      <c r="AW138" s="14" t="s">
        <v>37</v>
      </c>
      <c r="AX138" s="14" t="s">
        <v>84</v>
      </c>
      <c r="AY138" s="160" t="s">
        <v>153</v>
      </c>
    </row>
    <row r="139" spans="2:65" s="1" customFormat="1" ht="24.2" customHeight="1">
      <c r="B139" s="33"/>
      <c r="C139" s="128" t="s">
        <v>204</v>
      </c>
      <c r="D139" s="128" t="s">
        <v>156</v>
      </c>
      <c r="E139" s="129" t="s">
        <v>205</v>
      </c>
      <c r="F139" s="130" t="s">
        <v>206</v>
      </c>
      <c r="G139" s="131" t="s">
        <v>159</v>
      </c>
      <c r="H139" s="132">
        <v>26.715</v>
      </c>
      <c r="I139" s="133">
        <v>291.94</v>
      </c>
      <c r="J139" s="134">
        <f>ROUND(I139*H139,2)</f>
        <v>7799.18</v>
      </c>
      <c r="K139" s="130" t="s">
        <v>160</v>
      </c>
      <c r="L139" s="33"/>
      <c r="M139" s="135" t="s">
        <v>32</v>
      </c>
      <c r="N139" s="136" t="s">
        <v>47</v>
      </c>
      <c r="P139" s="137">
        <f>O139*H139</f>
        <v>0</v>
      </c>
      <c r="Q139" s="137">
        <v>4.3800000000000002E-3</v>
      </c>
      <c r="R139" s="137">
        <f>Q139*H139</f>
        <v>0.11701170000000001</v>
      </c>
      <c r="S139" s="137">
        <v>0</v>
      </c>
      <c r="T139" s="138">
        <f>S139*H139</f>
        <v>0</v>
      </c>
      <c r="AR139" s="139" t="s">
        <v>161</v>
      </c>
      <c r="AT139" s="139" t="s">
        <v>156</v>
      </c>
      <c r="AU139" s="139" t="s">
        <v>86</v>
      </c>
      <c r="AY139" s="17" t="s">
        <v>153</v>
      </c>
      <c r="BE139" s="140">
        <f>IF(N139="základní",J139,0)</f>
        <v>7799.18</v>
      </c>
      <c r="BF139" s="140">
        <f>IF(N139="snížená",J139,0)</f>
        <v>0</v>
      </c>
      <c r="BG139" s="140">
        <f>IF(N139="zákl. přenesená",J139,0)</f>
        <v>0</v>
      </c>
      <c r="BH139" s="140">
        <f>IF(N139="sníž. přenesená",J139,0)</f>
        <v>0</v>
      </c>
      <c r="BI139" s="140">
        <f>IF(N139="nulová",J139,0)</f>
        <v>0</v>
      </c>
      <c r="BJ139" s="17" t="s">
        <v>84</v>
      </c>
      <c r="BK139" s="140">
        <f>ROUND(I139*H139,2)</f>
        <v>7799.18</v>
      </c>
      <c r="BL139" s="17" t="s">
        <v>161</v>
      </c>
      <c r="BM139" s="139" t="s">
        <v>207</v>
      </c>
    </row>
    <row r="140" spans="2:65" s="1" customFormat="1">
      <c r="B140" s="33"/>
      <c r="D140" s="141" t="s">
        <v>163</v>
      </c>
      <c r="F140" s="142" t="s">
        <v>208</v>
      </c>
      <c r="I140" s="143"/>
      <c r="L140" s="33"/>
      <c r="M140" s="144"/>
      <c r="T140" s="54"/>
      <c r="AT140" s="17" t="s">
        <v>163</v>
      </c>
      <c r="AU140" s="17" t="s">
        <v>86</v>
      </c>
    </row>
    <row r="141" spans="2:65" s="1" customFormat="1" ht="16.5" customHeight="1">
      <c r="B141" s="33"/>
      <c r="C141" s="128" t="s">
        <v>209</v>
      </c>
      <c r="D141" s="128" t="s">
        <v>156</v>
      </c>
      <c r="E141" s="129" t="s">
        <v>210</v>
      </c>
      <c r="F141" s="130" t="s">
        <v>211</v>
      </c>
      <c r="G141" s="131" t="s">
        <v>159</v>
      </c>
      <c r="H141" s="132">
        <v>9.2270000000000003</v>
      </c>
      <c r="I141" s="133">
        <v>55.56</v>
      </c>
      <c r="J141" s="134">
        <f>ROUND(I141*H141,2)</f>
        <v>512.65</v>
      </c>
      <c r="K141" s="130" t="s">
        <v>160</v>
      </c>
      <c r="L141" s="33"/>
      <c r="M141" s="135" t="s">
        <v>32</v>
      </c>
      <c r="N141" s="136" t="s">
        <v>47</v>
      </c>
      <c r="P141" s="137">
        <f>O141*H141</f>
        <v>0</v>
      </c>
      <c r="Q141" s="137">
        <v>2.5999999999999998E-4</v>
      </c>
      <c r="R141" s="137">
        <f>Q141*H141</f>
        <v>2.39902E-3</v>
      </c>
      <c r="S141" s="137">
        <v>0</v>
      </c>
      <c r="T141" s="138">
        <f>S141*H141</f>
        <v>0</v>
      </c>
      <c r="AR141" s="139" t="s">
        <v>161</v>
      </c>
      <c r="AT141" s="139" t="s">
        <v>156</v>
      </c>
      <c r="AU141" s="139" t="s">
        <v>86</v>
      </c>
      <c r="AY141" s="17" t="s">
        <v>153</v>
      </c>
      <c r="BE141" s="140">
        <f>IF(N141="základní",J141,0)</f>
        <v>512.65</v>
      </c>
      <c r="BF141" s="140">
        <f>IF(N141="snížená",J141,0)</f>
        <v>0</v>
      </c>
      <c r="BG141" s="140">
        <f>IF(N141="zákl. přenesená",J141,0)</f>
        <v>0</v>
      </c>
      <c r="BH141" s="140">
        <f>IF(N141="sníž. přenesená",J141,0)</f>
        <v>0</v>
      </c>
      <c r="BI141" s="140">
        <f>IF(N141="nulová",J141,0)</f>
        <v>0</v>
      </c>
      <c r="BJ141" s="17" t="s">
        <v>84</v>
      </c>
      <c r="BK141" s="140">
        <f>ROUND(I141*H141,2)</f>
        <v>512.65</v>
      </c>
      <c r="BL141" s="17" t="s">
        <v>161</v>
      </c>
      <c r="BM141" s="139" t="s">
        <v>212</v>
      </c>
    </row>
    <row r="142" spans="2:65" s="1" customFormat="1">
      <c r="B142" s="33"/>
      <c r="D142" s="141" t="s">
        <v>163</v>
      </c>
      <c r="F142" s="142" t="s">
        <v>213</v>
      </c>
      <c r="I142" s="143"/>
      <c r="L142" s="33"/>
      <c r="M142" s="144"/>
      <c r="T142" s="54"/>
      <c r="AT142" s="17" t="s">
        <v>163</v>
      </c>
      <c r="AU142" s="17" t="s">
        <v>86</v>
      </c>
    </row>
    <row r="143" spans="2:65" s="12" customFormat="1">
      <c r="B143" s="145"/>
      <c r="D143" s="146" t="s">
        <v>165</v>
      </c>
      <c r="E143" s="147" t="s">
        <v>32</v>
      </c>
      <c r="F143" s="148" t="s">
        <v>214</v>
      </c>
      <c r="H143" s="147" t="s">
        <v>32</v>
      </c>
      <c r="I143" s="149"/>
      <c r="L143" s="145"/>
      <c r="M143" s="150"/>
      <c r="T143" s="151"/>
      <c r="AT143" s="147" t="s">
        <v>165</v>
      </c>
      <c r="AU143" s="147" t="s">
        <v>86</v>
      </c>
      <c r="AV143" s="12" t="s">
        <v>84</v>
      </c>
      <c r="AW143" s="12" t="s">
        <v>37</v>
      </c>
      <c r="AX143" s="12" t="s">
        <v>76</v>
      </c>
      <c r="AY143" s="147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172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215</v>
      </c>
      <c r="H145" s="155">
        <v>3.0910000000000002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2" customFormat="1">
      <c r="B146" s="145"/>
      <c r="D146" s="146" t="s">
        <v>165</v>
      </c>
      <c r="E146" s="147" t="s">
        <v>32</v>
      </c>
      <c r="F146" s="148" t="s">
        <v>174</v>
      </c>
      <c r="H146" s="147" t="s">
        <v>32</v>
      </c>
      <c r="I146" s="149"/>
      <c r="L146" s="145"/>
      <c r="M146" s="150"/>
      <c r="T146" s="151"/>
      <c r="AT146" s="147" t="s">
        <v>165</v>
      </c>
      <c r="AU146" s="147" t="s">
        <v>86</v>
      </c>
      <c r="AV146" s="12" t="s">
        <v>84</v>
      </c>
      <c r="AW146" s="12" t="s">
        <v>37</v>
      </c>
      <c r="AX146" s="12" t="s">
        <v>76</v>
      </c>
      <c r="AY146" s="147" t="s">
        <v>153</v>
      </c>
    </row>
    <row r="147" spans="2:65" s="13" customFormat="1">
      <c r="B147" s="152"/>
      <c r="D147" s="146" t="s">
        <v>165</v>
      </c>
      <c r="E147" s="153" t="s">
        <v>32</v>
      </c>
      <c r="F147" s="154" t="s">
        <v>216</v>
      </c>
      <c r="H147" s="155">
        <v>2.5059999999999998</v>
      </c>
      <c r="I147" s="156"/>
      <c r="L147" s="152"/>
      <c r="M147" s="157"/>
      <c r="T147" s="158"/>
      <c r="AT147" s="153" t="s">
        <v>165</v>
      </c>
      <c r="AU147" s="153" t="s">
        <v>86</v>
      </c>
      <c r="AV147" s="13" t="s">
        <v>86</v>
      </c>
      <c r="AW147" s="13" t="s">
        <v>37</v>
      </c>
      <c r="AX147" s="13" t="s">
        <v>76</v>
      </c>
      <c r="AY147" s="153" t="s">
        <v>153</v>
      </c>
    </row>
    <row r="148" spans="2:65" s="12" customFormat="1">
      <c r="B148" s="145"/>
      <c r="D148" s="146" t="s">
        <v>165</v>
      </c>
      <c r="E148" s="147" t="s">
        <v>32</v>
      </c>
      <c r="F148" s="148" t="s">
        <v>176</v>
      </c>
      <c r="H148" s="147" t="s">
        <v>32</v>
      </c>
      <c r="I148" s="149"/>
      <c r="L148" s="145"/>
      <c r="M148" s="150"/>
      <c r="T148" s="151"/>
      <c r="AT148" s="147" t="s">
        <v>165</v>
      </c>
      <c r="AU148" s="147" t="s">
        <v>86</v>
      </c>
      <c r="AV148" s="12" t="s">
        <v>84</v>
      </c>
      <c r="AW148" s="12" t="s">
        <v>37</v>
      </c>
      <c r="AX148" s="12" t="s">
        <v>76</v>
      </c>
      <c r="AY148" s="147" t="s">
        <v>153</v>
      </c>
    </row>
    <row r="149" spans="2:65" s="13" customFormat="1">
      <c r="B149" s="152"/>
      <c r="D149" s="146" t="s">
        <v>165</v>
      </c>
      <c r="E149" s="153" t="s">
        <v>32</v>
      </c>
      <c r="F149" s="154" t="s">
        <v>217</v>
      </c>
      <c r="H149" s="155">
        <v>3.63</v>
      </c>
      <c r="I149" s="156"/>
      <c r="L149" s="152"/>
      <c r="M149" s="157"/>
      <c r="T149" s="158"/>
      <c r="AT149" s="153" t="s">
        <v>165</v>
      </c>
      <c r="AU149" s="153" t="s">
        <v>86</v>
      </c>
      <c r="AV149" s="13" t="s">
        <v>86</v>
      </c>
      <c r="AW149" s="13" t="s">
        <v>37</v>
      </c>
      <c r="AX149" s="13" t="s">
        <v>76</v>
      </c>
      <c r="AY149" s="153" t="s">
        <v>153</v>
      </c>
    </row>
    <row r="150" spans="2:65" s="14" customFormat="1">
      <c r="B150" s="159"/>
      <c r="D150" s="146" t="s">
        <v>165</v>
      </c>
      <c r="E150" s="160" t="s">
        <v>32</v>
      </c>
      <c r="F150" s="161" t="s">
        <v>178</v>
      </c>
      <c r="H150" s="162">
        <v>9.2270000000000003</v>
      </c>
      <c r="I150" s="163"/>
      <c r="L150" s="159"/>
      <c r="M150" s="164"/>
      <c r="T150" s="165"/>
      <c r="AT150" s="160" t="s">
        <v>165</v>
      </c>
      <c r="AU150" s="160" t="s">
        <v>86</v>
      </c>
      <c r="AV150" s="14" t="s">
        <v>161</v>
      </c>
      <c r="AW150" s="14" t="s">
        <v>37</v>
      </c>
      <c r="AX150" s="14" t="s">
        <v>84</v>
      </c>
      <c r="AY150" s="160" t="s">
        <v>153</v>
      </c>
    </row>
    <row r="151" spans="2:65" s="1" customFormat="1" ht="24.2" customHeight="1">
      <c r="B151" s="33"/>
      <c r="C151" s="128" t="s">
        <v>218</v>
      </c>
      <c r="D151" s="128" t="s">
        <v>156</v>
      </c>
      <c r="E151" s="129" t="s">
        <v>219</v>
      </c>
      <c r="F151" s="130" t="s">
        <v>220</v>
      </c>
      <c r="G151" s="131" t="s">
        <v>159</v>
      </c>
      <c r="H151" s="132">
        <v>9.2270000000000003</v>
      </c>
      <c r="I151" s="133">
        <v>602.71</v>
      </c>
      <c r="J151" s="134">
        <f>ROUND(I151*H151,2)</f>
        <v>5561.21</v>
      </c>
      <c r="K151" s="130" t="s">
        <v>160</v>
      </c>
      <c r="L151" s="33"/>
      <c r="M151" s="135" t="s">
        <v>32</v>
      </c>
      <c r="N151" s="136" t="s">
        <v>47</v>
      </c>
      <c r="P151" s="137">
        <f>O151*H151</f>
        <v>0</v>
      </c>
      <c r="Q151" s="137">
        <v>1.8380000000000001E-2</v>
      </c>
      <c r="R151" s="137">
        <f>Q151*H151</f>
        <v>0.16959226000000002</v>
      </c>
      <c r="S151" s="137">
        <v>0</v>
      </c>
      <c r="T151" s="138">
        <f>S151*H151</f>
        <v>0</v>
      </c>
      <c r="AR151" s="139" t="s">
        <v>161</v>
      </c>
      <c r="AT151" s="139" t="s">
        <v>156</v>
      </c>
      <c r="AU151" s="139" t="s">
        <v>86</v>
      </c>
      <c r="AY151" s="17" t="s">
        <v>153</v>
      </c>
      <c r="BE151" s="140">
        <f>IF(N151="základní",J151,0)</f>
        <v>5561.21</v>
      </c>
      <c r="BF151" s="140">
        <f>IF(N151="snížená",J151,0)</f>
        <v>0</v>
      </c>
      <c r="BG151" s="140">
        <f>IF(N151="zákl. přenesená",J151,0)</f>
        <v>0</v>
      </c>
      <c r="BH151" s="140">
        <f>IF(N151="sníž. přenesená",J151,0)</f>
        <v>0</v>
      </c>
      <c r="BI151" s="140">
        <f>IF(N151="nulová",J151,0)</f>
        <v>0</v>
      </c>
      <c r="BJ151" s="17" t="s">
        <v>84</v>
      </c>
      <c r="BK151" s="140">
        <f>ROUND(I151*H151,2)</f>
        <v>5561.21</v>
      </c>
      <c r="BL151" s="17" t="s">
        <v>161</v>
      </c>
      <c r="BM151" s="139" t="s">
        <v>221</v>
      </c>
    </row>
    <row r="152" spans="2:65" s="1" customFormat="1">
      <c r="B152" s="33"/>
      <c r="D152" s="141" t="s">
        <v>163</v>
      </c>
      <c r="F152" s="142" t="s">
        <v>222</v>
      </c>
      <c r="I152" s="143"/>
      <c r="L152" s="33"/>
      <c r="M152" s="144"/>
      <c r="T152" s="54"/>
      <c r="AT152" s="17" t="s">
        <v>163</v>
      </c>
      <c r="AU152" s="17" t="s">
        <v>86</v>
      </c>
    </row>
    <row r="153" spans="2:65" s="1" customFormat="1" ht="24.2" customHeight="1">
      <c r="B153" s="33"/>
      <c r="C153" s="128" t="s">
        <v>223</v>
      </c>
      <c r="D153" s="128" t="s">
        <v>156</v>
      </c>
      <c r="E153" s="129" t="s">
        <v>224</v>
      </c>
      <c r="F153" s="130" t="s">
        <v>225</v>
      </c>
      <c r="G153" s="131" t="s">
        <v>226</v>
      </c>
      <c r="H153" s="132">
        <v>5.08</v>
      </c>
      <c r="I153" s="133">
        <v>55.56</v>
      </c>
      <c r="J153" s="134">
        <f>ROUND(I153*H153,2)</f>
        <v>282.24</v>
      </c>
      <c r="K153" s="130" t="s">
        <v>160</v>
      </c>
      <c r="L153" s="33"/>
      <c r="M153" s="135" t="s">
        <v>32</v>
      </c>
      <c r="N153" s="136" t="s">
        <v>47</v>
      </c>
      <c r="P153" s="137">
        <f>O153*H153</f>
        <v>0</v>
      </c>
      <c r="Q153" s="137">
        <v>0</v>
      </c>
      <c r="R153" s="137">
        <f>Q153*H153</f>
        <v>0</v>
      </c>
      <c r="S153" s="137">
        <v>0</v>
      </c>
      <c r="T153" s="138">
        <f>S153*H153</f>
        <v>0</v>
      </c>
      <c r="AR153" s="139" t="s">
        <v>161</v>
      </c>
      <c r="AT153" s="139" t="s">
        <v>156</v>
      </c>
      <c r="AU153" s="139" t="s">
        <v>86</v>
      </c>
      <c r="AY153" s="17" t="s">
        <v>153</v>
      </c>
      <c r="BE153" s="140">
        <f>IF(N153="základní",J153,0)</f>
        <v>282.24</v>
      </c>
      <c r="BF153" s="140">
        <f>IF(N153="snížená",J153,0)</f>
        <v>0</v>
      </c>
      <c r="BG153" s="140">
        <f>IF(N153="zákl. přenesená",J153,0)</f>
        <v>0</v>
      </c>
      <c r="BH153" s="140">
        <f>IF(N153="sníž. přenesená",J153,0)</f>
        <v>0</v>
      </c>
      <c r="BI153" s="140">
        <f>IF(N153="nulová",J153,0)</f>
        <v>0</v>
      </c>
      <c r="BJ153" s="17" t="s">
        <v>84</v>
      </c>
      <c r="BK153" s="140">
        <f>ROUND(I153*H153,2)</f>
        <v>282.24</v>
      </c>
      <c r="BL153" s="17" t="s">
        <v>161</v>
      </c>
      <c r="BM153" s="139" t="s">
        <v>227</v>
      </c>
    </row>
    <row r="154" spans="2:65" s="1" customFormat="1">
      <c r="B154" s="33"/>
      <c r="D154" s="141" t="s">
        <v>163</v>
      </c>
      <c r="F154" s="142" t="s">
        <v>228</v>
      </c>
      <c r="I154" s="143"/>
      <c r="L154" s="33"/>
      <c r="M154" s="144"/>
      <c r="T154" s="54"/>
      <c r="AT154" s="17" t="s">
        <v>163</v>
      </c>
      <c r="AU154" s="17" t="s">
        <v>86</v>
      </c>
    </row>
    <row r="155" spans="2:65" s="12" customFormat="1">
      <c r="B155" s="145"/>
      <c r="D155" s="146" t="s">
        <v>165</v>
      </c>
      <c r="E155" s="147" t="s">
        <v>32</v>
      </c>
      <c r="F155" s="148" t="s">
        <v>172</v>
      </c>
      <c r="H155" s="147" t="s">
        <v>32</v>
      </c>
      <c r="I155" s="149"/>
      <c r="L155" s="145"/>
      <c r="M155" s="150"/>
      <c r="T155" s="151"/>
      <c r="AT155" s="147" t="s">
        <v>165</v>
      </c>
      <c r="AU155" s="147" t="s">
        <v>86</v>
      </c>
      <c r="AV155" s="12" t="s">
        <v>84</v>
      </c>
      <c r="AW155" s="12" t="s">
        <v>37</v>
      </c>
      <c r="AX155" s="12" t="s">
        <v>76</v>
      </c>
      <c r="AY155" s="147" t="s">
        <v>153</v>
      </c>
    </row>
    <row r="156" spans="2:65" s="13" customFormat="1">
      <c r="B156" s="152"/>
      <c r="D156" s="146" t="s">
        <v>165</v>
      </c>
      <c r="E156" s="153" t="s">
        <v>32</v>
      </c>
      <c r="F156" s="154" t="s">
        <v>229</v>
      </c>
      <c r="H156" s="155">
        <v>5.08</v>
      </c>
      <c r="I156" s="156"/>
      <c r="L156" s="152"/>
      <c r="M156" s="157"/>
      <c r="T156" s="158"/>
      <c r="AT156" s="153" t="s">
        <v>165</v>
      </c>
      <c r="AU156" s="153" t="s">
        <v>86</v>
      </c>
      <c r="AV156" s="13" t="s">
        <v>86</v>
      </c>
      <c r="AW156" s="13" t="s">
        <v>37</v>
      </c>
      <c r="AX156" s="13" t="s">
        <v>84</v>
      </c>
      <c r="AY156" s="153" t="s">
        <v>153</v>
      </c>
    </row>
    <row r="157" spans="2:65" s="1" customFormat="1" ht="16.5" customHeight="1">
      <c r="B157" s="33"/>
      <c r="C157" s="166" t="s">
        <v>230</v>
      </c>
      <c r="D157" s="166" t="s">
        <v>231</v>
      </c>
      <c r="E157" s="167" t="s">
        <v>232</v>
      </c>
      <c r="F157" s="168" t="s">
        <v>233</v>
      </c>
      <c r="G157" s="169" t="s">
        <v>226</v>
      </c>
      <c r="H157" s="170">
        <v>6</v>
      </c>
      <c r="I157" s="171">
        <v>12.24</v>
      </c>
      <c r="J157" s="172">
        <f>ROUND(I157*H157,2)</f>
        <v>73.44</v>
      </c>
      <c r="K157" s="168" t="s">
        <v>160</v>
      </c>
      <c r="L157" s="173"/>
      <c r="M157" s="174" t="s">
        <v>32</v>
      </c>
      <c r="N157" s="175" t="s">
        <v>47</v>
      </c>
      <c r="P157" s="137">
        <f>O157*H157</f>
        <v>0</v>
      </c>
      <c r="Q157" s="137">
        <v>1E-4</v>
      </c>
      <c r="R157" s="137">
        <f>Q157*H157</f>
        <v>6.0000000000000006E-4</v>
      </c>
      <c r="S157" s="137">
        <v>0</v>
      </c>
      <c r="T157" s="138">
        <f>S157*H157</f>
        <v>0</v>
      </c>
      <c r="AR157" s="139" t="s">
        <v>209</v>
      </c>
      <c r="AT157" s="139" t="s">
        <v>231</v>
      </c>
      <c r="AU157" s="139" t="s">
        <v>86</v>
      </c>
      <c r="AY157" s="17" t="s">
        <v>153</v>
      </c>
      <c r="BE157" s="140">
        <f>IF(N157="základní",J157,0)</f>
        <v>73.44</v>
      </c>
      <c r="BF157" s="140">
        <f>IF(N157="snížená",J157,0)</f>
        <v>0</v>
      </c>
      <c r="BG157" s="140">
        <f>IF(N157="zákl. přenesená",J157,0)</f>
        <v>0</v>
      </c>
      <c r="BH157" s="140">
        <f>IF(N157="sníž. přenesená",J157,0)</f>
        <v>0</v>
      </c>
      <c r="BI157" s="140">
        <f>IF(N157="nulová",J157,0)</f>
        <v>0</v>
      </c>
      <c r="BJ157" s="17" t="s">
        <v>84</v>
      </c>
      <c r="BK157" s="140">
        <f>ROUND(I157*H157,2)</f>
        <v>73.44</v>
      </c>
      <c r="BL157" s="17" t="s">
        <v>161</v>
      </c>
      <c r="BM157" s="139" t="s">
        <v>234</v>
      </c>
    </row>
    <row r="158" spans="2:65" s="11" customFormat="1" ht="22.9" customHeight="1">
      <c r="B158" s="116"/>
      <c r="D158" s="117" t="s">
        <v>75</v>
      </c>
      <c r="E158" s="126" t="s">
        <v>218</v>
      </c>
      <c r="F158" s="126" t="s">
        <v>235</v>
      </c>
      <c r="I158" s="119"/>
      <c r="J158" s="127">
        <f>BK158</f>
        <v>15672.980000000001</v>
      </c>
      <c r="L158" s="116"/>
      <c r="M158" s="121"/>
      <c r="P158" s="122">
        <f>SUM(P159:P215)</f>
        <v>0</v>
      </c>
      <c r="R158" s="122">
        <f>SUM(R159:R215)</f>
        <v>4.4900999999999996E-4</v>
      </c>
      <c r="T158" s="123">
        <f>SUM(T159:T215)</f>
        <v>2.4029550000000004</v>
      </c>
      <c r="AR158" s="117" t="s">
        <v>84</v>
      </c>
      <c r="AT158" s="124" t="s">
        <v>75</v>
      </c>
      <c r="AU158" s="124" t="s">
        <v>84</v>
      </c>
      <c r="AY158" s="117" t="s">
        <v>153</v>
      </c>
      <c r="BK158" s="125">
        <f>SUM(BK159:BK215)</f>
        <v>15672.980000000001</v>
      </c>
    </row>
    <row r="159" spans="2:65" s="1" customFormat="1" ht="24.2" customHeight="1">
      <c r="B159" s="33"/>
      <c r="C159" s="128" t="s">
        <v>8</v>
      </c>
      <c r="D159" s="128" t="s">
        <v>156</v>
      </c>
      <c r="E159" s="129" t="s">
        <v>236</v>
      </c>
      <c r="F159" s="130" t="s">
        <v>237</v>
      </c>
      <c r="G159" s="131" t="s">
        <v>159</v>
      </c>
      <c r="H159" s="132">
        <v>3.3769999999999998</v>
      </c>
      <c r="I159" s="133">
        <v>46.14</v>
      </c>
      <c r="J159" s="134">
        <f>ROUND(I159*H159,2)</f>
        <v>155.81</v>
      </c>
      <c r="K159" s="130" t="s">
        <v>160</v>
      </c>
      <c r="L159" s="33"/>
      <c r="M159" s="135" t="s">
        <v>32</v>
      </c>
      <c r="N159" s="136" t="s">
        <v>47</v>
      </c>
      <c r="P159" s="137">
        <f>O159*H159</f>
        <v>0</v>
      </c>
      <c r="Q159" s="137">
        <v>1.2999999999999999E-4</v>
      </c>
      <c r="R159" s="137">
        <f>Q159*H159</f>
        <v>4.3900999999999993E-4</v>
      </c>
      <c r="S159" s="137">
        <v>0</v>
      </c>
      <c r="T159" s="138">
        <f>S159*H159</f>
        <v>0</v>
      </c>
      <c r="AR159" s="139" t="s">
        <v>161</v>
      </c>
      <c r="AT159" s="139" t="s">
        <v>156</v>
      </c>
      <c r="AU159" s="139" t="s">
        <v>86</v>
      </c>
      <c r="AY159" s="17" t="s">
        <v>153</v>
      </c>
      <c r="BE159" s="140">
        <f>IF(N159="základní",J159,0)</f>
        <v>155.81</v>
      </c>
      <c r="BF159" s="140">
        <f>IF(N159="snížená",J159,0)</f>
        <v>0</v>
      </c>
      <c r="BG159" s="140">
        <f>IF(N159="zákl. přenesená",J159,0)</f>
        <v>0</v>
      </c>
      <c r="BH159" s="140">
        <f>IF(N159="sníž. přenesená",J159,0)</f>
        <v>0</v>
      </c>
      <c r="BI159" s="140">
        <f>IF(N159="nulová",J159,0)</f>
        <v>0</v>
      </c>
      <c r="BJ159" s="17" t="s">
        <v>84</v>
      </c>
      <c r="BK159" s="140">
        <f>ROUND(I159*H159,2)</f>
        <v>155.81</v>
      </c>
      <c r="BL159" s="17" t="s">
        <v>161</v>
      </c>
      <c r="BM159" s="139" t="s">
        <v>238</v>
      </c>
    </row>
    <row r="160" spans="2:65" s="1" customFormat="1">
      <c r="B160" s="33"/>
      <c r="D160" s="141" t="s">
        <v>163</v>
      </c>
      <c r="F160" s="142" t="s">
        <v>239</v>
      </c>
      <c r="I160" s="143"/>
      <c r="L160" s="33"/>
      <c r="M160" s="144"/>
      <c r="T160" s="54"/>
      <c r="AT160" s="17" t="s">
        <v>163</v>
      </c>
      <c r="AU160" s="17" t="s">
        <v>86</v>
      </c>
    </row>
    <row r="161" spans="2:65" s="12" customFormat="1">
      <c r="B161" s="145"/>
      <c r="D161" s="146" t="s">
        <v>165</v>
      </c>
      <c r="E161" s="147" t="s">
        <v>32</v>
      </c>
      <c r="F161" s="148" t="s">
        <v>172</v>
      </c>
      <c r="H161" s="147" t="s">
        <v>32</v>
      </c>
      <c r="I161" s="149"/>
      <c r="L161" s="145"/>
      <c r="M161" s="150"/>
      <c r="T161" s="151"/>
      <c r="AT161" s="147" t="s">
        <v>165</v>
      </c>
      <c r="AU161" s="147" t="s">
        <v>86</v>
      </c>
      <c r="AV161" s="12" t="s">
        <v>84</v>
      </c>
      <c r="AW161" s="12" t="s">
        <v>37</v>
      </c>
      <c r="AX161" s="12" t="s">
        <v>76</v>
      </c>
      <c r="AY161" s="147" t="s">
        <v>153</v>
      </c>
    </row>
    <row r="162" spans="2:65" s="13" customFormat="1">
      <c r="B162" s="152"/>
      <c r="D162" s="146" t="s">
        <v>165</v>
      </c>
      <c r="E162" s="153" t="s">
        <v>32</v>
      </c>
      <c r="F162" s="154" t="s">
        <v>173</v>
      </c>
      <c r="H162" s="155">
        <v>1.1639999999999999</v>
      </c>
      <c r="I162" s="156"/>
      <c r="L162" s="152"/>
      <c r="M162" s="157"/>
      <c r="T162" s="158"/>
      <c r="AT162" s="153" t="s">
        <v>165</v>
      </c>
      <c r="AU162" s="153" t="s">
        <v>86</v>
      </c>
      <c r="AV162" s="13" t="s">
        <v>86</v>
      </c>
      <c r="AW162" s="13" t="s">
        <v>37</v>
      </c>
      <c r="AX162" s="13" t="s">
        <v>76</v>
      </c>
      <c r="AY162" s="153" t="s">
        <v>153</v>
      </c>
    </row>
    <row r="163" spans="2:65" s="12" customFormat="1">
      <c r="B163" s="145"/>
      <c r="D163" s="146" t="s">
        <v>165</v>
      </c>
      <c r="E163" s="147" t="s">
        <v>32</v>
      </c>
      <c r="F163" s="148" t="s">
        <v>174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175</v>
      </c>
      <c r="H164" s="155">
        <v>1.278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76</v>
      </c>
      <c r="AY164" s="153" t="s">
        <v>153</v>
      </c>
    </row>
    <row r="165" spans="2:65" s="12" customFormat="1">
      <c r="B165" s="145"/>
      <c r="D165" s="146" t="s">
        <v>165</v>
      </c>
      <c r="E165" s="147" t="s">
        <v>32</v>
      </c>
      <c r="F165" s="148" t="s">
        <v>176</v>
      </c>
      <c r="H165" s="147" t="s">
        <v>32</v>
      </c>
      <c r="I165" s="149"/>
      <c r="L165" s="145"/>
      <c r="M165" s="150"/>
      <c r="T165" s="151"/>
      <c r="AT165" s="147" t="s">
        <v>165</v>
      </c>
      <c r="AU165" s="147" t="s">
        <v>86</v>
      </c>
      <c r="AV165" s="12" t="s">
        <v>84</v>
      </c>
      <c r="AW165" s="12" t="s">
        <v>37</v>
      </c>
      <c r="AX165" s="12" t="s">
        <v>76</v>
      </c>
      <c r="AY165" s="147" t="s">
        <v>153</v>
      </c>
    </row>
    <row r="166" spans="2:65" s="13" customFormat="1">
      <c r="B166" s="152"/>
      <c r="D166" s="146" t="s">
        <v>165</v>
      </c>
      <c r="E166" s="153" t="s">
        <v>32</v>
      </c>
      <c r="F166" s="154" t="s">
        <v>177</v>
      </c>
      <c r="H166" s="155">
        <v>0.93500000000000005</v>
      </c>
      <c r="I166" s="156"/>
      <c r="L166" s="152"/>
      <c r="M166" s="157"/>
      <c r="T166" s="158"/>
      <c r="AT166" s="153" t="s">
        <v>165</v>
      </c>
      <c r="AU166" s="153" t="s">
        <v>86</v>
      </c>
      <c r="AV166" s="13" t="s">
        <v>86</v>
      </c>
      <c r="AW166" s="13" t="s">
        <v>37</v>
      </c>
      <c r="AX166" s="13" t="s">
        <v>76</v>
      </c>
      <c r="AY166" s="153" t="s">
        <v>153</v>
      </c>
    </row>
    <row r="167" spans="2:65" s="14" customFormat="1">
      <c r="B167" s="159"/>
      <c r="D167" s="146" t="s">
        <v>165</v>
      </c>
      <c r="E167" s="160" t="s">
        <v>32</v>
      </c>
      <c r="F167" s="161" t="s">
        <v>178</v>
      </c>
      <c r="H167" s="162">
        <v>3.3769999999999998</v>
      </c>
      <c r="I167" s="163"/>
      <c r="L167" s="159"/>
      <c r="M167" s="164"/>
      <c r="T167" s="165"/>
      <c r="AT167" s="160" t="s">
        <v>165</v>
      </c>
      <c r="AU167" s="160" t="s">
        <v>86</v>
      </c>
      <c r="AV167" s="14" t="s">
        <v>161</v>
      </c>
      <c r="AW167" s="14" t="s">
        <v>37</v>
      </c>
      <c r="AX167" s="14" t="s">
        <v>84</v>
      </c>
      <c r="AY167" s="160" t="s">
        <v>153</v>
      </c>
    </row>
    <row r="168" spans="2:65" s="1" customFormat="1" ht="24.2" customHeight="1">
      <c r="B168" s="33"/>
      <c r="C168" s="128" t="s">
        <v>240</v>
      </c>
      <c r="D168" s="128" t="s">
        <v>156</v>
      </c>
      <c r="E168" s="129" t="s">
        <v>241</v>
      </c>
      <c r="F168" s="130" t="s">
        <v>242</v>
      </c>
      <c r="G168" s="131" t="s">
        <v>159</v>
      </c>
      <c r="H168" s="132">
        <v>19.96</v>
      </c>
      <c r="I168" s="133">
        <v>226.01</v>
      </c>
      <c r="J168" s="134">
        <f>ROUND(I168*H168,2)</f>
        <v>4511.16</v>
      </c>
      <c r="K168" s="130" t="s">
        <v>160</v>
      </c>
      <c r="L168" s="33"/>
      <c r="M168" s="135" t="s">
        <v>32</v>
      </c>
      <c r="N168" s="136" t="s">
        <v>47</v>
      </c>
      <c r="P168" s="137">
        <f>O168*H168</f>
        <v>0</v>
      </c>
      <c r="Q168" s="137">
        <v>0</v>
      </c>
      <c r="R168" s="137">
        <f>Q168*H168</f>
        <v>0</v>
      </c>
      <c r="S168" s="137">
        <v>6.8000000000000005E-2</v>
      </c>
      <c r="T168" s="138">
        <f>S168*H168</f>
        <v>1.3572800000000003</v>
      </c>
      <c r="AR168" s="139" t="s">
        <v>161</v>
      </c>
      <c r="AT168" s="139" t="s">
        <v>156</v>
      </c>
      <c r="AU168" s="139" t="s">
        <v>86</v>
      </c>
      <c r="AY168" s="17" t="s">
        <v>153</v>
      </c>
      <c r="BE168" s="140">
        <f>IF(N168="základní",J168,0)</f>
        <v>4511.16</v>
      </c>
      <c r="BF168" s="140">
        <f>IF(N168="snížená",J168,0)</f>
        <v>0</v>
      </c>
      <c r="BG168" s="140">
        <f>IF(N168="zákl. přenesená",J168,0)</f>
        <v>0</v>
      </c>
      <c r="BH168" s="140">
        <f>IF(N168="sníž. přenesená",J168,0)</f>
        <v>0</v>
      </c>
      <c r="BI168" s="140">
        <f>IF(N168="nulová",J168,0)</f>
        <v>0</v>
      </c>
      <c r="BJ168" s="17" t="s">
        <v>84</v>
      </c>
      <c r="BK168" s="140">
        <f>ROUND(I168*H168,2)</f>
        <v>4511.16</v>
      </c>
      <c r="BL168" s="17" t="s">
        <v>161</v>
      </c>
      <c r="BM168" s="139" t="s">
        <v>243</v>
      </c>
    </row>
    <row r="169" spans="2:65" s="1" customFormat="1">
      <c r="B169" s="33"/>
      <c r="D169" s="141" t="s">
        <v>163</v>
      </c>
      <c r="F169" s="142" t="s">
        <v>244</v>
      </c>
      <c r="I169" s="143"/>
      <c r="L169" s="33"/>
      <c r="M169" s="144"/>
      <c r="T169" s="54"/>
      <c r="AT169" s="17" t="s">
        <v>163</v>
      </c>
      <c r="AU169" s="17" t="s">
        <v>86</v>
      </c>
    </row>
    <row r="170" spans="2:65" s="12" customFormat="1">
      <c r="B170" s="145"/>
      <c r="D170" s="146" t="s">
        <v>165</v>
      </c>
      <c r="E170" s="147" t="s">
        <v>32</v>
      </c>
      <c r="F170" s="148" t="s">
        <v>172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245</v>
      </c>
      <c r="H171" s="155">
        <v>4.6820000000000004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76</v>
      </c>
      <c r="AY171" s="153" t="s">
        <v>153</v>
      </c>
    </row>
    <row r="172" spans="2:65" s="12" customFormat="1">
      <c r="B172" s="145"/>
      <c r="D172" s="146" t="s">
        <v>165</v>
      </c>
      <c r="E172" s="147" t="s">
        <v>32</v>
      </c>
      <c r="F172" s="148" t="s">
        <v>174</v>
      </c>
      <c r="H172" s="147" t="s">
        <v>32</v>
      </c>
      <c r="I172" s="149"/>
      <c r="L172" s="145"/>
      <c r="M172" s="150"/>
      <c r="T172" s="151"/>
      <c r="AT172" s="147" t="s">
        <v>165</v>
      </c>
      <c r="AU172" s="147" t="s">
        <v>86</v>
      </c>
      <c r="AV172" s="12" t="s">
        <v>84</v>
      </c>
      <c r="AW172" s="12" t="s">
        <v>37</v>
      </c>
      <c r="AX172" s="12" t="s">
        <v>76</v>
      </c>
      <c r="AY172" s="147" t="s">
        <v>153</v>
      </c>
    </row>
    <row r="173" spans="2:65" s="13" customFormat="1">
      <c r="B173" s="152"/>
      <c r="D173" s="146" t="s">
        <v>165</v>
      </c>
      <c r="E173" s="153" t="s">
        <v>32</v>
      </c>
      <c r="F173" s="154" t="s">
        <v>246</v>
      </c>
      <c r="H173" s="155">
        <v>9.2799999999999994</v>
      </c>
      <c r="I173" s="156"/>
      <c r="L173" s="152"/>
      <c r="M173" s="157"/>
      <c r="T173" s="158"/>
      <c r="AT173" s="153" t="s">
        <v>165</v>
      </c>
      <c r="AU173" s="153" t="s">
        <v>86</v>
      </c>
      <c r="AV173" s="13" t="s">
        <v>86</v>
      </c>
      <c r="AW173" s="13" t="s">
        <v>37</v>
      </c>
      <c r="AX173" s="13" t="s">
        <v>76</v>
      </c>
      <c r="AY173" s="153" t="s">
        <v>153</v>
      </c>
    </row>
    <row r="174" spans="2:65" s="12" customFormat="1">
      <c r="B174" s="145"/>
      <c r="D174" s="146" t="s">
        <v>165</v>
      </c>
      <c r="E174" s="147" t="s">
        <v>32</v>
      </c>
      <c r="F174" s="148" t="s">
        <v>176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247</v>
      </c>
      <c r="H175" s="155">
        <v>5.9980000000000002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76</v>
      </c>
      <c r="AY175" s="153" t="s">
        <v>153</v>
      </c>
    </row>
    <row r="176" spans="2:65" s="14" customFormat="1">
      <c r="B176" s="159"/>
      <c r="D176" s="146" t="s">
        <v>165</v>
      </c>
      <c r="E176" s="160" t="s">
        <v>32</v>
      </c>
      <c r="F176" s="161" t="s">
        <v>178</v>
      </c>
      <c r="H176" s="162">
        <v>19.96</v>
      </c>
      <c r="I176" s="163"/>
      <c r="L176" s="159"/>
      <c r="M176" s="164"/>
      <c r="T176" s="165"/>
      <c r="AT176" s="160" t="s">
        <v>165</v>
      </c>
      <c r="AU176" s="160" t="s">
        <v>86</v>
      </c>
      <c r="AV176" s="14" t="s">
        <v>161</v>
      </c>
      <c r="AW176" s="14" t="s">
        <v>37</v>
      </c>
      <c r="AX176" s="14" t="s">
        <v>84</v>
      </c>
      <c r="AY176" s="160" t="s">
        <v>153</v>
      </c>
    </row>
    <row r="177" spans="2:65" s="1" customFormat="1" ht="24.2" customHeight="1">
      <c r="B177" s="33"/>
      <c r="C177" s="128" t="s">
        <v>248</v>
      </c>
      <c r="D177" s="128" t="s">
        <v>156</v>
      </c>
      <c r="E177" s="129" t="s">
        <v>249</v>
      </c>
      <c r="F177" s="130" t="s">
        <v>250</v>
      </c>
      <c r="G177" s="131" t="s">
        <v>159</v>
      </c>
      <c r="H177" s="132">
        <v>3.9169999999999998</v>
      </c>
      <c r="I177" s="133">
        <v>226.01</v>
      </c>
      <c r="J177" s="134">
        <f>ROUND(I177*H177,2)</f>
        <v>885.28</v>
      </c>
      <c r="K177" s="130" t="s">
        <v>160</v>
      </c>
      <c r="L177" s="33"/>
      <c r="M177" s="135" t="s">
        <v>32</v>
      </c>
      <c r="N177" s="136" t="s">
        <v>47</v>
      </c>
      <c r="P177" s="137">
        <f>O177*H177</f>
        <v>0</v>
      </c>
      <c r="Q177" s="137">
        <v>0</v>
      </c>
      <c r="R177" s="137">
        <f>Q177*H177</f>
        <v>0</v>
      </c>
      <c r="S177" s="137">
        <v>5.7000000000000002E-2</v>
      </c>
      <c r="T177" s="138">
        <f>S177*H177</f>
        <v>0.223269</v>
      </c>
      <c r="AR177" s="139" t="s">
        <v>161</v>
      </c>
      <c r="AT177" s="139" t="s">
        <v>156</v>
      </c>
      <c r="AU177" s="139" t="s">
        <v>86</v>
      </c>
      <c r="AY177" s="17" t="s">
        <v>153</v>
      </c>
      <c r="BE177" s="140">
        <f>IF(N177="základní",J177,0)</f>
        <v>885.28</v>
      </c>
      <c r="BF177" s="140">
        <f>IF(N177="snížená",J177,0)</f>
        <v>0</v>
      </c>
      <c r="BG177" s="140">
        <f>IF(N177="zákl. přenesená",J177,0)</f>
        <v>0</v>
      </c>
      <c r="BH177" s="140">
        <f>IF(N177="sníž. přenesená",J177,0)</f>
        <v>0</v>
      </c>
      <c r="BI177" s="140">
        <f>IF(N177="nulová",J177,0)</f>
        <v>0</v>
      </c>
      <c r="BJ177" s="17" t="s">
        <v>84</v>
      </c>
      <c r="BK177" s="140">
        <f>ROUND(I177*H177,2)</f>
        <v>885.28</v>
      </c>
      <c r="BL177" s="17" t="s">
        <v>161</v>
      </c>
      <c r="BM177" s="139" t="s">
        <v>251</v>
      </c>
    </row>
    <row r="178" spans="2:65" s="1" customFormat="1">
      <c r="B178" s="33"/>
      <c r="D178" s="141" t="s">
        <v>163</v>
      </c>
      <c r="F178" s="142" t="s">
        <v>252</v>
      </c>
      <c r="I178" s="143"/>
      <c r="L178" s="33"/>
      <c r="M178" s="144"/>
      <c r="T178" s="54"/>
      <c r="AT178" s="17" t="s">
        <v>163</v>
      </c>
      <c r="AU178" s="17" t="s">
        <v>86</v>
      </c>
    </row>
    <row r="179" spans="2:65" s="12" customFormat="1">
      <c r="B179" s="145"/>
      <c r="D179" s="146" t="s">
        <v>165</v>
      </c>
      <c r="E179" s="147" t="s">
        <v>32</v>
      </c>
      <c r="F179" s="148" t="s">
        <v>172</v>
      </c>
      <c r="H179" s="147" t="s">
        <v>32</v>
      </c>
      <c r="I179" s="149"/>
      <c r="L179" s="145"/>
      <c r="M179" s="150"/>
      <c r="T179" s="151"/>
      <c r="AT179" s="147" t="s">
        <v>165</v>
      </c>
      <c r="AU179" s="147" t="s">
        <v>86</v>
      </c>
      <c r="AV179" s="12" t="s">
        <v>84</v>
      </c>
      <c r="AW179" s="12" t="s">
        <v>37</v>
      </c>
      <c r="AX179" s="12" t="s">
        <v>76</v>
      </c>
      <c r="AY179" s="147" t="s">
        <v>153</v>
      </c>
    </row>
    <row r="180" spans="2:65" s="13" customFormat="1">
      <c r="B180" s="152"/>
      <c r="D180" s="146" t="s">
        <v>165</v>
      </c>
      <c r="E180" s="153" t="s">
        <v>32</v>
      </c>
      <c r="F180" s="154" t="s">
        <v>173</v>
      </c>
      <c r="H180" s="155">
        <v>1.1639999999999999</v>
      </c>
      <c r="I180" s="156"/>
      <c r="L180" s="152"/>
      <c r="M180" s="157"/>
      <c r="T180" s="158"/>
      <c r="AT180" s="153" t="s">
        <v>165</v>
      </c>
      <c r="AU180" s="153" t="s">
        <v>86</v>
      </c>
      <c r="AV180" s="13" t="s">
        <v>86</v>
      </c>
      <c r="AW180" s="13" t="s">
        <v>37</v>
      </c>
      <c r="AX180" s="13" t="s">
        <v>76</v>
      </c>
      <c r="AY180" s="153" t="s">
        <v>153</v>
      </c>
    </row>
    <row r="181" spans="2:65" s="12" customFormat="1">
      <c r="B181" s="145"/>
      <c r="D181" s="146" t="s">
        <v>165</v>
      </c>
      <c r="E181" s="147" t="s">
        <v>32</v>
      </c>
      <c r="F181" s="148" t="s">
        <v>174</v>
      </c>
      <c r="H181" s="147" t="s">
        <v>32</v>
      </c>
      <c r="I181" s="149"/>
      <c r="L181" s="145"/>
      <c r="M181" s="150"/>
      <c r="T181" s="151"/>
      <c r="AT181" s="147" t="s">
        <v>165</v>
      </c>
      <c r="AU181" s="147" t="s">
        <v>86</v>
      </c>
      <c r="AV181" s="12" t="s">
        <v>84</v>
      </c>
      <c r="AW181" s="12" t="s">
        <v>37</v>
      </c>
      <c r="AX181" s="12" t="s">
        <v>76</v>
      </c>
      <c r="AY181" s="147" t="s">
        <v>153</v>
      </c>
    </row>
    <row r="182" spans="2:65" s="13" customFormat="1">
      <c r="B182" s="152"/>
      <c r="D182" s="146" t="s">
        <v>165</v>
      </c>
      <c r="E182" s="153" t="s">
        <v>32</v>
      </c>
      <c r="F182" s="154" t="s">
        <v>253</v>
      </c>
      <c r="H182" s="155">
        <v>1.8180000000000001</v>
      </c>
      <c r="I182" s="156"/>
      <c r="L182" s="152"/>
      <c r="M182" s="157"/>
      <c r="T182" s="158"/>
      <c r="AT182" s="153" t="s">
        <v>165</v>
      </c>
      <c r="AU182" s="153" t="s">
        <v>86</v>
      </c>
      <c r="AV182" s="13" t="s">
        <v>86</v>
      </c>
      <c r="AW182" s="13" t="s">
        <v>37</v>
      </c>
      <c r="AX182" s="13" t="s">
        <v>76</v>
      </c>
      <c r="AY182" s="153" t="s">
        <v>153</v>
      </c>
    </row>
    <row r="183" spans="2:65" s="12" customFormat="1">
      <c r="B183" s="145"/>
      <c r="D183" s="146" t="s">
        <v>165</v>
      </c>
      <c r="E183" s="147" t="s">
        <v>32</v>
      </c>
      <c r="F183" s="148" t="s">
        <v>176</v>
      </c>
      <c r="H183" s="147" t="s">
        <v>32</v>
      </c>
      <c r="I183" s="149"/>
      <c r="L183" s="145"/>
      <c r="M183" s="150"/>
      <c r="T183" s="151"/>
      <c r="AT183" s="147" t="s">
        <v>165</v>
      </c>
      <c r="AU183" s="147" t="s">
        <v>86</v>
      </c>
      <c r="AV183" s="12" t="s">
        <v>84</v>
      </c>
      <c r="AW183" s="12" t="s">
        <v>37</v>
      </c>
      <c r="AX183" s="12" t="s">
        <v>76</v>
      </c>
      <c r="AY183" s="147" t="s">
        <v>153</v>
      </c>
    </row>
    <row r="184" spans="2:65" s="13" customFormat="1">
      <c r="B184" s="152"/>
      <c r="D184" s="146" t="s">
        <v>165</v>
      </c>
      <c r="E184" s="153" t="s">
        <v>32</v>
      </c>
      <c r="F184" s="154" t="s">
        <v>177</v>
      </c>
      <c r="H184" s="155">
        <v>0.93500000000000005</v>
      </c>
      <c r="I184" s="156"/>
      <c r="L184" s="152"/>
      <c r="M184" s="157"/>
      <c r="T184" s="158"/>
      <c r="AT184" s="153" t="s">
        <v>165</v>
      </c>
      <c r="AU184" s="153" t="s">
        <v>86</v>
      </c>
      <c r="AV184" s="13" t="s">
        <v>86</v>
      </c>
      <c r="AW184" s="13" t="s">
        <v>37</v>
      </c>
      <c r="AX184" s="13" t="s">
        <v>76</v>
      </c>
      <c r="AY184" s="153" t="s">
        <v>153</v>
      </c>
    </row>
    <row r="185" spans="2:65" s="14" customFormat="1">
      <c r="B185" s="159"/>
      <c r="D185" s="146" t="s">
        <v>165</v>
      </c>
      <c r="E185" s="160" t="s">
        <v>32</v>
      </c>
      <c r="F185" s="161" t="s">
        <v>178</v>
      </c>
      <c r="H185" s="162">
        <v>3.9169999999999998</v>
      </c>
      <c r="I185" s="163"/>
      <c r="L185" s="159"/>
      <c r="M185" s="164"/>
      <c r="T185" s="165"/>
      <c r="AT185" s="160" t="s">
        <v>165</v>
      </c>
      <c r="AU185" s="160" t="s">
        <v>86</v>
      </c>
      <c r="AV185" s="14" t="s">
        <v>161</v>
      </c>
      <c r="AW185" s="14" t="s">
        <v>37</v>
      </c>
      <c r="AX185" s="14" t="s">
        <v>84</v>
      </c>
      <c r="AY185" s="160" t="s">
        <v>153</v>
      </c>
    </row>
    <row r="186" spans="2:65" s="1" customFormat="1" ht="16.5" customHeight="1">
      <c r="B186" s="33"/>
      <c r="C186" s="128" t="s">
        <v>254</v>
      </c>
      <c r="D186" s="128" t="s">
        <v>156</v>
      </c>
      <c r="E186" s="129" t="s">
        <v>255</v>
      </c>
      <c r="F186" s="130" t="s">
        <v>256</v>
      </c>
      <c r="G186" s="131" t="s">
        <v>159</v>
      </c>
      <c r="H186" s="132">
        <v>0.18</v>
      </c>
      <c r="I186" s="133">
        <v>226.01</v>
      </c>
      <c r="J186" s="134">
        <f>ROUND(I186*H186,2)</f>
        <v>40.68</v>
      </c>
      <c r="K186" s="130" t="s">
        <v>160</v>
      </c>
      <c r="L186" s="33"/>
      <c r="M186" s="135" t="s">
        <v>32</v>
      </c>
      <c r="N186" s="136" t="s">
        <v>47</v>
      </c>
      <c r="P186" s="137">
        <f>O186*H186</f>
        <v>0</v>
      </c>
      <c r="Q186" s="137">
        <v>0</v>
      </c>
      <c r="R186" s="137">
        <f>Q186*H186</f>
        <v>0</v>
      </c>
      <c r="S186" s="137">
        <v>0.26100000000000001</v>
      </c>
      <c r="T186" s="138">
        <f>S186*H186</f>
        <v>4.6980000000000001E-2</v>
      </c>
      <c r="AR186" s="139" t="s">
        <v>161</v>
      </c>
      <c r="AT186" s="139" t="s">
        <v>156</v>
      </c>
      <c r="AU186" s="139" t="s">
        <v>86</v>
      </c>
      <c r="AY186" s="17" t="s">
        <v>153</v>
      </c>
      <c r="BE186" s="140">
        <f>IF(N186="základní",J186,0)</f>
        <v>40.68</v>
      </c>
      <c r="BF186" s="140">
        <f>IF(N186="snížená",J186,0)</f>
        <v>0</v>
      </c>
      <c r="BG186" s="140">
        <f>IF(N186="zákl. přenesená",J186,0)</f>
        <v>0</v>
      </c>
      <c r="BH186" s="140">
        <f>IF(N186="sníž. přenesená",J186,0)</f>
        <v>0</v>
      </c>
      <c r="BI186" s="140">
        <f>IF(N186="nulová",J186,0)</f>
        <v>0</v>
      </c>
      <c r="BJ186" s="17" t="s">
        <v>84</v>
      </c>
      <c r="BK186" s="140">
        <f>ROUND(I186*H186,2)</f>
        <v>40.68</v>
      </c>
      <c r="BL186" s="17" t="s">
        <v>161</v>
      </c>
      <c r="BM186" s="139" t="s">
        <v>257</v>
      </c>
    </row>
    <row r="187" spans="2:65" s="1" customFormat="1">
      <c r="B187" s="33"/>
      <c r="D187" s="141" t="s">
        <v>163</v>
      </c>
      <c r="F187" s="142" t="s">
        <v>258</v>
      </c>
      <c r="I187" s="143"/>
      <c r="L187" s="33"/>
      <c r="M187" s="144"/>
      <c r="T187" s="54"/>
      <c r="AT187" s="17" t="s">
        <v>163</v>
      </c>
      <c r="AU187" s="17" t="s">
        <v>86</v>
      </c>
    </row>
    <row r="188" spans="2:65" s="12" customFormat="1">
      <c r="B188" s="145"/>
      <c r="D188" s="146" t="s">
        <v>165</v>
      </c>
      <c r="E188" s="147" t="s">
        <v>32</v>
      </c>
      <c r="F188" s="148" t="s">
        <v>259</v>
      </c>
      <c r="H188" s="147" t="s">
        <v>32</v>
      </c>
      <c r="I188" s="149"/>
      <c r="L188" s="145"/>
      <c r="M188" s="150"/>
      <c r="T188" s="151"/>
      <c r="AT188" s="147" t="s">
        <v>165</v>
      </c>
      <c r="AU188" s="147" t="s">
        <v>86</v>
      </c>
      <c r="AV188" s="12" t="s">
        <v>84</v>
      </c>
      <c r="AW188" s="12" t="s">
        <v>37</v>
      </c>
      <c r="AX188" s="12" t="s">
        <v>76</v>
      </c>
      <c r="AY188" s="147" t="s">
        <v>153</v>
      </c>
    </row>
    <row r="189" spans="2:65" s="13" customFormat="1">
      <c r="B189" s="152"/>
      <c r="D189" s="146" t="s">
        <v>165</v>
      </c>
      <c r="E189" s="153" t="s">
        <v>32</v>
      </c>
      <c r="F189" s="154" t="s">
        <v>260</v>
      </c>
      <c r="H189" s="155">
        <v>0.18</v>
      </c>
      <c r="I189" s="156"/>
      <c r="L189" s="152"/>
      <c r="M189" s="157"/>
      <c r="T189" s="158"/>
      <c r="AT189" s="153" t="s">
        <v>165</v>
      </c>
      <c r="AU189" s="153" t="s">
        <v>86</v>
      </c>
      <c r="AV189" s="13" t="s">
        <v>86</v>
      </c>
      <c r="AW189" s="13" t="s">
        <v>37</v>
      </c>
      <c r="AX189" s="13" t="s">
        <v>84</v>
      </c>
      <c r="AY189" s="153" t="s">
        <v>153</v>
      </c>
    </row>
    <row r="190" spans="2:65" s="1" customFormat="1" ht="16.5" customHeight="1">
      <c r="B190" s="33"/>
      <c r="C190" s="128" t="s">
        <v>261</v>
      </c>
      <c r="D190" s="128" t="s">
        <v>156</v>
      </c>
      <c r="E190" s="129" t="s">
        <v>262</v>
      </c>
      <c r="F190" s="130" t="s">
        <v>263</v>
      </c>
      <c r="G190" s="131" t="s">
        <v>226</v>
      </c>
      <c r="H190" s="132">
        <v>18</v>
      </c>
      <c r="I190" s="133">
        <v>226.01</v>
      </c>
      <c r="J190" s="134">
        <f>ROUND(I190*H190,2)</f>
        <v>4068.18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0</v>
      </c>
      <c r="R190" s="137">
        <f>Q190*H190</f>
        <v>0</v>
      </c>
      <c r="S190" s="137">
        <v>6.4999999999999997E-3</v>
      </c>
      <c r="T190" s="138">
        <f>S190*H190</f>
        <v>0.11699999999999999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4068.18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4068.18</v>
      </c>
      <c r="BL190" s="17" t="s">
        <v>161</v>
      </c>
      <c r="BM190" s="139" t="s">
        <v>265</v>
      </c>
    </row>
    <row r="191" spans="2:65" s="12" customFormat="1">
      <c r="B191" s="145"/>
      <c r="D191" s="146" t="s">
        <v>165</v>
      </c>
      <c r="E191" s="147" t="s">
        <v>32</v>
      </c>
      <c r="F191" s="148" t="s">
        <v>266</v>
      </c>
      <c r="H191" s="147" t="s">
        <v>32</v>
      </c>
      <c r="I191" s="149"/>
      <c r="L191" s="145"/>
      <c r="M191" s="150"/>
      <c r="T191" s="151"/>
      <c r="AT191" s="147" t="s">
        <v>165</v>
      </c>
      <c r="AU191" s="147" t="s">
        <v>86</v>
      </c>
      <c r="AV191" s="12" t="s">
        <v>84</v>
      </c>
      <c r="AW191" s="12" t="s">
        <v>37</v>
      </c>
      <c r="AX191" s="12" t="s">
        <v>76</v>
      </c>
      <c r="AY191" s="147" t="s">
        <v>153</v>
      </c>
    </row>
    <row r="192" spans="2:65" s="13" customFormat="1">
      <c r="B192" s="152"/>
      <c r="D192" s="146" t="s">
        <v>165</v>
      </c>
      <c r="E192" s="153" t="s">
        <v>32</v>
      </c>
      <c r="F192" s="154" t="s">
        <v>267</v>
      </c>
      <c r="H192" s="155">
        <v>18</v>
      </c>
      <c r="I192" s="156"/>
      <c r="L192" s="152"/>
      <c r="M192" s="157"/>
      <c r="T192" s="158"/>
      <c r="AT192" s="153" t="s">
        <v>165</v>
      </c>
      <c r="AU192" s="153" t="s">
        <v>86</v>
      </c>
      <c r="AV192" s="13" t="s">
        <v>86</v>
      </c>
      <c r="AW192" s="13" t="s">
        <v>37</v>
      </c>
      <c r="AX192" s="13" t="s">
        <v>84</v>
      </c>
      <c r="AY192" s="153" t="s">
        <v>153</v>
      </c>
    </row>
    <row r="193" spans="2:65" s="1" customFormat="1" ht="24.2" customHeight="1">
      <c r="B193" s="33"/>
      <c r="C193" s="128" t="s">
        <v>268</v>
      </c>
      <c r="D193" s="128" t="s">
        <v>156</v>
      </c>
      <c r="E193" s="129" t="s">
        <v>269</v>
      </c>
      <c r="F193" s="130" t="s">
        <v>270</v>
      </c>
      <c r="G193" s="131" t="s">
        <v>271</v>
      </c>
      <c r="H193" s="132">
        <v>2</v>
      </c>
      <c r="I193" s="133">
        <v>84.76</v>
      </c>
      <c r="J193" s="134">
        <f>ROUND(I193*H193,2)</f>
        <v>169.52</v>
      </c>
      <c r="K193" s="130" t="s">
        <v>160</v>
      </c>
      <c r="L193" s="33"/>
      <c r="M193" s="135" t="s">
        <v>32</v>
      </c>
      <c r="N193" s="136" t="s">
        <v>47</v>
      </c>
      <c r="P193" s="137">
        <f>O193*H193</f>
        <v>0</v>
      </c>
      <c r="Q193" s="137">
        <v>0</v>
      </c>
      <c r="R193" s="137">
        <f>Q193*H193</f>
        <v>0</v>
      </c>
      <c r="S193" s="137">
        <v>2.5000000000000001E-2</v>
      </c>
      <c r="T193" s="138">
        <f>S193*H193</f>
        <v>0.05</v>
      </c>
      <c r="AR193" s="139" t="s">
        <v>261</v>
      </c>
      <c r="AT193" s="139" t="s">
        <v>156</v>
      </c>
      <c r="AU193" s="139" t="s">
        <v>86</v>
      </c>
      <c r="AY193" s="17" t="s">
        <v>153</v>
      </c>
      <c r="BE193" s="140">
        <f>IF(N193="základní",J193,0)</f>
        <v>169.52</v>
      </c>
      <c r="BF193" s="140">
        <f>IF(N193="snížená",J193,0)</f>
        <v>0</v>
      </c>
      <c r="BG193" s="140">
        <f>IF(N193="zákl. přenesená",J193,0)</f>
        <v>0</v>
      </c>
      <c r="BH193" s="140">
        <f>IF(N193="sníž. přenesená",J193,0)</f>
        <v>0</v>
      </c>
      <c r="BI193" s="140">
        <f>IF(N193="nulová",J193,0)</f>
        <v>0</v>
      </c>
      <c r="BJ193" s="17" t="s">
        <v>84</v>
      </c>
      <c r="BK193" s="140">
        <f>ROUND(I193*H193,2)</f>
        <v>169.52</v>
      </c>
      <c r="BL193" s="17" t="s">
        <v>261</v>
      </c>
      <c r="BM193" s="139" t="s">
        <v>272</v>
      </c>
    </row>
    <row r="194" spans="2:65" s="1" customFormat="1">
      <c r="B194" s="33"/>
      <c r="D194" s="141" t="s">
        <v>163</v>
      </c>
      <c r="F194" s="142" t="s">
        <v>273</v>
      </c>
      <c r="I194" s="143"/>
      <c r="L194" s="33"/>
      <c r="M194" s="144"/>
      <c r="T194" s="54"/>
      <c r="AT194" s="17" t="s">
        <v>163</v>
      </c>
      <c r="AU194" s="17" t="s">
        <v>86</v>
      </c>
    </row>
    <row r="195" spans="2:65" s="12" customFormat="1">
      <c r="B195" s="145"/>
      <c r="D195" s="146" t="s">
        <v>165</v>
      </c>
      <c r="E195" s="147" t="s">
        <v>32</v>
      </c>
      <c r="F195" s="148" t="s">
        <v>274</v>
      </c>
      <c r="H195" s="147" t="s">
        <v>32</v>
      </c>
      <c r="I195" s="149"/>
      <c r="L195" s="145"/>
      <c r="M195" s="150"/>
      <c r="T195" s="151"/>
      <c r="AT195" s="147" t="s">
        <v>165</v>
      </c>
      <c r="AU195" s="147" t="s">
        <v>86</v>
      </c>
      <c r="AV195" s="12" t="s">
        <v>84</v>
      </c>
      <c r="AW195" s="12" t="s">
        <v>37</v>
      </c>
      <c r="AX195" s="12" t="s">
        <v>76</v>
      </c>
      <c r="AY195" s="147" t="s">
        <v>153</v>
      </c>
    </row>
    <row r="196" spans="2:65" s="13" customFormat="1">
      <c r="B196" s="152"/>
      <c r="D196" s="146" t="s">
        <v>165</v>
      </c>
      <c r="E196" s="153" t="s">
        <v>32</v>
      </c>
      <c r="F196" s="154" t="s">
        <v>86</v>
      </c>
      <c r="H196" s="155">
        <v>2</v>
      </c>
      <c r="I196" s="156"/>
      <c r="L196" s="152"/>
      <c r="M196" s="157"/>
      <c r="T196" s="158"/>
      <c r="AT196" s="153" t="s">
        <v>165</v>
      </c>
      <c r="AU196" s="153" t="s">
        <v>86</v>
      </c>
      <c r="AV196" s="13" t="s">
        <v>86</v>
      </c>
      <c r="AW196" s="13" t="s">
        <v>37</v>
      </c>
      <c r="AX196" s="13" t="s">
        <v>84</v>
      </c>
      <c r="AY196" s="153" t="s">
        <v>153</v>
      </c>
    </row>
    <row r="197" spans="2:65" s="1" customFormat="1" ht="21.75" customHeight="1">
      <c r="B197" s="33"/>
      <c r="C197" s="128" t="s">
        <v>267</v>
      </c>
      <c r="D197" s="128" t="s">
        <v>156</v>
      </c>
      <c r="E197" s="129" t="s">
        <v>275</v>
      </c>
      <c r="F197" s="130" t="s">
        <v>276</v>
      </c>
      <c r="G197" s="131" t="s">
        <v>159</v>
      </c>
      <c r="H197" s="132">
        <v>3.3769999999999998</v>
      </c>
      <c r="I197" s="133">
        <v>226.01</v>
      </c>
      <c r="J197" s="134">
        <f>ROUND(I197*H197,2)</f>
        <v>763.24</v>
      </c>
      <c r="K197" s="130" t="s">
        <v>160</v>
      </c>
      <c r="L197" s="33"/>
      <c r="M197" s="135" t="s">
        <v>32</v>
      </c>
      <c r="N197" s="136" t="s">
        <v>47</v>
      </c>
      <c r="P197" s="137">
        <f>O197*H197</f>
        <v>0</v>
      </c>
      <c r="Q197" s="137">
        <v>0</v>
      </c>
      <c r="R197" s="137">
        <f>Q197*H197</f>
        <v>0</v>
      </c>
      <c r="S197" s="137">
        <v>0.05</v>
      </c>
      <c r="T197" s="138">
        <f>S197*H197</f>
        <v>0.16885</v>
      </c>
      <c r="AR197" s="139" t="s">
        <v>161</v>
      </c>
      <c r="AT197" s="139" t="s">
        <v>156</v>
      </c>
      <c r="AU197" s="139" t="s">
        <v>86</v>
      </c>
      <c r="AY197" s="17" t="s">
        <v>153</v>
      </c>
      <c r="BE197" s="140">
        <f>IF(N197="základní",J197,0)</f>
        <v>763.24</v>
      </c>
      <c r="BF197" s="140">
        <f>IF(N197="snížená",J197,0)</f>
        <v>0</v>
      </c>
      <c r="BG197" s="140">
        <f>IF(N197="zákl. přenesená",J197,0)</f>
        <v>0</v>
      </c>
      <c r="BH197" s="140">
        <f>IF(N197="sníž. přenesená",J197,0)</f>
        <v>0</v>
      </c>
      <c r="BI197" s="140">
        <f>IF(N197="nulová",J197,0)</f>
        <v>0</v>
      </c>
      <c r="BJ197" s="17" t="s">
        <v>84</v>
      </c>
      <c r="BK197" s="140">
        <f>ROUND(I197*H197,2)</f>
        <v>763.24</v>
      </c>
      <c r="BL197" s="17" t="s">
        <v>161</v>
      </c>
      <c r="BM197" s="139" t="s">
        <v>277</v>
      </c>
    </row>
    <row r="198" spans="2:65" s="1" customFormat="1">
      <c r="B198" s="33"/>
      <c r="D198" s="141" t="s">
        <v>163</v>
      </c>
      <c r="F198" s="142" t="s">
        <v>278</v>
      </c>
      <c r="I198" s="143"/>
      <c r="L198" s="33"/>
      <c r="M198" s="144"/>
      <c r="T198" s="54"/>
      <c r="AT198" s="17" t="s">
        <v>163</v>
      </c>
      <c r="AU198" s="17" t="s">
        <v>86</v>
      </c>
    </row>
    <row r="199" spans="2:65" s="12" customFormat="1">
      <c r="B199" s="145"/>
      <c r="D199" s="146" t="s">
        <v>165</v>
      </c>
      <c r="E199" s="147" t="s">
        <v>32</v>
      </c>
      <c r="F199" s="148" t="s">
        <v>172</v>
      </c>
      <c r="H199" s="147" t="s">
        <v>32</v>
      </c>
      <c r="I199" s="149"/>
      <c r="L199" s="145"/>
      <c r="M199" s="150"/>
      <c r="T199" s="151"/>
      <c r="AT199" s="147" t="s">
        <v>165</v>
      </c>
      <c r="AU199" s="147" t="s">
        <v>86</v>
      </c>
      <c r="AV199" s="12" t="s">
        <v>84</v>
      </c>
      <c r="AW199" s="12" t="s">
        <v>37</v>
      </c>
      <c r="AX199" s="12" t="s">
        <v>76</v>
      </c>
      <c r="AY199" s="147" t="s">
        <v>153</v>
      </c>
    </row>
    <row r="200" spans="2:65" s="13" customFormat="1">
      <c r="B200" s="152"/>
      <c r="D200" s="146" t="s">
        <v>165</v>
      </c>
      <c r="E200" s="153" t="s">
        <v>32</v>
      </c>
      <c r="F200" s="154" t="s">
        <v>173</v>
      </c>
      <c r="H200" s="155">
        <v>1.1639999999999999</v>
      </c>
      <c r="I200" s="156"/>
      <c r="L200" s="152"/>
      <c r="M200" s="157"/>
      <c r="T200" s="158"/>
      <c r="AT200" s="153" t="s">
        <v>165</v>
      </c>
      <c r="AU200" s="153" t="s">
        <v>86</v>
      </c>
      <c r="AV200" s="13" t="s">
        <v>86</v>
      </c>
      <c r="AW200" s="13" t="s">
        <v>37</v>
      </c>
      <c r="AX200" s="13" t="s">
        <v>76</v>
      </c>
      <c r="AY200" s="153" t="s">
        <v>153</v>
      </c>
    </row>
    <row r="201" spans="2:65" s="12" customFormat="1">
      <c r="B201" s="145"/>
      <c r="D201" s="146" t="s">
        <v>165</v>
      </c>
      <c r="E201" s="147" t="s">
        <v>32</v>
      </c>
      <c r="F201" s="148" t="s">
        <v>174</v>
      </c>
      <c r="H201" s="147" t="s">
        <v>32</v>
      </c>
      <c r="I201" s="149"/>
      <c r="L201" s="145"/>
      <c r="M201" s="150"/>
      <c r="T201" s="151"/>
      <c r="AT201" s="147" t="s">
        <v>165</v>
      </c>
      <c r="AU201" s="147" t="s">
        <v>86</v>
      </c>
      <c r="AV201" s="12" t="s">
        <v>84</v>
      </c>
      <c r="AW201" s="12" t="s">
        <v>37</v>
      </c>
      <c r="AX201" s="12" t="s">
        <v>76</v>
      </c>
      <c r="AY201" s="147" t="s">
        <v>153</v>
      </c>
    </row>
    <row r="202" spans="2:65" s="13" customFormat="1">
      <c r="B202" s="152"/>
      <c r="D202" s="146" t="s">
        <v>165</v>
      </c>
      <c r="E202" s="153" t="s">
        <v>32</v>
      </c>
      <c r="F202" s="154" t="s">
        <v>175</v>
      </c>
      <c r="H202" s="155">
        <v>1.278</v>
      </c>
      <c r="I202" s="156"/>
      <c r="L202" s="152"/>
      <c r="M202" s="157"/>
      <c r="T202" s="158"/>
      <c r="AT202" s="153" t="s">
        <v>165</v>
      </c>
      <c r="AU202" s="153" t="s">
        <v>86</v>
      </c>
      <c r="AV202" s="13" t="s">
        <v>86</v>
      </c>
      <c r="AW202" s="13" t="s">
        <v>37</v>
      </c>
      <c r="AX202" s="13" t="s">
        <v>76</v>
      </c>
      <c r="AY202" s="153" t="s">
        <v>153</v>
      </c>
    </row>
    <row r="203" spans="2:65" s="12" customFormat="1">
      <c r="B203" s="145"/>
      <c r="D203" s="146" t="s">
        <v>165</v>
      </c>
      <c r="E203" s="147" t="s">
        <v>32</v>
      </c>
      <c r="F203" s="148" t="s">
        <v>176</v>
      </c>
      <c r="H203" s="147" t="s">
        <v>32</v>
      </c>
      <c r="I203" s="149"/>
      <c r="L203" s="145"/>
      <c r="M203" s="150"/>
      <c r="T203" s="151"/>
      <c r="AT203" s="147" t="s">
        <v>165</v>
      </c>
      <c r="AU203" s="147" t="s">
        <v>86</v>
      </c>
      <c r="AV203" s="12" t="s">
        <v>84</v>
      </c>
      <c r="AW203" s="12" t="s">
        <v>37</v>
      </c>
      <c r="AX203" s="12" t="s">
        <v>76</v>
      </c>
      <c r="AY203" s="147" t="s">
        <v>153</v>
      </c>
    </row>
    <row r="204" spans="2:65" s="13" customFormat="1">
      <c r="B204" s="152"/>
      <c r="D204" s="146" t="s">
        <v>165</v>
      </c>
      <c r="E204" s="153" t="s">
        <v>32</v>
      </c>
      <c r="F204" s="154" t="s">
        <v>177</v>
      </c>
      <c r="H204" s="155">
        <v>0.93500000000000005</v>
      </c>
      <c r="I204" s="156"/>
      <c r="L204" s="152"/>
      <c r="M204" s="157"/>
      <c r="T204" s="158"/>
      <c r="AT204" s="153" t="s">
        <v>165</v>
      </c>
      <c r="AU204" s="153" t="s">
        <v>86</v>
      </c>
      <c r="AV204" s="13" t="s">
        <v>86</v>
      </c>
      <c r="AW204" s="13" t="s">
        <v>37</v>
      </c>
      <c r="AX204" s="13" t="s">
        <v>76</v>
      </c>
      <c r="AY204" s="153" t="s">
        <v>153</v>
      </c>
    </row>
    <row r="205" spans="2:65" s="14" customFormat="1">
      <c r="B205" s="159"/>
      <c r="D205" s="146" t="s">
        <v>165</v>
      </c>
      <c r="E205" s="160" t="s">
        <v>32</v>
      </c>
      <c r="F205" s="161" t="s">
        <v>178</v>
      </c>
      <c r="H205" s="162">
        <v>3.3769999999999998</v>
      </c>
      <c r="I205" s="163"/>
      <c r="L205" s="159"/>
      <c r="M205" s="164"/>
      <c r="T205" s="165"/>
      <c r="AT205" s="160" t="s">
        <v>165</v>
      </c>
      <c r="AU205" s="160" t="s">
        <v>86</v>
      </c>
      <c r="AV205" s="14" t="s">
        <v>161</v>
      </c>
      <c r="AW205" s="14" t="s">
        <v>37</v>
      </c>
      <c r="AX205" s="14" t="s">
        <v>84</v>
      </c>
      <c r="AY205" s="160" t="s">
        <v>153</v>
      </c>
    </row>
    <row r="206" spans="2:65" s="1" customFormat="1" ht="24.2" customHeight="1">
      <c r="B206" s="33"/>
      <c r="C206" s="128" t="s">
        <v>279</v>
      </c>
      <c r="D206" s="128" t="s">
        <v>156</v>
      </c>
      <c r="E206" s="129" t="s">
        <v>280</v>
      </c>
      <c r="F206" s="130" t="s">
        <v>281</v>
      </c>
      <c r="G206" s="131" t="s">
        <v>159</v>
      </c>
      <c r="H206" s="132">
        <v>9.5559999999999992</v>
      </c>
      <c r="I206" s="133">
        <v>226.01</v>
      </c>
      <c r="J206" s="134">
        <f>ROUND(I206*H206,2)</f>
        <v>2159.75</v>
      </c>
      <c r="K206" s="130" t="s">
        <v>160</v>
      </c>
      <c r="L206" s="33"/>
      <c r="M206" s="135" t="s">
        <v>32</v>
      </c>
      <c r="N206" s="136" t="s">
        <v>47</v>
      </c>
      <c r="P206" s="137">
        <f>O206*H206</f>
        <v>0</v>
      </c>
      <c r="Q206" s="137">
        <v>0</v>
      </c>
      <c r="R206" s="137">
        <f>Q206*H206</f>
        <v>0</v>
      </c>
      <c r="S206" s="137">
        <v>4.5999999999999999E-2</v>
      </c>
      <c r="T206" s="138">
        <f>S206*H206</f>
        <v>0.43957599999999997</v>
      </c>
      <c r="AR206" s="139" t="s">
        <v>161</v>
      </c>
      <c r="AT206" s="139" t="s">
        <v>156</v>
      </c>
      <c r="AU206" s="139" t="s">
        <v>86</v>
      </c>
      <c r="AY206" s="17" t="s">
        <v>153</v>
      </c>
      <c r="BE206" s="140">
        <f>IF(N206="základní",J206,0)</f>
        <v>2159.75</v>
      </c>
      <c r="BF206" s="140">
        <f>IF(N206="snížená",J206,0)</f>
        <v>0</v>
      </c>
      <c r="BG206" s="140">
        <f>IF(N206="zákl. přenesená",J206,0)</f>
        <v>0</v>
      </c>
      <c r="BH206" s="140">
        <f>IF(N206="sníž. přenesená",J206,0)</f>
        <v>0</v>
      </c>
      <c r="BI206" s="140">
        <f>IF(N206="nulová",J206,0)</f>
        <v>0</v>
      </c>
      <c r="BJ206" s="17" t="s">
        <v>84</v>
      </c>
      <c r="BK206" s="140">
        <f>ROUND(I206*H206,2)</f>
        <v>2159.75</v>
      </c>
      <c r="BL206" s="17" t="s">
        <v>161</v>
      </c>
      <c r="BM206" s="139" t="s">
        <v>282</v>
      </c>
    </row>
    <row r="207" spans="2:65" s="1" customFormat="1">
      <c r="B207" s="33"/>
      <c r="D207" s="141" t="s">
        <v>163</v>
      </c>
      <c r="F207" s="142" t="s">
        <v>283</v>
      </c>
      <c r="I207" s="143"/>
      <c r="L207" s="33"/>
      <c r="M207" s="144"/>
      <c r="T207" s="54"/>
      <c r="AT207" s="17" t="s">
        <v>163</v>
      </c>
      <c r="AU207" s="17" t="s">
        <v>86</v>
      </c>
    </row>
    <row r="208" spans="2:65" s="12" customFormat="1">
      <c r="B208" s="145"/>
      <c r="D208" s="146" t="s">
        <v>165</v>
      </c>
      <c r="E208" s="147" t="s">
        <v>32</v>
      </c>
      <c r="F208" s="148" t="s">
        <v>172</v>
      </c>
      <c r="H208" s="147" t="s">
        <v>32</v>
      </c>
      <c r="I208" s="149"/>
      <c r="L208" s="145"/>
      <c r="M208" s="150"/>
      <c r="T208" s="151"/>
      <c r="AT208" s="147" t="s">
        <v>165</v>
      </c>
      <c r="AU208" s="147" t="s">
        <v>86</v>
      </c>
      <c r="AV208" s="12" t="s">
        <v>84</v>
      </c>
      <c r="AW208" s="12" t="s">
        <v>37</v>
      </c>
      <c r="AX208" s="12" t="s">
        <v>76</v>
      </c>
      <c r="AY208" s="147" t="s">
        <v>153</v>
      </c>
    </row>
    <row r="209" spans="2:65" s="13" customFormat="1">
      <c r="B209" s="152"/>
      <c r="D209" s="146" t="s">
        <v>165</v>
      </c>
      <c r="E209" s="153" t="s">
        <v>32</v>
      </c>
      <c r="F209" s="154" t="s">
        <v>215</v>
      </c>
      <c r="H209" s="155">
        <v>3.0910000000000002</v>
      </c>
      <c r="I209" s="156"/>
      <c r="L209" s="152"/>
      <c r="M209" s="157"/>
      <c r="T209" s="158"/>
      <c r="AT209" s="153" t="s">
        <v>165</v>
      </c>
      <c r="AU209" s="153" t="s">
        <v>86</v>
      </c>
      <c r="AV209" s="13" t="s">
        <v>86</v>
      </c>
      <c r="AW209" s="13" t="s">
        <v>37</v>
      </c>
      <c r="AX209" s="13" t="s">
        <v>76</v>
      </c>
      <c r="AY209" s="153" t="s">
        <v>153</v>
      </c>
    </row>
    <row r="210" spans="2:65" s="12" customFormat="1">
      <c r="B210" s="145"/>
      <c r="D210" s="146" t="s">
        <v>165</v>
      </c>
      <c r="E210" s="147" t="s">
        <v>32</v>
      </c>
      <c r="F210" s="148" t="s">
        <v>174</v>
      </c>
      <c r="H210" s="147" t="s">
        <v>32</v>
      </c>
      <c r="I210" s="149"/>
      <c r="L210" s="145"/>
      <c r="M210" s="150"/>
      <c r="T210" s="151"/>
      <c r="AT210" s="147" t="s">
        <v>165</v>
      </c>
      <c r="AU210" s="147" t="s">
        <v>86</v>
      </c>
      <c r="AV210" s="12" t="s">
        <v>84</v>
      </c>
      <c r="AW210" s="12" t="s">
        <v>37</v>
      </c>
      <c r="AX210" s="12" t="s">
        <v>76</v>
      </c>
      <c r="AY210" s="147" t="s">
        <v>153</v>
      </c>
    </row>
    <row r="211" spans="2:65" s="13" customFormat="1">
      <c r="B211" s="152"/>
      <c r="D211" s="146" t="s">
        <v>165</v>
      </c>
      <c r="E211" s="153" t="s">
        <v>32</v>
      </c>
      <c r="F211" s="154" t="s">
        <v>216</v>
      </c>
      <c r="H211" s="155">
        <v>2.5059999999999998</v>
      </c>
      <c r="I211" s="156"/>
      <c r="L211" s="152"/>
      <c r="M211" s="157"/>
      <c r="T211" s="158"/>
      <c r="AT211" s="153" t="s">
        <v>165</v>
      </c>
      <c r="AU211" s="153" t="s">
        <v>86</v>
      </c>
      <c r="AV211" s="13" t="s">
        <v>86</v>
      </c>
      <c r="AW211" s="13" t="s">
        <v>37</v>
      </c>
      <c r="AX211" s="13" t="s">
        <v>76</v>
      </c>
      <c r="AY211" s="153" t="s">
        <v>153</v>
      </c>
    </row>
    <row r="212" spans="2:65" s="12" customFormat="1">
      <c r="B212" s="145"/>
      <c r="D212" s="146" t="s">
        <v>165</v>
      </c>
      <c r="E212" s="147" t="s">
        <v>32</v>
      </c>
      <c r="F212" s="148" t="s">
        <v>176</v>
      </c>
      <c r="H212" s="147" t="s">
        <v>32</v>
      </c>
      <c r="I212" s="149"/>
      <c r="L212" s="145"/>
      <c r="M212" s="150"/>
      <c r="T212" s="151"/>
      <c r="AT212" s="147" t="s">
        <v>165</v>
      </c>
      <c r="AU212" s="147" t="s">
        <v>86</v>
      </c>
      <c r="AV212" s="12" t="s">
        <v>84</v>
      </c>
      <c r="AW212" s="12" t="s">
        <v>37</v>
      </c>
      <c r="AX212" s="12" t="s">
        <v>76</v>
      </c>
      <c r="AY212" s="147" t="s">
        <v>153</v>
      </c>
    </row>
    <row r="213" spans="2:65" s="13" customFormat="1">
      <c r="B213" s="152"/>
      <c r="D213" s="146" t="s">
        <v>165</v>
      </c>
      <c r="E213" s="153" t="s">
        <v>32</v>
      </c>
      <c r="F213" s="154" t="s">
        <v>284</v>
      </c>
      <c r="H213" s="155">
        <v>3.9590000000000001</v>
      </c>
      <c r="I213" s="156"/>
      <c r="L213" s="152"/>
      <c r="M213" s="157"/>
      <c r="T213" s="158"/>
      <c r="AT213" s="153" t="s">
        <v>165</v>
      </c>
      <c r="AU213" s="153" t="s">
        <v>86</v>
      </c>
      <c r="AV213" s="13" t="s">
        <v>86</v>
      </c>
      <c r="AW213" s="13" t="s">
        <v>37</v>
      </c>
      <c r="AX213" s="13" t="s">
        <v>76</v>
      </c>
      <c r="AY213" s="153" t="s">
        <v>153</v>
      </c>
    </row>
    <row r="214" spans="2:65" s="14" customFormat="1">
      <c r="B214" s="159"/>
      <c r="D214" s="146" t="s">
        <v>165</v>
      </c>
      <c r="E214" s="160" t="s">
        <v>32</v>
      </c>
      <c r="F214" s="161" t="s">
        <v>178</v>
      </c>
      <c r="H214" s="162">
        <v>9.5559999999999992</v>
      </c>
      <c r="I214" s="163"/>
      <c r="L214" s="159"/>
      <c r="M214" s="164"/>
      <c r="T214" s="165"/>
      <c r="AT214" s="160" t="s">
        <v>165</v>
      </c>
      <c r="AU214" s="160" t="s">
        <v>86</v>
      </c>
      <c r="AV214" s="14" t="s">
        <v>161</v>
      </c>
      <c r="AW214" s="14" t="s">
        <v>37</v>
      </c>
      <c r="AX214" s="14" t="s">
        <v>84</v>
      </c>
      <c r="AY214" s="160" t="s">
        <v>153</v>
      </c>
    </row>
    <row r="215" spans="2:65" s="1" customFormat="1" ht="24.2" customHeight="1">
      <c r="B215" s="33"/>
      <c r="C215" s="128" t="s">
        <v>285</v>
      </c>
      <c r="D215" s="128" t="s">
        <v>156</v>
      </c>
      <c r="E215" s="129" t="s">
        <v>286</v>
      </c>
      <c r="F215" s="130" t="s">
        <v>287</v>
      </c>
      <c r="G215" s="131" t="s">
        <v>288</v>
      </c>
      <c r="H215" s="132">
        <v>1</v>
      </c>
      <c r="I215" s="133">
        <v>2919.36</v>
      </c>
      <c r="J215" s="134">
        <f>ROUND(I215*H215,2)</f>
        <v>2919.36</v>
      </c>
      <c r="K215" s="130" t="s">
        <v>264</v>
      </c>
      <c r="L215" s="33"/>
      <c r="M215" s="135" t="s">
        <v>32</v>
      </c>
      <c r="N215" s="136" t="s">
        <v>47</v>
      </c>
      <c r="P215" s="137">
        <f>O215*H215</f>
        <v>0</v>
      </c>
      <c r="Q215" s="137">
        <v>1.0000000000000001E-5</v>
      </c>
      <c r="R215" s="137">
        <f>Q215*H215</f>
        <v>1.0000000000000001E-5</v>
      </c>
      <c r="S215" s="137">
        <v>0</v>
      </c>
      <c r="T215" s="138">
        <f>S215*H215</f>
        <v>0</v>
      </c>
      <c r="AR215" s="139" t="s">
        <v>161</v>
      </c>
      <c r="AT215" s="139" t="s">
        <v>156</v>
      </c>
      <c r="AU215" s="139" t="s">
        <v>86</v>
      </c>
      <c r="AY215" s="17" t="s">
        <v>153</v>
      </c>
      <c r="BE215" s="140">
        <f>IF(N215="základní",J215,0)</f>
        <v>2919.36</v>
      </c>
      <c r="BF215" s="140">
        <f>IF(N215="snížená",J215,0)</f>
        <v>0</v>
      </c>
      <c r="BG215" s="140">
        <f>IF(N215="zákl. přenesená",J215,0)</f>
        <v>0</v>
      </c>
      <c r="BH215" s="140">
        <f>IF(N215="sníž. přenesená",J215,0)</f>
        <v>0</v>
      </c>
      <c r="BI215" s="140">
        <f>IF(N215="nulová",J215,0)</f>
        <v>0</v>
      </c>
      <c r="BJ215" s="17" t="s">
        <v>84</v>
      </c>
      <c r="BK215" s="140">
        <f>ROUND(I215*H215,2)</f>
        <v>2919.36</v>
      </c>
      <c r="BL215" s="17" t="s">
        <v>161</v>
      </c>
      <c r="BM215" s="139" t="s">
        <v>289</v>
      </c>
    </row>
    <row r="216" spans="2:65" s="11" customFormat="1" ht="22.9" customHeight="1">
      <c r="B216" s="116"/>
      <c r="D216" s="117" t="s">
        <v>75</v>
      </c>
      <c r="E216" s="126" t="s">
        <v>290</v>
      </c>
      <c r="F216" s="126" t="s">
        <v>291</v>
      </c>
      <c r="I216" s="119"/>
      <c r="J216" s="127">
        <f>BK216</f>
        <v>6673.0099999999993</v>
      </c>
      <c r="L216" s="116"/>
      <c r="M216" s="121"/>
      <c r="P216" s="122">
        <f>SUM(P217:P227)</f>
        <v>0</v>
      </c>
      <c r="R216" s="122">
        <f>SUM(R217:R227)</f>
        <v>0</v>
      </c>
      <c r="T216" s="123">
        <f>SUM(T217:T227)</f>
        <v>0</v>
      </c>
      <c r="AR216" s="117" t="s">
        <v>84</v>
      </c>
      <c r="AT216" s="124" t="s">
        <v>75</v>
      </c>
      <c r="AU216" s="124" t="s">
        <v>84</v>
      </c>
      <c r="AY216" s="117" t="s">
        <v>153</v>
      </c>
      <c r="BK216" s="125">
        <f>SUM(BK217:BK227)</f>
        <v>6673.0099999999993</v>
      </c>
    </row>
    <row r="217" spans="2:65" s="1" customFormat="1" ht="24.2" customHeight="1">
      <c r="B217" s="33"/>
      <c r="C217" s="128" t="s">
        <v>7</v>
      </c>
      <c r="D217" s="128" t="s">
        <v>156</v>
      </c>
      <c r="E217" s="129" t="s">
        <v>292</v>
      </c>
      <c r="F217" s="130" t="s">
        <v>293</v>
      </c>
      <c r="G217" s="131" t="s">
        <v>294</v>
      </c>
      <c r="H217" s="132">
        <v>2.5310000000000001</v>
      </c>
      <c r="I217" s="133">
        <v>1271.33</v>
      </c>
      <c r="J217" s="134">
        <f>ROUND(I217*H217,2)</f>
        <v>3217.74</v>
      </c>
      <c r="K217" s="130" t="s">
        <v>160</v>
      </c>
      <c r="L217" s="33"/>
      <c r="M217" s="135" t="s">
        <v>32</v>
      </c>
      <c r="N217" s="136" t="s">
        <v>47</v>
      </c>
      <c r="P217" s="137">
        <f>O217*H217</f>
        <v>0</v>
      </c>
      <c r="Q217" s="137">
        <v>0</v>
      </c>
      <c r="R217" s="137">
        <f>Q217*H217</f>
        <v>0</v>
      </c>
      <c r="S217" s="137">
        <v>0</v>
      </c>
      <c r="T217" s="138">
        <f>S217*H217</f>
        <v>0</v>
      </c>
      <c r="AR217" s="139" t="s">
        <v>161</v>
      </c>
      <c r="AT217" s="139" t="s">
        <v>156</v>
      </c>
      <c r="AU217" s="139" t="s">
        <v>86</v>
      </c>
      <c r="AY217" s="17" t="s">
        <v>153</v>
      </c>
      <c r="BE217" s="140">
        <f>IF(N217="základní",J217,0)</f>
        <v>3217.74</v>
      </c>
      <c r="BF217" s="140">
        <f>IF(N217="snížená",J217,0)</f>
        <v>0</v>
      </c>
      <c r="BG217" s="140">
        <f>IF(N217="zákl. přenesená",J217,0)</f>
        <v>0</v>
      </c>
      <c r="BH217" s="140">
        <f>IF(N217="sníž. přenesená",J217,0)</f>
        <v>0</v>
      </c>
      <c r="BI217" s="140">
        <f>IF(N217="nulová",J217,0)</f>
        <v>0</v>
      </c>
      <c r="BJ217" s="17" t="s">
        <v>84</v>
      </c>
      <c r="BK217" s="140">
        <f>ROUND(I217*H217,2)</f>
        <v>3217.74</v>
      </c>
      <c r="BL217" s="17" t="s">
        <v>161</v>
      </c>
      <c r="BM217" s="139" t="s">
        <v>295</v>
      </c>
    </row>
    <row r="218" spans="2:65" s="1" customFormat="1">
      <c r="B218" s="33"/>
      <c r="D218" s="141" t="s">
        <v>163</v>
      </c>
      <c r="F218" s="142" t="s">
        <v>296</v>
      </c>
      <c r="I218" s="143"/>
      <c r="L218" s="33"/>
      <c r="M218" s="144"/>
      <c r="T218" s="54"/>
      <c r="AT218" s="17" t="s">
        <v>163</v>
      </c>
      <c r="AU218" s="17" t="s">
        <v>86</v>
      </c>
    </row>
    <row r="219" spans="2:65" s="1" customFormat="1" ht="21.75" customHeight="1">
      <c r="B219" s="33"/>
      <c r="C219" s="128" t="s">
        <v>297</v>
      </c>
      <c r="D219" s="128" t="s">
        <v>156</v>
      </c>
      <c r="E219" s="129" t="s">
        <v>298</v>
      </c>
      <c r="F219" s="130" t="s">
        <v>299</v>
      </c>
      <c r="G219" s="131" t="s">
        <v>294</v>
      </c>
      <c r="H219" s="132">
        <v>2.5310000000000001</v>
      </c>
      <c r="I219" s="133">
        <v>452.03</v>
      </c>
      <c r="J219" s="134">
        <f>ROUND(I219*H219,2)</f>
        <v>1144.0899999999999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161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1144.0899999999999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1144.0899999999999</v>
      </c>
      <c r="BL219" s="17" t="s">
        <v>161</v>
      </c>
      <c r="BM219" s="139" t="s">
        <v>300</v>
      </c>
    </row>
    <row r="220" spans="2:65" s="1" customFormat="1">
      <c r="B220" s="33"/>
      <c r="D220" s="141" t="s">
        <v>163</v>
      </c>
      <c r="F220" s="142" t="s">
        <v>301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" customFormat="1" ht="24.2" customHeight="1">
      <c r="B221" s="33"/>
      <c r="C221" s="128" t="s">
        <v>302</v>
      </c>
      <c r="D221" s="128" t="s">
        <v>156</v>
      </c>
      <c r="E221" s="129" t="s">
        <v>303</v>
      </c>
      <c r="F221" s="130" t="s">
        <v>304</v>
      </c>
      <c r="G221" s="131" t="s">
        <v>294</v>
      </c>
      <c r="H221" s="132">
        <v>22.779</v>
      </c>
      <c r="I221" s="133">
        <v>12.52</v>
      </c>
      <c r="J221" s="134">
        <f>ROUND(I221*H221,2)</f>
        <v>285.19</v>
      </c>
      <c r="K221" s="130" t="s">
        <v>160</v>
      </c>
      <c r="L221" s="33"/>
      <c r="M221" s="135" t="s">
        <v>32</v>
      </c>
      <c r="N221" s="136" t="s">
        <v>47</v>
      </c>
      <c r="P221" s="137">
        <f>O221*H221</f>
        <v>0</v>
      </c>
      <c r="Q221" s="137">
        <v>0</v>
      </c>
      <c r="R221" s="137">
        <f>Q221*H221</f>
        <v>0</v>
      </c>
      <c r="S221" s="137">
        <v>0</v>
      </c>
      <c r="T221" s="138">
        <f>S221*H221</f>
        <v>0</v>
      </c>
      <c r="AR221" s="139" t="s">
        <v>161</v>
      </c>
      <c r="AT221" s="139" t="s">
        <v>156</v>
      </c>
      <c r="AU221" s="139" t="s">
        <v>86</v>
      </c>
      <c r="AY221" s="17" t="s">
        <v>153</v>
      </c>
      <c r="BE221" s="140">
        <f>IF(N221="základní",J221,0)</f>
        <v>285.19</v>
      </c>
      <c r="BF221" s="140">
        <f>IF(N221="snížená",J221,0)</f>
        <v>0</v>
      </c>
      <c r="BG221" s="140">
        <f>IF(N221="zákl. přenesená",J221,0)</f>
        <v>0</v>
      </c>
      <c r="BH221" s="140">
        <f>IF(N221="sníž. přenesená",J221,0)</f>
        <v>0</v>
      </c>
      <c r="BI221" s="140">
        <f>IF(N221="nulová",J221,0)</f>
        <v>0</v>
      </c>
      <c r="BJ221" s="17" t="s">
        <v>84</v>
      </c>
      <c r="BK221" s="140">
        <f>ROUND(I221*H221,2)</f>
        <v>285.19</v>
      </c>
      <c r="BL221" s="17" t="s">
        <v>161</v>
      </c>
      <c r="BM221" s="139" t="s">
        <v>305</v>
      </c>
    </row>
    <row r="222" spans="2:65" s="1" customFormat="1">
      <c r="B222" s="33"/>
      <c r="D222" s="141" t="s">
        <v>163</v>
      </c>
      <c r="F222" s="142" t="s">
        <v>306</v>
      </c>
      <c r="I222" s="143"/>
      <c r="L222" s="33"/>
      <c r="M222" s="144"/>
      <c r="T222" s="54"/>
      <c r="AT222" s="17" t="s">
        <v>163</v>
      </c>
      <c r="AU222" s="17" t="s">
        <v>86</v>
      </c>
    </row>
    <row r="223" spans="2:65" s="13" customFormat="1">
      <c r="B223" s="152"/>
      <c r="D223" s="146" t="s">
        <v>165</v>
      </c>
      <c r="E223" s="153" t="s">
        <v>32</v>
      </c>
      <c r="F223" s="154" t="s">
        <v>307</v>
      </c>
      <c r="H223" s="155">
        <v>22.779</v>
      </c>
      <c r="I223" s="156"/>
      <c r="L223" s="152"/>
      <c r="M223" s="157"/>
      <c r="T223" s="158"/>
      <c r="AT223" s="153" t="s">
        <v>165</v>
      </c>
      <c r="AU223" s="153" t="s">
        <v>86</v>
      </c>
      <c r="AV223" s="13" t="s">
        <v>86</v>
      </c>
      <c r="AW223" s="13" t="s">
        <v>37</v>
      </c>
      <c r="AX223" s="13" t="s">
        <v>84</v>
      </c>
      <c r="AY223" s="153" t="s">
        <v>153</v>
      </c>
    </row>
    <row r="224" spans="2:65" s="1" customFormat="1" ht="24.2" customHeight="1">
      <c r="B224" s="33"/>
      <c r="C224" s="128" t="s">
        <v>308</v>
      </c>
      <c r="D224" s="128" t="s">
        <v>156</v>
      </c>
      <c r="E224" s="129" t="s">
        <v>309</v>
      </c>
      <c r="F224" s="130" t="s">
        <v>310</v>
      </c>
      <c r="G224" s="131" t="s">
        <v>294</v>
      </c>
      <c r="H224" s="132">
        <v>2.286</v>
      </c>
      <c r="I224" s="133">
        <v>800.47</v>
      </c>
      <c r="J224" s="134">
        <f>ROUND(I224*H224,2)</f>
        <v>1829.87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0</v>
      </c>
      <c r="R224" s="137">
        <f>Q224*H224</f>
        <v>0</v>
      </c>
      <c r="S224" s="137">
        <v>0</v>
      </c>
      <c r="T224" s="138">
        <f>S224*H224</f>
        <v>0</v>
      </c>
      <c r="AR224" s="139" t="s">
        <v>161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1829.87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1829.87</v>
      </c>
      <c r="BL224" s="17" t="s">
        <v>161</v>
      </c>
      <c r="BM224" s="139" t="s">
        <v>311</v>
      </c>
    </row>
    <row r="225" spans="2:65" s="1" customFormat="1">
      <c r="B225" s="33"/>
      <c r="D225" s="141" t="s">
        <v>163</v>
      </c>
      <c r="F225" s="142" t="s">
        <v>312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313</v>
      </c>
      <c r="D226" s="128" t="s">
        <v>156</v>
      </c>
      <c r="E226" s="129" t="s">
        <v>314</v>
      </c>
      <c r="F226" s="130" t="s">
        <v>315</v>
      </c>
      <c r="G226" s="131" t="s">
        <v>294</v>
      </c>
      <c r="H226" s="132">
        <v>0.245</v>
      </c>
      <c r="I226" s="133">
        <v>800.47</v>
      </c>
      <c r="J226" s="134">
        <f>ROUND(I226*H226,2)</f>
        <v>196.12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0</v>
      </c>
      <c r="R226" s="137">
        <f>Q226*H226</f>
        <v>0</v>
      </c>
      <c r="S226" s="137">
        <v>0</v>
      </c>
      <c r="T226" s="138">
        <f>S226*H226</f>
        <v>0</v>
      </c>
      <c r="AR226" s="139" t="s">
        <v>161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196.12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196.12</v>
      </c>
      <c r="BL226" s="17" t="s">
        <v>161</v>
      </c>
      <c r="BM226" s="139" t="s">
        <v>316</v>
      </c>
    </row>
    <row r="227" spans="2:65" s="1" customFormat="1">
      <c r="B227" s="33"/>
      <c r="D227" s="141" t="s">
        <v>163</v>
      </c>
      <c r="F227" s="142" t="s">
        <v>317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1" customFormat="1" ht="22.9" customHeight="1">
      <c r="B228" s="116"/>
      <c r="D228" s="117" t="s">
        <v>75</v>
      </c>
      <c r="E228" s="126" t="s">
        <v>318</v>
      </c>
      <c r="F228" s="126" t="s">
        <v>319</v>
      </c>
      <c r="I228" s="119"/>
      <c r="J228" s="127">
        <f>BK228</f>
        <v>3522.86</v>
      </c>
      <c r="L228" s="116"/>
      <c r="M228" s="121"/>
      <c r="P228" s="122">
        <f>SUM(P229:P230)</f>
        <v>0</v>
      </c>
      <c r="R228" s="122">
        <f>SUM(R229:R230)</f>
        <v>0</v>
      </c>
      <c r="T228" s="123">
        <f>SUM(T229:T230)</f>
        <v>0</v>
      </c>
      <c r="AR228" s="117" t="s">
        <v>84</v>
      </c>
      <c r="AT228" s="124" t="s">
        <v>75</v>
      </c>
      <c r="AU228" s="124" t="s">
        <v>84</v>
      </c>
      <c r="AY228" s="117" t="s">
        <v>153</v>
      </c>
      <c r="BK228" s="125">
        <f>SUM(BK229:BK230)</f>
        <v>3522.86</v>
      </c>
    </row>
    <row r="229" spans="2:65" s="1" customFormat="1" ht="37.9" customHeight="1">
      <c r="B229" s="33"/>
      <c r="C229" s="128" t="s">
        <v>320</v>
      </c>
      <c r="D229" s="128" t="s">
        <v>156</v>
      </c>
      <c r="E229" s="129" t="s">
        <v>321</v>
      </c>
      <c r="F229" s="130" t="s">
        <v>322</v>
      </c>
      <c r="G229" s="131" t="s">
        <v>294</v>
      </c>
      <c r="H229" s="132">
        <v>2.7709999999999999</v>
      </c>
      <c r="I229" s="133">
        <v>1271.33</v>
      </c>
      <c r="J229" s="134">
        <f>ROUND(I229*H229,2)</f>
        <v>3522.86</v>
      </c>
      <c r="K229" s="130" t="s">
        <v>160</v>
      </c>
      <c r="L229" s="33"/>
      <c r="M229" s="135" t="s">
        <v>32</v>
      </c>
      <c r="N229" s="136" t="s">
        <v>47</v>
      </c>
      <c r="P229" s="137">
        <f>O229*H229</f>
        <v>0</v>
      </c>
      <c r="Q229" s="137">
        <v>0</v>
      </c>
      <c r="R229" s="137">
        <f>Q229*H229</f>
        <v>0</v>
      </c>
      <c r="S229" s="137">
        <v>0</v>
      </c>
      <c r="T229" s="138">
        <f>S229*H229</f>
        <v>0</v>
      </c>
      <c r="AR229" s="139" t="s">
        <v>161</v>
      </c>
      <c r="AT229" s="139" t="s">
        <v>156</v>
      </c>
      <c r="AU229" s="139" t="s">
        <v>86</v>
      </c>
      <c r="AY229" s="17" t="s">
        <v>153</v>
      </c>
      <c r="BE229" s="140">
        <f>IF(N229="základní",J229,0)</f>
        <v>3522.86</v>
      </c>
      <c r="BF229" s="140">
        <f>IF(N229="snížená",J229,0)</f>
        <v>0</v>
      </c>
      <c r="BG229" s="140">
        <f>IF(N229="zákl. přenesená",J229,0)</f>
        <v>0</v>
      </c>
      <c r="BH229" s="140">
        <f>IF(N229="sníž. přenesená",J229,0)</f>
        <v>0</v>
      </c>
      <c r="BI229" s="140">
        <f>IF(N229="nulová",J229,0)</f>
        <v>0</v>
      </c>
      <c r="BJ229" s="17" t="s">
        <v>84</v>
      </c>
      <c r="BK229" s="140">
        <f>ROUND(I229*H229,2)</f>
        <v>3522.86</v>
      </c>
      <c r="BL229" s="17" t="s">
        <v>161</v>
      </c>
      <c r="BM229" s="139" t="s">
        <v>323</v>
      </c>
    </row>
    <row r="230" spans="2:65" s="1" customFormat="1">
      <c r="B230" s="33"/>
      <c r="D230" s="141" t="s">
        <v>163</v>
      </c>
      <c r="F230" s="142" t="s">
        <v>324</v>
      </c>
      <c r="I230" s="143"/>
      <c r="L230" s="33"/>
      <c r="M230" s="144"/>
      <c r="T230" s="54"/>
      <c r="AT230" s="17" t="s">
        <v>163</v>
      </c>
      <c r="AU230" s="17" t="s">
        <v>86</v>
      </c>
    </row>
    <row r="231" spans="2:65" s="11" customFormat="1" ht="25.9" customHeight="1">
      <c r="B231" s="116"/>
      <c r="D231" s="117" t="s">
        <v>75</v>
      </c>
      <c r="E231" s="118" t="s">
        <v>325</v>
      </c>
      <c r="F231" s="118" t="s">
        <v>326</v>
      </c>
      <c r="I231" s="119"/>
      <c r="J231" s="120">
        <f>BK231</f>
        <v>120662.83</v>
      </c>
      <c r="L231" s="116"/>
      <c r="M231" s="121"/>
      <c r="P231" s="122">
        <f>P232+P257+P273+P314+P366+P383+P390+P437+P451+P505+P542+P559</f>
        <v>0</v>
      </c>
      <c r="R231" s="122">
        <f>R232+R257+R273+R314+R366+R383+R390+R437+R451+R505+R542+R559</f>
        <v>0.76809440520000005</v>
      </c>
      <c r="T231" s="123">
        <f>T232+T257+T273+T314+T366+T383+T390+T437+T451+T505+T542+T559</f>
        <v>0.12789</v>
      </c>
      <c r="AR231" s="117" t="s">
        <v>86</v>
      </c>
      <c r="AT231" s="124" t="s">
        <v>75</v>
      </c>
      <c r="AU231" s="124" t="s">
        <v>76</v>
      </c>
      <c r="AY231" s="117" t="s">
        <v>153</v>
      </c>
      <c r="BK231" s="125">
        <f>BK232+BK257+BK273+BK314+BK366+BK383+BK390+BK437+BK451+BK505+BK542+BK559</f>
        <v>120662.83</v>
      </c>
    </row>
    <row r="232" spans="2:65" s="11" customFormat="1" ht="22.9" customHeight="1">
      <c r="B232" s="116"/>
      <c r="D232" s="117" t="s">
        <v>75</v>
      </c>
      <c r="E232" s="126" t="s">
        <v>327</v>
      </c>
      <c r="F232" s="126" t="s">
        <v>328</v>
      </c>
      <c r="I232" s="119"/>
      <c r="J232" s="127">
        <f>BK232</f>
        <v>6827.78</v>
      </c>
      <c r="L232" s="116"/>
      <c r="M232" s="121"/>
      <c r="P232" s="122">
        <f>SUM(P233:P256)</f>
        <v>0</v>
      </c>
      <c r="R232" s="122">
        <f>SUM(R233:R256)</f>
        <v>1.5220000000000001E-2</v>
      </c>
      <c r="T232" s="123">
        <f>SUM(T233:T256)</f>
        <v>0</v>
      </c>
      <c r="AR232" s="117" t="s">
        <v>86</v>
      </c>
      <c r="AT232" s="124" t="s">
        <v>75</v>
      </c>
      <c r="AU232" s="124" t="s">
        <v>84</v>
      </c>
      <c r="AY232" s="117" t="s">
        <v>153</v>
      </c>
      <c r="BK232" s="125">
        <f>SUM(BK233:BK256)</f>
        <v>6827.78</v>
      </c>
    </row>
    <row r="233" spans="2:65" s="1" customFormat="1" ht="16.5" customHeight="1">
      <c r="B233" s="33"/>
      <c r="C233" s="128" t="s">
        <v>329</v>
      </c>
      <c r="D233" s="128" t="s">
        <v>156</v>
      </c>
      <c r="E233" s="129" t="s">
        <v>330</v>
      </c>
      <c r="F233" s="130" t="s">
        <v>331</v>
      </c>
      <c r="G233" s="131" t="s">
        <v>226</v>
      </c>
      <c r="H233" s="132">
        <v>2</v>
      </c>
      <c r="I233" s="133">
        <v>452.03</v>
      </c>
      <c r="J233" s="134">
        <f>ROUND(I233*H233,2)</f>
        <v>904.06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7.1000000000000002E-4</v>
      </c>
      <c r="R233" s="137">
        <f>Q233*H233</f>
        <v>1.42E-3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904.06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904.06</v>
      </c>
      <c r="BL233" s="17" t="s">
        <v>261</v>
      </c>
      <c r="BM233" s="139" t="s">
        <v>332</v>
      </c>
    </row>
    <row r="234" spans="2:65" s="1" customFormat="1">
      <c r="B234" s="33"/>
      <c r="D234" s="141" t="s">
        <v>163</v>
      </c>
      <c r="F234" s="142" t="s">
        <v>333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2" customFormat="1">
      <c r="B235" s="145"/>
      <c r="D235" s="146" t="s">
        <v>165</v>
      </c>
      <c r="E235" s="147" t="s">
        <v>32</v>
      </c>
      <c r="F235" s="148" t="s">
        <v>172</v>
      </c>
      <c r="H235" s="147" t="s">
        <v>32</v>
      </c>
      <c r="I235" s="149"/>
      <c r="L235" s="145"/>
      <c r="M235" s="150"/>
      <c r="T235" s="151"/>
      <c r="AT235" s="147" t="s">
        <v>165</v>
      </c>
      <c r="AU235" s="147" t="s">
        <v>86</v>
      </c>
      <c r="AV235" s="12" t="s">
        <v>84</v>
      </c>
      <c r="AW235" s="12" t="s">
        <v>37</v>
      </c>
      <c r="AX235" s="12" t="s">
        <v>76</v>
      </c>
      <c r="AY235" s="147" t="s">
        <v>153</v>
      </c>
    </row>
    <row r="236" spans="2:65" s="13" customFormat="1">
      <c r="B236" s="152"/>
      <c r="D236" s="146" t="s">
        <v>165</v>
      </c>
      <c r="E236" s="153" t="s">
        <v>32</v>
      </c>
      <c r="F236" s="154" t="s">
        <v>86</v>
      </c>
      <c r="H236" s="155">
        <v>2</v>
      </c>
      <c r="I236" s="156"/>
      <c r="L236" s="152"/>
      <c r="M236" s="157"/>
      <c r="T236" s="158"/>
      <c r="AT236" s="153" t="s">
        <v>165</v>
      </c>
      <c r="AU236" s="153" t="s">
        <v>86</v>
      </c>
      <c r="AV236" s="13" t="s">
        <v>86</v>
      </c>
      <c r="AW236" s="13" t="s">
        <v>37</v>
      </c>
      <c r="AX236" s="13" t="s">
        <v>84</v>
      </c>
      <c r="AY236" s="153" t="s">
        <v>153</v>
      </c>
    </row>
    <row r="237" spans="2:65" s="1" customFormat="1" ht="16.5" customHeight="1">
      <c r="B237" s="33"/>
      <c r="C237" s="128" t="s">
        <v>334</v>
      </c>
      <c r="D237" s="128" t="s">
        <v>156</v>
      </c>
      <c r="E237" s="129" t="s">
        <v>335</v>
      </c>
      <c r="F237" s="130" t="s">
        <v>336</v>
      </c>
      <c r="G237" s="131" t="s">
        <v>226</v>
      </c>
      <c r="H237" s="132">
        <v>6</v>
      </c>
      <c r="I237" s="133">
        <v>555.62</v>
      </c>
      <c r="J237" s="134">
        <f>ROUND(I237*H237,2)</f>
        <v>3333.72</v>
      </c>
      <c r="K237" s="130" t="s">
        <v>160</v>
      </c>
      <c r="L237" s="33"/>
      <c r="M237" s="135" t="s">
        <v>32</v>
      </c>
      <c r="N237" s="136" t="s">
        <v>47</v>
      </c>
      <c r="P237" s="137">
        <f>O237*H237</f>
        <v>0</v>
      </c>
      <c r="Q237" s="137">
        <v>2.0600000000000002E-3</v>
      </c>
      <c r="R237" s="137">
        <f>Q237*H237</f>
        <v>1.2360000000000001E-2</v>
      </c>
      <c r="S237" s="137">
        <v>0</v>
      </c>
      <c r="T237" s="138">
        <f>S237*H237</f>
        <v>0</v>
      </c>
      <c r="AR237" s="139" t="s">
        <v>261</v>
      </c>
      <c r="AT237" s="139" t="s">
        <v>156</v>
      </c>
      <c r="AU237" s="139" t="s">
        <v>86</v>
      </c>
      <c r="AY237" s="17" t="s">
        <v>153</v>
      </c>
      <c r="BE237" s="140">
        <f>IF(N237="základní",J237,0)</f>
        <v>3333.72</v>
      </c>
      <c r="BF237" s="140">
        <f>IF(N237="snížená",J237,0)</f>
        <v>0</v>
      </c>
      <c r="BG237" s="140">
        <f>IF(N237="zákl. přenesená",J237,0)</f>
        <v>0</v>
      </c>
      <c r="BH237" s="140">
        <f>IF(N237="sníž. přenesená",J237,0)</f>
        <v>0</v>
      </c>
      <c r="BI237" s="140">
        <f>IF(N237="nulová",J237,0)</f>
        <v>0</v>
      </c>
      <c r="BJ237" s="17" t="s">
        <v>84</v>
      </c>
      <c r="BK237" s="140">
        <f>ROUND(I237*H237,2)</f>
        <v>3333.72</v>
      </c>
      <c r="BL237" s="17" t="s">
        <v>261</v>
      </c>
      <c r="BM237" s="139" t="s">
        <v>337</v>
      </c>
    </row>
    <row r="238" spans="2:65" s="1" customFormat="1">
      <c r="B238" s="33"/>
      <c r="D238" s="141" t="s">
        <v>163</v>
      </c>
      <c r="F238" s="142" t="s">
        <v>338</v>
      </c>
      <c r="I238" s="143"/>
      <c r="L238" s="33"/>
      <c r="M238" s="144"/>
      <c r="T238" s="54"/>
      <c r="AT238" s="17" t="s">
        <v>163</v>
      </c>
      <c r="AU238" s="17" t="s">
        <v>86</v>
      </c>
    </row>
    <row r="239" spans="2:65" s="12" customFormat="1">
      <c r="B239" s="145"/>
      <c r="D239" s="146" t="s">
        <v>165</v>
      </c>
      <c r="E239" s="147" t="s">
        <v>32</v>
      </c>
      <c r="F239" s="148" t="s">
        <v>172</v>
      </c>
      <c r="H239" s="147" t="s">
        <v>32</v>
      </c>
      <c r="I239" s="149"/>
      <c r="L239" s="145"/>
      <c r="M239" s="150"/>
      <c r="T239" s="151"/>
      <c r="AT239" s="147" t="s">
        <v>165</v>
      </c>
      <c r="AU239" s="147" t="s">
        <v>86</v>
      </c>
      <c r="AV239" s="12" t="s">
        <v>84</v>
      </c>
      <c r="AW239" s="12" t="s">
        <v>37</v>
      </c>
      <c r="AX239" s="12" t="s">
        <v>76</v>
      </c>
      <c r="AY239" s="147" t="s">
        <v>153</v>
      </c>
    </row>
    <row r="240" spans="2:65" s="13" customFormat="1">
      <c r="B240" s="152"/>
      <c r="D240" s="146" t="s">
        <v>165</v>
      </c>
      <c r="E240" s="153" t="s">
        <v>32</v>
      </c>
      <c r="F240" s="154" t="s">
        <v>86</v>
      </c>
      <c r="H240" s="155">
        <v>2</v>
      </c>
      <c r="I240" s="156"/>
      <c r="L240" s="152"/>
      <c r="M240" s="157"/>
      <c r="T240" s="158"/>
      <c r="AT240" s="153" t="s">
        <v>165</v>
      </c>
      <c r="AU240" s="153" t="s">
        <v>86</v>
      </c>
      <c r="AV240" s="13" t="s">
        <v>86</v>
      </c>
      <c r="AW240" s="13" t="s">
        <v>37</v>
      </c>
      <c r="AX240" s="13" t="s">
        <v>76</v>
      </c>
      <c r="AY240" s="153" t="s">
        <v>153</v>
      </c>
    </row>
    <row r="241" spans="2:65" s="12" customFormat="1">
      <c r="B241" s="145"/>
      <c r="D241" s="146" t="s">
        <v>165</v>
      </c>
      <c r="E241" s="147" t="s">
        <v>32</v>
      </c>
      <c r="F241" s="148" t="s">
        <v>174</v>
      </c>
      <c r="H241" s="147" t="s">
        <v>32</v>
      </c>
      <c r="I241" s="149"/>
      <c r="L241" s="145"/>
      <c r="M241" s="150"/>
      <c r="T241" s="151"/>
      <c r="AT241" s="147" t="s">
        <v>165</v>
      </c>
      <c r="AU241" s="147" t="s">
        <v>86</v>
      </c>
      <c r="AV241" s="12" t="s">
        <v>84</v>
      </c>
      <c r="AW241" s="12" t="s">
        <v>37</v>
      </c>
      <c r="AX241" s="12" t="s">
        <v>76</v>
      </c>
      <c r="AY241" s="147" t="s">
        <v>153</v>
      </c>
    </row>
    <row r="242" spans="2:65" s="13" customFormat="1">
      <c r="B242" s="152"/>
      <c r="D242" s="146" t="s">
        <v>165</v>
      </c>
      <c r="E242" s="153" t="s">
        <v>32</v>
      </c>
      <c r="F242" s="154" t="s">
        <v>86</v>
      </c>
      <c r="H242" s="155">
        <v>2</v>
      </c>
      <c r="I242" s="156"/>
      <c r="L242" s="152"/>
      <c r="M242" s="157"/>
      <c r="T242" s="158"/>
      <c r="AT242" s="153" t="s">
        <v>165</v>
      </c>
      <c r="AU242" s="153" t="s">
        <v>86</v>
      </c>
      <c r="AV242" s="13" t="s">
        <v>86</v>
      </c>
      <c r="AW242" s="13" t="s">
        <v>37</v>
      </c>
      <c r="AX242" s="13" t="s">
        <v>76</v>
      </c>
      <c r="AY242" s="153" t="s">
        <v>153</v>
      </c>
    </row>
    <row r="243" spans="2:65" s="12" customFormat="1">
      <c r="B243" s="145"/>
      <c r="D243" s="146" t="s">
        <v>165</v>
      </c>
      <c r="E243" s="147" t="s">
        <v>32</v>
      </c>
      <c r="F243" s="148" t="s">
        <v>176</v>
      </c>
      <c r="H243" s="147" t="s">
        <v>32</v>
      </c>
      <c r="I243" s="149"/>
      <c r="L243" s="145"/>
      <c r="M243" s="150"/>
      <c r="T243" s="151"/>
      <c r="AT243" s="147" t="s">
        <v>165</v>
      </c>
      <c r="AU243" s="147" t="s">
        <v>86</v>
      </c>
      <c r="AV243" s="12" t="s">
        <v>84</v>
      </c>
      <c r="AW243" s="12" t="s">
        <v>37</v>
      </c>
      <c r="AX243" s="12" t="s">
        <v>76</v>
      </c>
      <c r="AY243" s="147" t="s">
        <v>153</v>
      </c>
    </row>
    <row r="244" spans="2:65" s="13" customFormat="1">
      <c r="B244" s="152"/>
      <c r="D244" s="146" t="s">
        <v>165</v>
      </c>
      <c r="E244" s="153" t="s">
        <v>32</v>
      </c>
      <c r="F244" s="154" t="s">
        <v>86</v>
      </c>
      <c r="H244" s="155">
        <v>2</v>
      </c>
      <c r="I244" s="156"/>
      <c r="L244" s="152"/>
      <c r="M244" s="157"/>
      <c r="T244" s="158"/>
      <c r="AT244" s="153" t="s">
        <v>165</v>
      </c>
      <c r="AU244" s="153" t="s">
        <v>86</v>
      </c>
      <c r="AV244" s="13" t="s">
        <v>86</v>
      </c>
      <c r="AW244" s="13" t="s">
        <v>37</v>
      </c>
      <c r="AX244" s="13" t="s">
        <v>76</v>
      </c>
      <c r="AY244" s="153" t="s">
        <v>153</v>
      </c>
    </row>
    <row r="245" spans="2:65" s="14" customFormat="1">
      <c r="B245" s="159"/>
      <c r="D245" s="146" t="s">
        <v>165</v>
      </c>
      <c r="E245" s="160" t="s">
        <v>32</v>
      </c>
      <c r="F245" s="161" t="s">
        <v>178</v>
      </c>
      <c r="H245" s="162">
        <v>6</v>
      </c>
      <c r="I245" s="163"/>
      <c r="L245" s="159"/>
      <c r="M245" s="164"/>
      <c r="T245" s="165"/>
      <c r="AT245" s="160" t="s">
        <v>165</v>
      </c>
      <c r="AU245" s="160" t="s">
        <v>86</v>
      </c>
      <c r="AV245" s="14" t="s">
        <v>161</v>
      </c>
      <c r="AW245" s="14" t="s">
        <v>37</v>
      </c>
      <c r="AX245" s="14" t="s">
        <v>84</v>
      </c>
      <c r="AY245" s="160" t="s">
        <v>153</v>
      </c>
    </row>
    <row r="246" spans="2:65" s="1" customFormat="1" ht="16.5" customHeight="1">
      <c r="B246" s="33"/>
      <c r="C246" s="128" t="s">
        <v>339</v>
      </c>
      <c r="D246" s="128" t="s">
        <v>156</v>
      </c>
      <c r="E246" s="129" t="s">
        <v>340</v>
      </c>
      <c r="F246" s="130" t="s">
        <v>341</v>
      </c>
      <c r="G246" s="131" t="s">
        <v>226</v>
      </c>
      <c r="H246" s="132">
        <v>3</v>
      </c>
      <c r="I246" s="133">
        <v>395.53</v>
      </c>
      <c r="J246" s="134">
        <f>ROUND(I246*H246,2)</f>
        <v>1186.5899999999999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4.8000000000000001E-4</v>
      </c>
      <c r="R246" s="137">
        <f>Q246*H246</f>
        <v>1.4400000000000001E-3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1186.5899999999999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1186.5899999999999</v>
      </c>
      <c r="BL246" s="17" t="s">
        <v>261</v>
      </c>
      <c r="BM246" s="139" t="s">
        <v>342</v>
      </c>
    </row>
    <row r="247" spans="2:65" s="1" customFormat="1">
      <c r="B247" s="33"/>
      <c r="D247" s="141" t="s">
        <v>163</v>
      </c>
      <c r="F247" s="142" t="s">
        <v>343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2" customFormat="1">
      <c r="B248" s="145"/>
      <c r="D248" s="146" t="s">
        <v>165</v>
      </c>
      <c r="E248" s="147" t="s">
        <v>32</v>
      </c>
      <c r="F248" s="148" t="s">
        <v>172</v>
      </c>
      <c r="H248" s="147" t="s">
        <v>32</v>
      </c>
      <c r="I248" s="149"/>
      <c r="L248" s="145"/>
      <c r="M248" s="150"/>
      <c r="T248" s="151"/>
      <c r="AT248" s="147" t="s">
        <v>165</v>
      </c>
      <c r="AU248" s="147" t="s">
        <v>86</v>
      </c>
      <c r="AV248" s="12" t="s">
        <v>84</v>
      </c>
      <c r="AW248" s="12" t="s">
        <v>37</v>
      </c>
      <c r="AX248" s="12" t="s">
        <v>76</v>
      </c>
      <c r="AY248" s="147" t="s">
        <v>153</v>
      </c>
    </row>
    <row r="249" spans="2:65" s="13" customFormat="1">
      <c r="B249" s="152"/>
      <c r="D249" s="146" t="s">
        <v>165</v>
      </c>
      <c r="E249" s="153" t="s">
        <v>32</v>
      </c>
      <c r="F249" s="154" t="s">
        <v>179</v>
      </c>
      <c r="H249" s="155">
        <v>3</v>
      </c>
      <c r="I249" s="156"/>
      <c r="L249" s="152"/>
      <c r="M249" s="157"/>
      <c r="T249" s="158"/>
      <c r="AT249" s="153" t="s">
        <v>165</v>
      </c>
      <c r="AU249" s="153" t="s">
        <v>86</v>
      </c>
      <c r="AV249" s="13" t="s">
        <v>86</v>
      </c>
      <c r="AW249" s="13" t="s">
        <v>37</v>
      </c>
      <c r="AX249" s="13" t="s">
        <v>84</v>
      </c>
      <c r="AY249" s="153" t="s">
        <v>153</v>
      </c>
    </row>
    <row r="250" spans="2:65" s="1" customFormat="1" ht="16.5" customHeight="1">
      <c r="B250" s="33"/>
      <c r="C250" s="128" t="s">
        <v>344</v>
      </c>
      <c r="D250" s="128" t="s">
        <v>156</v>
      </c>
      <c r="E250" s="129" t="s">
        <v>345</v>
      </c>
      <c r="F250" s="130" t="s">
        <v>346</v>
      </c>
      <c r="G250" s="131" t="s">
        <v>271</v>
      </c>
      <c r="H250" s="132">
        <v>2</v>
      </c>
      <c r="I250" s="133">
        <v>103.59</v>
      </c>
      <c r="J250" s="134">
        <f>ROUND(I250*H250,2)</f>
        <v>207.18</v>
      </c>
      <c r="K250" s="130" t="s">
        <v>160</v>
      </c>
      <c r="L250" s="33"/>
      <c r="M250" s="135" t="s">
        <v>32</v>
      </c>
      <c r="N250" s="136" t="s">
        <v>47</v>
      </c>
      <c r="P250" s="137">
        <f>O250*H250</f>
        <v>0</v>
      </c>
      <c r="Q250" s="137">
        <v>0</v>
      </c>
      <c r="R250" s="137">
        <f>Q250*H250</f>
        <v>0</v>
      </c>
      <c r="S250" s="137">
        <v>0</v>
      </c>
      <c r="T250" s="138">
        <f>S250*H250</f>
        <v>0</v>
      </c>
      <c r="AR250" s="139" t="s">
        <v>261</v>
      </c>
      <c r="AT250" s="139" t="s">
        <v>156</v>
      </c>
      <c r="AU250" s="139" t="s">
        <v>86</v>
      </c>
      <c r="AY250" s="17" t="s">
        <v>153</v>
      </c>
      <c r="BE250" s="140">
        <f>IF(N250="základní",J250,0)</f>
        <v>207.18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207.18</v>
      </c>
      <c r="BL250" s="17" t="s">
        <v>261</v>
      </c>
      <c r="BM250" s="139" t="s">
        <v>347</v>
      </c>
    </row>
    <row r="251" spans="2:65" s="1" customFormat="1">
      <c r="B251" s="33"/>
      <c r="D251" s="141" t="s">
        <v>163</v>
      </c>
      <c r="F251" s="142" t="s">
        <v>348</v>
      </c>
      <c r="I251" s="143"/>
      <c r="L251" s="33"/>
      <c r="M251" s="144"/>
      <c r="T251" s="54"/>
      <c r="AT251" s="17" t="s">
        <v>163</v>
      </c>
      <c r="AU251" s="17" t="s">
        <v>86</v>
      </c>
    </row>
    <row r="252" spans="2:65" s="1" customFormat="1" ht="16.5" customHeight="1">
      <c r="B252" s="33"/>
      <c r="C252" s="128" t="s">
        <v>349</v>
      </c>
      <c r="D252" s="128" t="s">
        <v>156</v>
      </c>
      <c r="E252" s="129" t="s">
        <v>350</v>
      </c>
      <c r="F252" s="130" t="s">
        <v>351</v>
      </c>
      <c r="G252" s="131" t="s">
        <v>271</v>
      </c>
      <c r="H252" s="132">
        <v>2</v>
      </c>
      <c r="I252" s="133">
        <v>141.26</v>
      </c>
      <c r="J252" s="134">
        <f>ROUND(I252*H252,2)</f>
        <v>282.52</v>
      </c>
      <c r="K252" s="130" t="s">
        <v>160</v>
      </c>
      <c r="L252" s="33"/>
      <c r="M252" s="135" t="s">
        <v>32</v>
      </c>
      <c r="N252" s="136" t="s">
        <v>47</v>
      </c>
      <c r="P252" s="137">
        <f>O252*H252</f>
        <v>0</v>
      </c>
      <c r="Q252" s="137">
        <v>0</v>
      </c>
      <c r="R252" s="137">
        <f>Q252*H252</f>
        <v>0</v>
      </c>
      <c r="S252" s="137">
        <v>0</v>
      </c>
      <c r="T252" s="138">
        <f>S252*H252</f>
        <v>0</v>
      </c>
      <c r="AR252" s="139" t="s">
        <v>261</v>
      </c>
      <c r="AT252" s="139" t="s">
        <v>156</v>
      </c>
      <c r="AU252" s="139" t="s">
        <v>86</v>
      </c>
      <c r="AY252" s="17" t="s">
        <v>153</v>
      </c>
      <c r="BE252" s="140">
        <f>IF(N252="základní",J252,0)</f>
        <v>282.52</v>
      </c>
      <c r="BF252" s="140">
        <f>IF(N252="snížená",J252,0)</f>
        <v>0</v>
      </c>
      <c r="BG252" s="140">
        <f>IF(N252="zákl. přenesená",J252,0)</f>
        <v>0</v>
      </c>
      <c r="BH252" s="140">
        <f>IF(N252="sníž. přenesená",J252,0)</f>
        <v>0</v>
      </c>
      <c r="BI252" s="140">
        <f>IF(N252="nulová",J252,0)</f>
        <v>0</v>
      </c>
      <c r="BJ252" s="17" t="s">
        <v>84</v>
      </c>
      <c r="BK252" s="140">
        <f>ROUND(I252*H252,2)</f>
        <v>282.52</v>
      </c>
      <c r="BL252" s="17" t="s">
        <v>261</v>
      </c>
      <c r="BM252" s="139" t="s">
        <v>352</v>
      </c>
    </row>
    <row r="253" spans="2:65" s="1" customFormat="1">
      <c r="B253" s="33"/>
      <c r="D253" s="141" t="s">
        <v>163</v>
      </c>
      <c r="F253" s="142" t="s">
        <v>353</v>
      </c>
      <c r="I253" s="143"/>
      <c r="L253" s="33"/>
      <c r="M253" s="144"/>
      <c r="T253" s="54"/>
      <c r="AT253" s="17" t="s">
        <v>163</v>
      </c>
      <c r="AU253" s="17" t="s">
        <v>86</v>
      </c>
    </row>
    <row r="254" spans="2:65" s="1" customFormat="1" ht="16.5" customHeight="1">
      <c r="B254" s="33"/>
      <c r="C254" s="128" t="s">
        <v>354</v>
      </c>
      <c r="D254" s="128" t="s">
        <v>156</v>
      </c>
      <c r="E254" s="129" t="s">
        <v>355</v>
      </c>
      <c r="F254" s="130" t="s">
        <v>356</v>
      </c>
      <c r="G254" s="131" t="s">
        <v>288</v>
      </c>
      <c r="H254" s="132">
        <v>1</v>
      </c>
      <c r="I254" s="133">
        <v>894.64</v>
      </c>
      <c r="J254" s="134">
        <f>ROUND(I254*H254,2)</f>
        <v>894.64</v>
      </c>
      <c r="K254" s="130" t="s">
        <v>264</v>
      </c>
      <c r="L254" s="33"/>
      <c r="M254" s="135" t="s">
        <v>32</v>
      </c>
      <c r="N254" s="136" t="s">
        <v>47</v>
      </c>
      <c r="P254" s="137">
        <f>O254*H254</f>
        <v>0</v>
      </c>
      <c r="Q254" s="137">
        <v>0</v>
      </c>
      <c r="R254" s="137">
        <f>Q254*H254</f>
        <v>0</v>
      </c>
      <c r="S254" s="137">
        <v>0</v>
      </c>
      <c r="T254" s="138">
        <f>S254*H254</f>
        <v>0</v>
      </c>
      <c r="AR254" s="139" t="s">
        <v>261</v>
      </c>
      <c r="AT254" s="139" t="s">
        <v>156</v>
      </c>
      <c r="AU254" s="139" t="s">
        <v>86</v>
      </c>
      <c r="AY254" s="17" t="s">
        <v>153</v>
      </c>
      <c r="BE254" s="140">
        <f>IF(N254="základní",J254,0)</f>
        <v>894.64</v>
      </c>
      <c r="BF254" s="140">
        <f>IF(N254="snížená",J254,0)</f>
        <v>0</v>
      </c>
      <c r="BG254" s="140">
        <f>IF(N254="zákl. přenesená",J254,0)</f>
        <v>0</v>
      </c>
      <c r="BH254" s="140">
        <f>IF(N254="sníž. přenesená",J254,0)</f>
        <v>0</v>
      </c>
      <c r="BI254" s="140">
        <f>IF(N254="nulová",J254,0)</f>
        <v>0</v>
      </c>
      <c r="BJ254" s="17" t="s">
        <v>84</v>
      </c>
      <c r="BK254" s="140">
        <f>ROUND(I254*H254,2)</f>
        <v>894.64</v>
      </c>
      <c r="BL254" s="17" t="s">
        <v>261</v>
      </c>
      <c r="BM254" s="139" t="s">
        <v>357</v>
      </c>
    </row>
    <row r="255" spans="2:65" s="1" customFormat="1" ht="24.2" customHeight="1">
      <c r="B255" s="33"/>
      <c r="C255" s="128" t="s">
        <v>358</v>
      </c>
      <c r="D255" s="128" t="s">
        <v>156</v>
      </c>
      <c r="E255" s="129" t="s">
        <v>359</v>
      </c>
      <c r="F255" s="130" t="s">
        <v>360</v>
      </c>
      <c r="G255" s="131" t="s">
        <v>294</v>
      </c>
      <c r="H255" s="132">
        <v>1.4999999999999999E-2</v>
      </c>
      <c r="I255" s="133">
        <v>1271.33</v>
      </c>
      <c r="J255" s="134">
        <f>ROUND(I255*H255,2)</f>
        <v>19.07</v>
      </c>
      <c r="K255" s="130" t="s">
        <v>160</v>
      </c>
      <c r="L255" s="33"/>
      <c r="M255" s="135" t="s">
        <v>32</v>
      </c>
      <c r="N255" s="136" t="s">
        <v>47</v>
      </c>
      <c r="P255" s="137">
        <f>O255*H255</f>
        <v>0</v>
      </c>
      <c r="Q255" s="137">
        <v>0</v>
      </c>
      <c r="R255" s="137">
        <f>Q255*H255</f>
        <v>0</v>
      </c>
      <c r="S255" s="137">
        <v>0</v>
      </c>
      <c r="T255" s="138">
        <f>S255*H255</f>
        <v>0</v>
      </c>
      <c r="AR255" s="139" t="s">
        <v>261</v>
      </c>
      <c r="AT255" s="139" t="s">
        <v>156</v>
      </c>
      <c r="AU255" s="139" t="s">
        <v>86</v>
      </c>
      <c r="AY255" s="17" t="s">
        <v>153</v>
      </c>
      <c r="BE255" s="140">
        <f>IF(N255="základní",J255,0)</f>
        <v>19.07</v>
      </c>
      <c r="BF255" s="140">
        <f>IF(N255="snížená",J255,0)</f>
        <v>0</v>
      </c>
      <c r="BG255" s="140">
        <f>IF(N255="zákl. přenesená",J255,0)</f>
        <v>0</v>
      </c>
      <c r="BH255" s="140">
        <f>IF(N255="sníž. přenesená",J255,0)</f>
        <v>0</v>
      </c>
      <c r="BI255" s="140">
        <f>IF(N255="nulová",J255,0)</f>
        <v>0</v>
      </c>
      <c r="BJ255" s="17" t="s">
        <v>84</v>
      </c>
      <c r="BK255" s="140">
        <f>ROUND(I255*H255,2)</f>
        <v>19.07</v>
      </c>
      <c r="BL255" s="17" t="s">
        <v>261</v>
      </c>
      <c r="BM255" s="139" t="s">
        <v>361</v>
      </c>
    </row>
    <row r="256" spans="2:65" s="1" customFormat="1">
      <c r="B256" s="33"/>
      <c r="D256" s="141" t="s">
        <v>163</v>
      </c>
      <c r="F256" s="142" t="s">
        <v>362</v>
      </c>
      <c r="I256" s="143"/>
      <c r="L256" s="33"/>
      <c r="M256" s="144"/>
      <c r="T256" s="54"/>
      <c r="AT256" s="17" t="s">
        <v>163</v>
      </c>
      <c r="AU256" s="17" t="s">
        <v>86</v>
      </c>
    </row>
    <row r="257" spans="2:65" s="11" customFormat="1" ht="22.9" customHeight="1">
      <c r="B257" s="116"/>
      <c r="D257" s="117" t="s">
        <v>75</v>
      </c>
      <c r="E257" s="126" t="s">
        <v>363</v>
      </c>
      <c r="F257" s="126" t="s">
        <v>364</v>
      </c>
      <c r="I257" s="119"/>
      <c r="J257" s="127">
        <f>BK257</f>
        <v>7628.4600000000009</v>
      </c>
      <c r="L257" s="116"/>
      <c r="M257" s="121"/>
      <c r="P257" s="122">
        <f>SUM(P258:P272)</f>
        <v>0</v>
      </c>
      <c r="R257" s="122">
        <f>SUM(R258:R272)</f>
        <v>1.3399999999999999E-2</v>
      </c>
      <c r="T257" s="123">
        <f>SUM(T258:T272)</f>
        <v>0</v>
      </c>
      <c r="AR257" s="117" t="s">
        <v>86</v>
      </c>
      <c r="AT257" s="124" t="s">
        <v>75</v>
      </c>
      <c r="AU257" s="124" t="s">
        <v>84</v>
      </c>
      <c r="AY257" s="117" t="s">
        <v>153</v>
      </c>
      <c r="BK257" s="125">
        <f>SUM(BK258:BK272)</f>
        <v>7628.4600000000009</v>
      </c>
    </row>
    <row r="258" spans="2:65" s="1" customFormat="1" ht="21.75" customHeight="1">
      <c r="B258" s="33"/>
      <c r="C258" s="128" t="s">
        <v>365</v>
      </c>
      <c r="D258" s="128" t="s">
        <v>156</v>
      </c>
      <c r="E258" s="129" t="s">
        <v>366</v>
      </c>
      <c r="F258" s="130" t="s">
        <v>367</v>
      </c>
      <c r="G258" s="131" t="s">
        <v>226</v>
      </c>
      <c r="H258" s="132">
        <v>5</v>
      </c>
      <c r="I258" s="133">
        <v>414.36</v>
      </c>
      <c r="J258" s="134">
        <f>ROUND(I258*H258,2)</f>
        <v>2071.8000000000002</v>
      </c>
      <c r="K258" s="130" t="s">
        <v>160</v>
      </c>
      <c r="L258" s="33"/>
      <c r="M258" s="135" t="s">
        <v>32</v>
      </c>
      <c r="N258" s="136" t="s">
        <v>47</v>
      </c>
      <c r="P258" s="137">
        <f>O258*H258</f>
        <v>0</v>
      </c>
      <c r="Q258" s="137">
        <v>1.16E-3</v>
      </c>
      <c r="R258" s="137">
        <f>Q258*H258</f>
        <v>5.7999999999999996E-3</v>
      </c>
      <c r="S258" s="137">
        <v>0</v>
      </c>
      <c r="T258" s="138">
        <f>S258*H258</f>
        <v>0</v>
      </c>
      <c r="AR258" s="139" t="s">
        <v>261</v>
      </c>
      <c r="AT258" s="139" t="s">
        <v>156</v>
      </c>
      <c r="AU258" s="139" t="s">
        <v>86</v>
      </c>
      <c r="AY258" s="17" t="s">
        <v>153</v>
      </c>
      <c r="BE258" s="140">
        <f>IF(N258="základní",J258,0)</f>
        <v>2071.8000000000002</v>
      </c>
      <c r="BF258" s="140">
        <f>IF(N258="snížená",J258,0)</f>
        <v>0</v>
      </c>
      <c r="BG258" s="140">
        <f>IF(N258="zákl. přenesená",J258,0)</f>
        <v>0</v>
      </c>
      <c r="BH258" s="140">
        <f>IF(N258="sníž. přenesená",J258,0)</f>
        <v>0</v>
      </c>
      <c r="BI258" s="140">
        <f>IF(N258="nulová",J258,0)</f>
        <v>0</v>
      </c>
      <c r="BJ258" s="17" t="s">
        <v>84</v>
      </c>
      <c r="BK258" s="140">
        <f>ROUND(I258*H258,2)</f>
        <v>2071.8000000000002</v>
      </c>
      <c r="BL258" s="17" t="s">
        <v>261</v>
      </c>
      <c r="BM258" s="139" t="s">
        <v>368</v>
      </c>
    </row>
    <row r="259" spans="2:65" s="1" customFormat="1">
      <c r="B259" s="33"/>
      <c r="D259" s="141" t="s">
        <v>163</v>
      </c>
      <c r="F259" s="142" t="s">
        <v>369</v>
      </c>
      <c r="I259" s="143"/>
      <c r="L259" s="33"/>
      <c r="M259" s="144"/>
      <c r="T259" s="54"/>
      <c r="AT259" s="17" t="s">
        <v>163</v>
      </c>
      <c r="AU259" s="17" t="s">
        <v>86</v>
      </c>
    </row>
    <row r="260" spans="2:65" s="1" customFormat="1" ht="21.75" customHeight="1">
      <c r="B260" s="33"/>
      <c r="C260" s="128" t="s">
        <v>370</v>
      </c>
      <c r="D260" s="128" t="s">
        <v>156</v>
      </c>
      <c r="E260" s="129" t="s">
        <v>371</v>
      </c>
      <c r="F260" s="130" t="s">
        <v>372</v>
      </c>
      <c r="G260" s="131" t="s">
        <v>226</v>
      </c>
      <c r="H260" s="132">
        <v>5</v>
      </c>
      <c r="I260" s="133">
        <v>452.03</v>
      </c>
      <c r="J260" s="134">
        <f>ROUND(I260*H260,2)</f>
        <v>2260.15</v>
      </c>
      <c r="K260" s="130" t="s">
        <v>160</v>
      </c>
      <c r="L260" s="33"/>
      <c r="M260" s="135" t="s">
        <v>32</v>
      </c>
      <c r="N260" s="136" t="s">
        <v>47</v>
      </c>
      <c r="P260" s="137">
        <f>O260*H260</f>
        <v>0</v>
      </c>
      <c r="Q260" s="137">
        <v>1.2600000000000001E-3</v>
      </c>
      <c r="R260" s="137">
        <f>Q260*H260</f>
        <v>6.3E-3</v>
      </c>
      <c r="S260" s="137">
        <v>0</v>
      </c>
      <c r="T260" s="138">
        <f>S260*H260</f>
        <v>0</v>
      </c>
      <c r="AR260" s="139" t="s">
        <v>261</v>
      </c>
      <c r="AT260" s="139" t="s">
        <v>156</v>
      </c>
      <c r="AU260" s="139" t="s">
        <v>86</v>
      </c>
      <c r="AY260" s="17" t="s">
        <v>153</v>
      </c>
      <c r="BE260" s="140">
        <f>IF(N260="základní",J260,0)</f>
        <v>2260.15</v>
      </c>
      <c r="BF260" s="140">
        <f>IF(N260="snížená",J260,0)</f>
        <v>0</v>
      </c>
      <c r="BG260" s="140">
        <f>IF(N260="zákl. přenesená",J260,0)</f>
        <v>0</v>
      </c>
      <c r="BH260" s="140">
        <f>IF(N260="sníž. přenesená",J260,0)</f>
        <v>0</v>
      </c>
      <c r="BI260" s="140">
        <f>IF(N260="nulová",J260,0)</f>
        <v>0</v>
      </c>
      <c r="BJ260" s="17" t="s">
        <v>84</v>
      </c>
      <c r="BK260" s="140">
        <f>ROUND(I260*H260,2)</f>
        <v>2260.15</v>
      </c>
      <c r="BL260" s="17" t="s">
        <v>261</v>
      </c>
      <c r="BM260" s="139" t="s">
        <v>373</v>
      </c>
    </row>
    <row r="261" spans="2:65" s="1" customFormat="1">
      <c r="B261" s="33"/>
      <c r="D261" s="141" t="s">
        <v>163</v>
      </c>
      <c r="F261" s="142" t="s">
        <v>374</v>
      </c>
      <c r="I261" s="143"/>
      <c r="L261" s="33"/>
      <c r="M261" s="144"/>
      <c r="T261" s="54"/>
      <c r="AT261" s="17" t="s">
        <v>163</v>
      </c>
      <c r="AU261" s="17" t="s">
        <v>86</v>
      </c>
    </row>
    <row r="262" spans="2:65" s="1" customFormat="1" ht="24.2" customHeight="1">
      <c r="B262" s="33"/>
      <c r="C262" s="128" t="s">
        <v>375</v>
      </c>
      <c r="D262" s="128" t="s">
        <v>156</v>
      </c>
      <c r="E262" s="129" t="s">
        <v>376</v>
      </c>
      <c r="F262" s="130" t="s">
        <v>377</v>
      </c>
      <c r="G262" s="131" t="s">
        <v>226</v>
      </c>
      <c r="H262" s="132">
        <v>10</v>
      </c>
      <c r="I262" s="133">
        <v>67.33</v>
      </c>
      <c r="J262" s="134">
        <f>ROUND(I262*H262,2)</f>
        <v>673.3</v>
      </c>
      <c r="K262" s="130" t="s">
        <v>160</v>
      </c>
      <c r="L262" s="33"/>
      <c r="M262" s="135" t="s">
        <v>32</v>
      </c>
      <c r="N262" s="136" t="s">
        <v>47</v>
      </c>
      <c r="P262" s="137">
        <f>O262*H262</f>
        <v>0</v>
      </c>
      <c r="Q262" s="137">
        <v>4.0000000000000003E-5</v>
      </c>
      <c r="R262" s="137">
        <f>Q262*H262</f>
        <v>4.0000000000000002E-4</v>
      </c>
      <c r="S262" s="137">
        <v>0</v>
      </c>
      <c r="T262" s="138">
        <f>S262*H262</f>
        <v>0</v>
      </c>
      <c r="AR262" s="139" t="s">
        <v>261</v>
      </c>
      <c r="AT262" s="139" t="s">
        <v>156</v>
      </c>
      <c r="AU262" s="139" t="s">
        <v>86</v>
      </c>
      <c r="AY262" s="17" t="s">
        <v>153</v>
      </c>
      <c r="BE262" s="140">
        <f>IF(N262="základní",J262,0)</f>
        <v>673.3</v>
      </c>
      <c r="BF262" s="140">
        <f>IF(N262="snížená",J262,0)</f>
        <v>0</v>
      </c>
      <c r="BG262" s="140">
        <f>IF(N262="zákl. přenesená",J262,0)</f>
        <v>0</v>
      </c>
      <c r="BH262" s="140">
        <f>IF(N262="sníž. přenesená",J262,0)</f>
        <v>0</v>
      </c>
      <c r="BI262" s="140">
        <f>IF(N262="nulová",J262,0)</f>
        <v>0</v>
      </c>
      <c r="BJ262" s="17" t="s">
        <v>84</v>
      </c>
      <c r="BK262" s="140">
        <f>ROUND(I262*H262,2)</f>
        <v>673.3</v>
      </c>
      <c r="BL262" s="17" t="s">
        <v>261</v>
      </c>
      <c r="BM262" s="139" t="s">
        <v>378</v>
      </c>
    </row>
    <row r="263" spans="2:65" s="1" customFormat="1">
      <c r="B263" s="33"/>
      <c r="D263" s="141" t="s">
        <v>163</v>
      </c>
      <c r="F263" s="142" t="s">
        <v>379</v>
      </c>
      <c r="I263" s="143"/>
      <c r="L263" s="33"/>
      <c r="M263" s="144"/>
      <c r="T263" s="54"/>
      <c r="AT263" s="17" t="s">
        <v>163</v>
      </c>
      <c r="AU263" s="17" t="s">
        <v>86</v>
      </c>
    </row>
    <row r="264" spans="2:65" s="1" customFormat="1" ht="16.5" customHeight="1">
      <c r="B264" s="33"/>
      <c r="C264" s="128" t="s">
        <v>380</v>
      </c>
      <c r="D264" s="128" t="s">
        <v>156</v>
      </c>
      <c r="E264" s="129" t="s">
        <v>381</v>
      </c>
      <c r="F264" s="130" t="s">
        <v>382</v>
      </c>
      <c r="G264" s="131" t="s">
        <v>271</v>
      </c>
      <c r="H264" s="132">
        <v>4</v>
      </c>
      <c r="I264" s="133">
        <v>218.48</v>
      </c>
      <c r="J264" s="134">
        <f>ROUND(I264*H264,2)</f>
        <v>873.92</v>
      </c>
      <c r="K264" s="130" t="s">
        <v>160</v>
      </c>
      <c r="L264" s="33"/>
      <c r="M264" s="135" t="s">
        <v>32</v>
      </c>
      <c r="N264" s="136" t="s">
        <v>47</v>
      </c>
      <c r="P264" s="137">
        <f>O264*H264</f>
        <v>0</v>
      </c>
      <c r="Q264" s="137">
        <v>2.0000000000000001E-4</v>
      </c>
      <c r="R264" s="137">
        <f>Q264*H264</f>
        <v>8.0000000000000004E-4</v>
      </c>
      <c r="S264" s="137">
        <v>0</v>
      </c>
      <c r="T264" s="138">
        <f>S264*H264</f>
        <v>0</v>
      </c>
      <c r="AR264" s="139" t="s">
        <v>261</v>
      </c>
      <c r="AT264" s="139" t="s">
        <v>156</v>
      </c>
      <c r="AU264" s="139" t="s">
        <v>86</v>
      </c>
      <c r="AY264" s="17" t="s">
        <v>153</v>
      </c>
      <c r="BE264" s="140">
        <f>IF(N264="základní",J264,0)</f>
        <v>873.92</v>
      </c>
      <c r="BF264" s="140">
        <f>IF(N264="snížená",J264,0)</f>
        <v>0</v>
      </c>
      <c r="BG264" s="140">
        <f>IF(N264="zákl. přenesená",J264,0)</f>
        <v>0</v>
      </c>
      <c r="BH264" s="140">
        <f>IF(N264="sníž. přenesená",J264,0)</f>
        <v>0</v>
      </c>
      <c r="BI264" s="140">
        <f>IF(N264="nulová",J264,0)</f>
        <v>0</v>
      </c>
      <c r="BJ264" s="17" t="s">
        <v>84</v>
      </c>
      <c r="BK264" s="140">
        <f>ROUND(I264*H264,2)</f>
        <v>873.92</v>
      </c>
      <c r="BL264" s="17" t="s">
        <v>261</v>
      </c>
      <c r="BM264" s="139" t="s">
        <v>383</v>
      </c>
    </row>
    <row r="265" spans="2:65" s="1" customFormat="1">
      <c r="B265" s="33"/>
      <c r="D265" s="141" t="s">
        <v>163</v>
      </c>
      <c r="F265" s="142" t="s">
        <v>384</v>
      </c>
      <c r="I265" s="143"/>
      <c r="L265" s="33"/>
      <c r="M265" s="144"/>
      <c r="T265" s="54"/>
      <c r="AT265" s="17" t="s">
        <v>163</v>
      </c>
      <c r="AU265" s="17" t="s">
        <v>86</v>
      </c>
    </row>
    <row r="266" spans="2:65" s="1" customFormat="1" ht="16.5" customHeight="1">
      <c r="B266" s="33"/>
      <c r="C266" s="128" t="s">
        <v>385</v>
      </c>
      <c r="D266" s="128" t="s">
        <v>156</v>
      </c>
      <c r="E266" s="129" t="s">
        <v>386</v>
      </c>
      <c r="F266" s="130" t="s">
        <v>387</v>
      </c>
      <c r="G266" s="131" t="s">
        <v>271</v>
      </c>
      <c r="H266" s="132">
        <v>4</v>
      </c>
      <c r="I266" s="133">
        <v>150.68</v>
      </c>
      <c r="J266" s="134">
        <f>ROUND(I266*H266,2)</f>
        <v>602.72</v>
      </c>
      <c r="K266" s="130" t="s">
        <v>160</v>
      </c>
      <c r="L266" s="33"/>
      <c r="M266" s="135" t="s">
        <v>32</v>
      </c>
      <c r="N266" s="136" t="s">
        <v>47</v>
      </c>
      <c r="P266" s="137">
        <f>O266*H266</f>
        <v>0</v>
      </c>
      <c r="Q266" s="137">
        <v>0</v>
      </c>
      <c r="R266" s="137">
        <f>Q266*H266</f>
        <v>0</v>
      </c>
      <c r="S266" s="137">
        <v>0</v>
      </c>
      <c r="T266" s="138">
        <f>S266*H266</f>
        <v>0</v>
      </c>
      <c r="AR266" s="139" t="s">
        <v>261</v>
      </c>
      <c r="AT266" s="139" t="s">
        <v>156</v>
      </c>
      <c r="AU266" s="139" t="s">
        <v>86</v>
      </c>
      <c r="AY266" s="17" t="s">
        <v>153</v>
      </c>
      <c r="BE266" s="140">
        <f>IF(N266="základní",J266,0)</f>
        <v>602.72</v>
      </c>
      <c r="BF266" s="140">
        <f>IF(N266="snížená",J266,0)</f>
        <v>0</v>
      </c>
      <c r="BG266" s="140">
        <f>IF(N266="zákl. přenesená",J266,0)</f>
        <v>0</v>
      </c>
      <c r="BH266" s="140">
        <f>IF(N266="sníž. přenesená",J266,0)</f>
        <v>0</v>
      </c>
      <c r="BI266" s="140">
        <f>IF(N266="nulová",J266,0)</f>
        <v>0</v>
      </c>
      <c r="BJ266" s="17" t="s">
        <v>84</v>
      </c>
      <c r="BK266" s="140">
        <f>ROUND(I266*H266,2)</f>
        <v>602.72</v>
      </c>
      <c r="BL266" s="17" t="s">
        <v>261</v>
      </c>
      <c r="BM266" s="139" t="s">
        <v>388</v>
      </c>
    </row>
    <row r="267" spans="2:65" s="1" customFormat="1">
      <c r="B267" s="33"/>
      <c r="D267" s="141" t="s">
        <v>163</v>
      </c>
      <c r="F267" s="142" t="s">
        <v>389</v>
      </c>
      <c r="I267" s="143"/>
      <c r="L267" s="33"/>
      <c r="M267" s="144"/>
      <c r="T267" s="54"/>
      <c r="AT267" s="17" t="s">
        <v>163</v>
      </c>
      <c r="AU267" s="17" t="s">
        <v>86</v>
      </c>
    </row>
    <row r="268" spans="2:65" s="1" customFormat="1" ht="16.5" customHeight="1">
      <c r="B268" s="33"/>
      <c r="C268" s="128" t="s">
        <v>390</v>
      </c>
      <c r="D268" s="128" t="s">
        <v>156</v>
      </c>
      <c r="E268" s="129" t="s">
        <v>391</v>
      </c>
      <c r="F268" s="130" t="s">
        <v>392</v>
      </c>
      <c r="G268" s="131" t="s">
        <v>288</v>
      </c>
      <c r="H268" s="132">
        <v>1</v>
      </c>
      <c r="I268" s="133">
        <v>894.64</v>
      </c>
      <c r="J268" s="134">
        <f>ROUND(I268*H268,2)</f>
        <v>894.64</v>
      </c>
      <c r="K268" s="130" t="s">
        <v>264</v>
      </c>
      <c r="L268" s="33"/>
      <c r="M268" s="135" t="s">
        <v>32</v>
      </c>
      <c r="N268" s="136" t="s">
        <v>47</v>
      </c>
      <c r="P268" s="137">
        <f>O268*H268</f>
        <v>0</v>
      </c>
      <c r="Q268" s="137">
        <v>0</v>
      </c>
      <c r="R268" s="137">
        <f>Q268*H268</f>
        <v>0</v>
      </c>
      <c r="S268" s="137">
        <v>0</v>
      </c>
      <c r="T268" s="138">
        <f>S268*H268</f>
        <v>0</v>
      </c>
      <c r="AR268" s="139" t="s">
        <v>261</v>
      </c>
      <c r="AT268" s="139" t="s">
        <v>156</v>
      </c>
      <c r="AU268" s="139" t="s">
        <v>86</v>
      </c>
      <c r="AY268" s="17" t="s">
        <v>153</v>
      </c>
      <c r="BE268" s="140">
        <f>IF(N268="základní",J268,0)</f>
        <v>894.64</v>
      </c>
      <c r="BF268" s="140">
        <f>IF(N268="snížená",J268,0)</f>
        <v>0</v>
      </c>
      <c r="BG268" s="140">
        <f>IF(N268="zákl. přenesená",J268,0)</f>
        <v>0</v>
      </c>
      <c r="BH268" s="140">
        <f>IF(N268="sníž. přenesená",J268,0)</f>
        <v>0</v>
      </c>
      <c r="BI268" s="140">
        <f>IF(N268="nulová",J268,0)</f>
        <v>0</v>
      </c>
      <c r="BJ268" s="17" t="s">
        <v>84</v>
      </c>
      <c r="BK268" s="140">
        <f>ROUND(I268*H268,2)</f>
        <v>894.64</v>
      </c>
      <c r="BL268" s="17" t="s">
        <v>261</v>
      </c>
      <c r="BM268" s="139" t="s">
        <v>393</v>
      </c>
    </row>
    <row r="269" spans="2:65" s="1" customFormat="1" ht="21.75" customHeight="1">
      <c r="B269" s="33"/>
      <c r="C269" s="128" t="s">
        <v>394</v>
      </c>
      <c r="D269" s="128" t="s">
        <v>156</v>
      </c>
      <c r="E269" s="129" t="s">
        <v>395</v>
      </c>
      <c r="F269" s="130" t="s">
        <v>396</v>
      </c>
      <c r="G269" s="131" t="s">
        <v>226</v>
      </c>
      <c r="H269" s="132">
        <v>10</v>
      </c>
      <c r="I269" s="133">
        <v>23.54</v>
      </c>
      <c r="J269" s="134">
        <f>ROUND(I269*H269,2)</f>
        <v>235.4</v>
      </c>
      <c r="K269" s="130" t="s">
        <v>160</v>
      </c>
      <c r="L269" s="33"/>
      <c r="M269" s="135" t="s">
        <v>32</v>
      </c>
      <c r="N269" s="136" t="s">
        <v>47</v>
      </c>
      <c r="P269" s="137">
        <f>O269*H269</f>
        <v>0</v>
      </c>
      <c r="Q269" s="137">
        <v>1.0000000000000001E-5</v>
      </c>
      <c r="R269" s="137">
        <f>Q269*H269</f>
        <v>1E-4</v>
      </c>
      <c r="S269" s="137">
        <v>0</v>
      </c>
      <c r="T269" s="138">
        <f>S269*H269</f>
        <v>0</v>
      </c>
      <c r="AR269" s="139" t="s">
        <v>261</v>
      </c>
      <c r="AT269" s="139" t="s">
        <v>156</v>
      </c>
      <c r="AU269" s="139" t="s">
        <v>86</v>
      </c>
      <c r="AY269" s="17" t="s">
        <v>153</v>
      </c>
      <c r="BE269" s="140">
        <f>IF(N269="základní",J269,0)</f>
        <v>235.4</v>
      </c>
      <c r="BF269" s="140">
        <f>IF(N269="snížená",J269,0)</f>
        <v>0</v>
      </c>
      <c r="BG269" s="140">
        <f>IF(N269="zákl. přenesená",J269,0)</f>
        <v>0</v>
      </c>
      <c r="BH269" s="140">
        <f>IF(N269="sníž. přenesená",J269,0)</f>
        <v>0</v>
      </c>
      <c r="BI269" s="140">
        <f>IF(N269="nulová",J269,0)</f>
        <v>0</v>
      </c>
      <c r="BJ269" s="17" t="s">
        <v>84</v>
      </c>
      <c r="BK269" s="140">
        <f>ROUND(I269*H269,2)</f>
        <v>235.4</v>
      </c>
      <c r="BL269" s="17" t="s">
        <v>261</v>
      </c>
      <c r="BM269" s="139" t="s">
        <v>397</v>
      </c>
    </row>
    <row r="270" spans="2:65" s="1" customFormat="1">
      <c r="B270" s="33"/>
      <c r="D270" s="141" t="s">
        <v>163</v>
      </c>
      <c r="F270" s="142" t="s">
        <v>398</v>
      </c>
      <c r="I270" s="143"/>
      <c r="L270" s="33"/>
      <c r="M270" s="144"/>
      <c r="T270" s="54"/>
      <c r="AT270" s="17" t="s">
        <v>163</v>
      </c>
      <c r="AU270" s="17" t="s">
        <v>86</v>
      </c>
    </row>
    <row r="271" spans="2:65" s="1" customFormat="1" ht="24.2" customHeight="1">
      <c r="B271" s="33"/>
      <c r="C271" s="128" t="s">
        <v>399</v>
      </c>
      <c r="D271" s="128" t="s">
        <v>156</v>
      </c>
      <c r="E271" s="129" t="s">
        <v>400</v>
      </c>
      <c r="F271" s="130" t="s">
        <v>401</v>
      </c>
      <c r="G271" s="131" t="s">
        <v>294</v>
      </c>
      <c r="H271" s="132">
        <v>1.2999999999999999E-2</v>
      </c>
      <c r="I271" s="133">
        <v>1271.33</v>
      </c>
      <c r="J271" s="134">
        <f>ROUND(I271*H271,2)</f>
        <v>16.53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16.53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16.53</v>
      </c>
      <c r="BL271" s="17" t="s">
        <v>261</v>
      </c>
      <c r="BM271" s="139" t="s">
        <v>402</v>
      </c>
    </row>
    <row r="272" spans="2:65" s="1" customFormat="1">
      <c r="B272" s="33"/>
      <c r="D272" s="141" t="s">
        <v>163</v>
      </c>
      <c r="F272" s="142" t="s">
        <v>403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404</v>
      </c>
      <c r="F273" s="126" t="s">
        <v>405</v>
      </c>
      <c r="I273" s="119"/>
      <c r="J273" s="127">
        <f>BK273</f>
        <v>34615.699999999997</v>
      </c>
      <c r="L273" s="116"/>
      <c r="M273" s="121"/>
      <c r="P273" s="122">
        <f>SUM(P274:P313)</f>
        <v>0</v>
      </c>
      <c r="R273" s="122">
        <f>SUM(R274:R313)</f>
        <v>8.8920000000000013E-2</v>
      </c>
      <c r="T273" s="123">
        <f>SUM(T274:T313)</f>
        <v>6.8989999999999996E-2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SUM(BK274:BK313)</f>
        <v>34615.699999999997</v>
      </c>
    </row>
    <row r="274" spans="2:65" s="1" customFormat="1" ht="16.5" customHeight="1">
      <c r="B274" s="33"/>
      <c r="C274" s="128" t="s">
        <v>406</v>
      </c>
      <c r="D274" s="128" t="s">
        <v>156</v>
      </c>
      <c r="E274" s="129" t="s">
        <v>407</v>
      </c>
      <c r="F274" s="130" t="s">
        <v>408</v>
      </c>
      <c r="G274" s="131" t="s">
        <v>409</v>
      </c>
      <c r="H274" s="132">
        <v>2</v>
      </c>
      <c r="I274" s="133">
        <v>84.76</v>
      </c>
      <c r="J274" s="134">
        <f>ROUND(I274*H274,2)</f>
        <v>169.52</v>
      </c>
      <c r="K274" s="130" t="s">
        <v>160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1.56E-3</v>
      </c>
      <c r="T274" s="138">
        <f>S274*H274</f>
        <v>3.1199999999999999E-3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169.52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169.52</v>
      </c>
      <c r="BL274" s="17" t="s">
        <v>261</v>
      </c>
      <c r="BM274" s="139" t="s">
        <v>410</v>
      </c>
    </row>
    <row r="275" spans="2:65" s="1" customFormat="1">
      <c r="B275" s="33"/>
      <c r="D275" s="141" t="s">
        <v>163</v>
      </c>
      <c r="F275" s="142" t="s">
        <v>411</v>
      </c>
      <c r="I275" s="143"/>
      <c r="L275" s="33"/>
      <c r="M275" s="144"/>
      <c r="T275" s="54"/>
      <c r="AT275" s="17" t="s">
        <v>163</v>
      </c>
      <c r="AU275" s="17" t="s">
        <v>86</v>
      </c>
    </row>
    <row r="276" spans="2:65" s="1" customFormat="1" ht="16.5" customHeight="1">
      <c r="B276" s="33"/>
      <c r="C276" s="128" t="s">
        <v>412</v>
      </c>
      <c r="D276" s="128" t="s">
        <v>156</v>
      </c>
      <c r="E276" s="129" t="s">
        <v>413</v>
      </c>
      <c r="F276" s="130" t="s">
        <v>414</v>
      </c>
      <c r="G276" s="131" t="s">
        <v>271</v>
      </c>
      <c r="H276" s="132">
        <v>1</v>
      </c>
      <c r="I276" s="133">
        <v>84.76</v>
      </c>
      <c r="J276" s="134">
        <f>ROUND(I276*H276,2)</f>
        <v>84.76</v>
      </c>
      <c r="K276" s="130" t="s">
        <v>160</v>
      </c>
      <c r="L276" s="33"/>
      <c r="M276" s="135" t="s">
        <v>32</v>
      </c>
      <c r="N276" s="136" t="s">
        <v>47</v>
      </c>
      <c r="P276" s="137">
        <f>O276*H276</f>
        <v>0</v>
      </c>
      <c r="Q276" s="137">
        <v>0</v>
      </c>
      <c r="R276" s="137">
        <f>Q276*H276</f>
        <v>0</v>
      </c>
      <c r="S276" s="137">
        <v>7.62E-3</v>
      </c>
      <c r="T276" s="138">
        <f>S276*H276</f>
        <v>7.62E-3</v>
      </c>
      <c r="AR276" s="139" t="s">
        <v>261</v>
      </c>
      <c r="AT276" s="139" t="s">
        <v>156</v>
      </c>
      <c r="AU276" s="139" t="s">
        <v>86</v>
      </c>
      <c r="AY276" s="17" t="s">
        <v>153</v>
      </c>
      <c r="BE276" s="140">
        <f>IF(N276="základní",J276,0)</f>
        <v>84.76</v>
      </c>
      <c r="BF276" s="140">
        <f>IF(N276="snížená",J276,0)</f>
        <v>0</v>
      </c>
      <c r="BG276" s="140">
        <f>IF(N276="zákl. přenesená",J276,0)</f>
        <v>0</v>
      </c>
      <c r="BH276" s="140">
        <f>IF(N276="sníž. přenesená",J276,0)</f>
        <v>0</v>
      </c>
      <c r="BI276" s="140">
        <f>IF(N276="nulová",J276,0)</f>
        <v>0</v>
      </c>
      <c r="BJ276" s="17" t="s">
        <v>84</v>
      </c>
      <c r="BK276" s="140">
        <f>ROUND(I276*H276,2)</f>
        <v>84.76</v>
      </c>
      <c r="BL276" s="17" t="s">
        <v>261</v>
      </c>
      <c r="BM276" s="139" t="s">
        <v>415</v>
      </c>
    </row>
    <row r="277" spans="2:65" s="1" customFormat="1">
      <c r="B277" s="33"/>
      <c r="D277" s="141" t="s">
        <v>163</v>
      </c>
      <c r="F277" s="142" t="s">
        <v>416</v>
      </c>
      <c r="I277" s="143"/>
      <c r="L277" s="33"/>
      <c r="M277" s="144"/>
      <c r="T277" s="54"/>
      <c r="AT277" s="17" t="s">
        <v>163</v>
      </c>
      <c r="AU277" s="17" t="s">
        <v>86</v>
      </c>
    </row>
    <row r="278" spans="2:65" s="1" customFormat="1" ht="16.5" customHeight="1">
      <c r="B278" s="33"/>
      <c r="C278" s="128" t="s">
        <v>417</v>
      </c>
      <c r="D278" s="128" t="s">
        <v>156</v>
      </c>
      <c r="E278" s="129" t="s">
        <v>418</v>
      </c>
      <c r="F278" s="130" t="s">
        <v>419</v>
      </c>
      <c r="G278" s="131" t="s">
        <v>409</v>
      </c>
      <c r="H278" s="132">
        <v>1</v>
      </c>
      <c r="I278" s="133">
        <v>235.43</v>
      </c>
      <c r="J278" s="134">
        <f>ROUND(I278*H278,2)</f>
        <v>235.43</v>
      </c>
      <c r="K278" s="130" t="s">
        <v>160</v>
      </c>
      <c r="L278" s="33"/>
      <c r="M278" s="135" t="s">
        <v>32</v>
      </c>
      <c r="N278" s="136" t="s">
        <v>47</v>
      </c>
      <c r="P278" s="137">
        <f>O278*H278</f>
        <v>0</v>
      </c>
      <c r="Q278" s="137">
        <v>0</v>
      </c>
      <c r="R278" s="137">
        <f>Q278*H278</f>
        <v>0</v>
      </c>
      <c r="S278" s="137">
        <v>1.933E-2</v>
      </c>
      <c r="T278" s="138">
        <f>S278*H278</f>
        <v>1.933E-2</v>
      </c>
      <c r="AR278" s="139" t="s">
        <v>261</v>
      </c>
      <c r="AT278" s="139" t="s">
        <v>156</v>
      </c>
      <c r="AU278" s="139" t="s">
        <v>86</v>
      </c>
      <c r="AY278" s="17" t="s">
        <v>153</v>
      </c>
      <c r="BE278" s="140">
        <f>IF(N278="základní",J278,0)</f>
        <v>235.43</v>
      </c>
      <c r="BF278" s="140">
        <f>IF(N278="snížená",J278,0)</f>
        <v>0</v>
      </c>
      <c r="BG278" s="140">
        <f>IF(N278="zákl. přenesená",J278,0)</f>
        <v>0</v>
      </c>
      <c r="BH278" s="140">
        <f>IF(N278="sníž. přenesená",J278,0)</f>
        <v>0</v>
      </c>
      <c r="BI278" s="140">
        <f>IF(N278="nulová",J278,0)</f>
        <v>0</v>
      </c>
      <c r="BJ278" s="17" t="s">
        <v>84</v>
      </c>
      <c r="BK278" s="140">
        <f>ROUND(I278*H278,2)</f>
        <v>235.43</v>
      </c>
      <c r="BL278" s="17" t="s">
        <v>261</v>
      </c>
      <c r="BM278" s="139" t="s">
        <v>420</v>
      </c>
    </row>
    <row r="279" spans="2:65" s="1" customFormat="1">
      <c r="B279" s="33"/>
      <c r="D279" s="141" t="s">
        <v>163</v>
      </c>
      <c r="F279" s="142" t="s">
        <v>421</v>
      </c>
      <c r="I279" s="143"/>
      <c r="L279" s="33"/>
      <c r="M279" s="144"/>
      <c r="T279" s="54"/>
      <c r="AT279" s="17" t="s">
        <v>163</v>
      </c>
      <c r="AU279" s="17" t="s">
        <v>86</v>
      </c>
    </row>
    <row r="280" spans="2:65" s="1" customFormat="1" ht="16.5" customHeight="1">
      <c r="B280" s="33"/>
      <c r="C280" s="128" t="s">
        <v>422</v>
      </c>
      <c r="D280" s="128" t="s">
        <v>156</v>
      </c>
      <c r="E280" s="129" t="s">
        <v>423</v>
      </c>
      <c r="F280" s="130" t="s">
        <v>424</v>
      </c>
      <c r="G280" s="131" t="s">
        <v>409</v>
      </c>
      <c r="H280" s="132">
        <v>2</v>
      </c>
      <c r="I280" s="133">
        <v>235.43</v>
      </c>
      <c r="J280" s="134">
        <f>ROUND(I280*H280,2)</f>
        <v>470.86</v>
      </c>
      <c r="K280" s="130" t="s">
        <v>160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1.9460000000000002E-2</v>
      </c>
      <c r="T280" s="138">
        <f>S280*H280</f>
        <v>3.8920000000000003E-2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470.86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470.86</v>
      </c>
      <c r="BL280" s="17" t="s">
        <v>261</v>
      </c>
      <c r="BM280" s="139" t="s">
        <v>425</v>
      </c>
    </row>
    <row r="281" spans="2:65" s="1" customFormat="1">
      <c r="B281" s="33"/>
      <c r="D281" s="141" t="s">
        <v>163</v>
      </c>
      <c r="F281" s="142" t="s">
        <v>426</v>
      </c>
      <c r="I281" s="143"/>
      <c r="L281" s="33"/>
      <c r="M281" s="144"/>
      <c r="T281" s="54"/>
      <c r="AT281" s="17" t="s">
        <v>163</v>
      </c>
      <c r="AU281" s="17" t="s">
        <v>86</v>
      </c>
    </row>
    <row r="282" spans="2:65" s="1" customFormat="1" ht="16.5" customHeight="1">
      <c r="B282" s="33"/>
      <c r="C282" s="128" t="s">
        <v>427</v>
      </c>
      <c r="D282" s="128" t="s">
        <v>156</v>
      </c>
      <c r="E282" s="129" t="s">
        <v>428</v>
      </c>
      <c r="F282" s="130" t="s">
        <v>429</v>
      </c>
      <c r="G282" s="131" t="s">
        <v>409</v>
      </c>
      <c r="H282" s="132">
        <v>5</v>
      </c>
      <c r="I282" s="133">
        <v>235.43</v>
      </c>
      <c r="J282" s="134">
        <f>ROUND(I282*H282,2)</f>
        <v>1177.1500000000001</v>
      </c>
      <c r="K282" s="130" t="s">
        <v>160</v>
      </c>
      <c r="L282" s="33"/>
      <c r="M282" s="135" t="s">
        <v>32</v>
      </c>
      <c r="N282" s="136" t="s">
        <v>47</v>
      </c>
      <c r="P282" s="137">
        <f>O282*H282</f>
        <v>0</v>
      </c>
      <c r="Q282" s="137">
        <v>2.4000000000000001E-4</v>
      </c>
      <c r="R282" s="137">
        <f>Q282*H282</f>
        <v>1.2000000000000001E-3</v>
      </c>
      <c r="S282" s="137">
        <v>0</v>
      </c>
      <c r="T282" s="138">
        <f>S282*H282</f>
        <v>0</v>
      </c>
      <c r="AR282" s="139" t="s">
        <v>261</v>
      </c>
      <c r="AT282" s="139" t="s">
        <v>156</v>
      </c>
      <c r="AU282" s="139" t="s">
        <v>86</v>
      </c>
      <c r="AY282" s="17" t="s">
        <v>153</v>
      </c>
      <c r="BE282" s="140">
        <f>IF(N282="základní",J282,0)</f>
        <v>1177.1500000000001</v>
      </c>
      <c r="BF282" s="140">
        <f>IF(N282="snížená",J282,0)</f>
        <v>0</v>
      </c>
      <c r="BG282" s="140">
        <f>IF(N282="zákl. přenesená",J282,0)</f>
        <v>0</v>
      </c>
      <c r="BH282" s="140">
        <f>IF(N282="sníž. přenesená",J282,0)</f>
        <v>0</v>
      </c>
      <c r="BI282" s="140">
        <f>IF(N282="nulová",J282,0)</f>
        <v>0</v>
      </c>
      <c r="BJ282" s="17" t="s">
        <v>84</v>
      </c>
      <c r="BK282" s="140">
        <f>ROUND(I282*H282,2)</f>
        <v>1177.1500000000001</v>
      </c>
      <c r="BL282" s="17" t="s">
        <v>261</v>
      </c>
      <c r="BM282" s="139" t="s">
        <v>430</v>
      </c>
    </row>
    <row r="283" spans="2:65" s="1" customFormat="1">
      <c r="B283" s="33"/>
      <c r="D283" s="141" t="s">
        <v>163</v>
      </c>
      <c r="F283" s="142" t="s">
        <v>431</v>
      </c>
      <c r="I283" s="143"/>
      <c r="L283" s="33"/>
      <c r="M283" s="144"/>
      <c r="T283" s="54"/>
      <c r="AT283" s="17" t="s">
        <v>163</v>
      </c>
      <c r="AU283" s="17" t="s">
        <v>86</v>
      </c>
    </row>
    <row r="284" spans="2:65" s="12" customFormat="1">
      <c r="B284" s="145"/>
      <c r="D284" s="146" t="s">
        <v>165</v>
      </c>
      <c r="E284" s="147" t="s">
        <v>32</v>
      </c>
      <c r="F284" s="148" t="s">
        <v>172</v>
      </c>
      <c r="H284" s="147" t="s">
        <v>32</v>
      </c>
      <c r="I284" s="149"/>
      <c r="L284" s="145"/>
      <c r="M284" s="150"/>
      <c r="T284" s="151"/>
      <c r="AT284" s="147" t="s">
        <v>165</v>
      </c>
      <c r="AU284" s="147" t="s">
        <v>86</v>
      </c>
      <c r="AV284" s="12" t="s">
        <v>84</v>
      </c>
      <c r="AW284" s="12" t="s">
        <v>37</v>
      </c>
      <c r="AX284" s="12" t="s">
        <v>76</v>
      </c>
      <c r="AY284" s="147" t="s">
        <v>153</v>
      </c>
    </row>
    <row r="285" spans="2:65" s="13" customFormat="1">
      <c r="B285" s="152"/>
      <c r="D285" s="146" t="s">
        <v>165</v>
      </c>
      <c r="E285" s="153" t="s">
        <v>32</v>
      </c>
      <c r="F285" s="154" t="s">
        <v>432</v>
      </c>
      <c r="H285" s="155">
        <v>4</v>
      </c>
      <c r="I285" s="156"/>
      <c r="L285" s="152"/>
      <c r="M285" s="157"/>
      <c r="T285" s="158"/>
      <c r="AT285" s="153" t="s">
        <v>165</v>
      </c>
      <c r="AU285" s="153" t="s">
        <v>86</v>
      </c>
      <c r="AV285" s="13" t="s">
        <v>86</v>
      </c>
      <c r="AW285" s="13" t="s">
        <v>37</v>
      </c>
      <c r="AX285" s="13" t="s">
        <v>76</v>
      </c>
      <c r="AY285" s="153" t="s">
        <v>153</v>
      </c>
    </row>
    <row r="286" spans="2:65" s="12" customFormat="1">
      <c r="B286" s="145"/>
      <c r="D286" s="146" t="s">
        <v>165</v>
      </c>
      <c r="E286" s="147" t="s">
        <v>32</v>
      </c>
      <c r="F286" s="148" t="s">
        <v>174</v>
      </c>
      <c r="H286" s="147" t="s">
        <v>32</v>
      </c>
      <c r="I286" s="149"/>
      <c r="L286" s="145"/>
      <c r="M286" s="150"/>
      <c r="T286" s="151"/>
      <c r="AT286" s="147" t="s">
        <v>165</v>
      </c>
      <c r="AU286" s="147" t="s">
        <v>86</v>
      </c>
      <c r="AV286" s="12" t="s">
        <v>84</v>
      </c>
      <c r="AW286" s="12" t="s">
        <v>37</v>
      </c>
      <c r="AX286" s="12" t="s">
        <v>76</v>
      </c>
      <c r="AY286" s="147" t="s">
        <v>153</v>
      </c>
    </row>
    <row r="287" spans="2:65" s="13" customFormat="1">
      <c r="B287" s="152"/>
      <c r="D287" s="146" t="s">
        <v>165</v>
      </c>
      <c r="E287" s="153" t="s">
        <v>32</v>
      </c>
      <c r="F287" s="154" t="s">
        <v>76</v>
      </c>
      <c r="H287" s="155">
        <v>0</v>
      </c>
      <c r="I287" s="156"/>
      <c r="L287" s="152"/>
      <c r="M287" s="157"/>
      <c r="T287" s="158"/>
      <c r="AT287" s="153" t="s">
        <v>165</v>
      </c>
      <c r="AU287" s="153" t="s">
        <v>86</v>
      </c>
      <c r="AV287" s="13" t="s">
        <v>86</v>
      </c>
      <c r="AW287" s="13" t="s">
        <v>37</v>
      </c>
      <c r="AX287" s="13" t="s">
        <v>76</v>
      </c>
      <c r="AY287" s="153" t="s">
        <v>153</v>
      </c>
    </row>
    <row r="288" spans="2:65" s="12" customFormat="1">
      <c r="B288" s="145"/>
      <c r="D288" s="146" t="s">
        <v>165</v>
      </c>
      <c r="E288" s="147" t="s">
        <v>32</v>
      </c>
      <c r="F288" s="148" t="s">
        <v>176</v>
      </c>
      <c r="H288" s="147" t="s">
        <v>32</v>
      </c>
      <c r="I288" s="149"/>
      <c r="L288" s="145"/>
      <c r="M288" s="150"/>
      <c r="T288" s="151"/>
      <c r="AT288" s="147" t="s">
        <v>165</v>
      </c>
      <c r="AU288" s="147" t="s">
        <v>86</v>
      </c>
      <c r="AV288" s="12" t="s">
        <v>84</v>
      </c>
      <c r="AW288" s="12" t="s">
        <v>37</v>
      </c>
      <c r="AX288" s="12" t="s">
        <v>76</v>
      </c>
      <c r="AY288" s="147" t="s">
        <v>153</v>
      </c>
    </row>
    <row r="289" spans="2:65" s="13" customFormat="1">
      <c r="B289" s="152"/>
      <c r="D289" s="146" t="s">
        <v>165</v>
      </c>
      <c r="E289" s="153" t="s">
        <v>32</v>
      </c>
      <c r="F289" s="154" t="s">
        <v>84</v>
      </c>
      <c r="H289" s="155">
        <v>1</v>
      </c>
      <c r="I289" s="156"/>
      <c r="L289" s="152"/>
      <c r="M289" s="157"/>
      <c r="T289" s="158"/>
      <c r="AT289" s="153" t="s">
        <v>165</v>
      </c>
      <c r="AU289" s="153" t="s">
        <v>86</v>
      </c>
      <c r="AV289" s="13" t="s">
        <v>86</v>
      </c>
      <c r="AW289" s="13" t="s">
        <v>37</v>
      </c>
      <c r="AX289" s="13" t="s">
        <v>76</v>
      </c>
      <c r="AY289" s="153" t="s">
        <v>153</v>
      </c>
    </row>
    <row r="290" spans="2:65" s="14" customFormat="1">
      <c r="B290" s="159"/>
      <c r="D290" s="146" t="s">
        <v>165</v>
      </c>
      <c r="E290" s="160" t="s">
        <v>32</v>
      </c>
      <c r="F290" s="161" t="s">
        <v>178</v>
      </c>
      <c r="H290" s="162">
        <v>5</v>
      </c>
      <c r="I290" s="163"/>
      <c r="L290" s="159"/>
      <c r="M290" s="164"/>
      <c r="T290" s="165"/>
      <c r="AT290" s="160" t="s">
        <v>165</v>
      </c>
      <c r="AU290" s="160" t="s">
        <v>86</v>
      </c>
      <c r="AV290" s="14" t="s">
        <v>161</v>
      </c>
      <c r="AW290" s="14" t="s">
        <v>37</v>
      </c>
      <c r="AX290" s="14" t="s">
        <v>84</v>
      </c>
      <c r="AY290" s="160" t="s">
        <v>153</v>
      </c>
    </row>
    <row r="291" spans="2:65" s="1" customFormat="1" ht="16.5" customHeight="1">
      <c r="B291" s="33"/>
      <c r="C291" s="166" t="s">
        <v>433</v>
      </c>
      <c r="D291" s="166" t="s">
        <v>231</v>
      </c>
      <c r="E291" s="167" t="s">
        <v>434</v>
      </c>
      <c r="F291" s="168" t="s">
        <v>435</v>
      </c>
      <c r="G291" s="169" t="s">
        <v>226</v>
      </c>
      <c r="H291" s="170">
        <v>2.5</v>
      </c>
      <c r="I291" s="171">
        <v>159.15</v>
      </c>
      <c r="J291" s="172">
        <f>ROUND(I291*H291,2)</f>
        <v>397.88</v>
      </c>
      <c r="K291" s="168" t="s">
        <v>160</v>
      </c>
      <c r="L291" s="173"/>
      <c r="M291" s="174" t="s">
        <v>32</v>
      </c>
      <c r="N291" s="175" t="s">
        <v>47</v>
      </c>
      <c r="P291" s="137">
        <f>O291*H291</f>
        <v>0</v>
      </c>
      <c r="Q291" s="137">
        <v>1.8000000000000001E-4</v>
      </c>
      <c r="R291" s="137">
        <f>Q291*H291</f>
        <v>4.5000000000000004E-4</v>
      </c>
      <c r="S291" s="137">
        <v>0</v>
      </c>
      <c r="T291" s="138">
        <f>S291*H291</f>
        <v>0</v>
      </c>
      <c r="AR291" s="139" t="s">
        <v>354</v>
      </c>
      <c r="AT291" s="139" t="s">
        <v>231</v>
      </c>
      <c r="AU291" s="139" t="s">
        <v>86</v>
      </c>
      <c r="AY291" s="17" t="s">
        <v>153</v>
      </c>
      <c r="BE291" s="140">
        <f>IF(N291="základní",J291,0)</f>
        <v>397.88</v>
      </c>
      <c r="BF291" s="140">
        <f>IF(N291="snížená",J291,0)</f>
        <v>0</v>
      </c>
      <c r="BG291" s="140">
        <f>IF(N291="zákl. přenesená",J291,0)</f>
        <v>0</v>
      </c>
      <c r="BH291" s="140">
        <f>IF(N291="sníž. přenesená",J291,0)</f>
        <v>0</v>
      </c>
      <c r="BI291" s="140">
        <f>IF(N291="nulová",J291,0)</f>
        <v>0</v>
      </c>
      <c r="BJ291" s="17" t="s">
        <v>84</v>
      </c>
      <c r="BK291" s="140">
        <f>ROUND(I291*H291,2)</f>
        <v>397.88</v>
      </c>
      <c r="BL291" s="17" t="s">
        <v>261</v>
      </c>
      <c r="BM291" s="139" t="s">
        <v>436</v>
      </c>
    </row>
    <row r="292" spans="2:65" s="13" customFormat="1">
      <c r="B292" s="152"/>
      <c r="D292" s="146" t="s">
        <v>165</v>
      </c>
      <c r="E292" s="153" t="s">
        <v>32</v>
      </c>
      <c r="F292" s="154" t="s">
        <v>437</v>
      </c>
      <c r="H292" s="155">
        <v>2.5</v>
      </c>
      <c r="I292" s="156"/>
      <c r="L292" s="152"/>
      <c r="M292" s="157"/>
      <c r="T292" s="158"/>
      <c r="AT292" s="153" t="s">
        <v>165</v>
      </c>
      <c r="AU292" s="153" t="s">
        <v>86</v>
      </c>
      <c r="AV292" s="13" t="s">
        <v>86</v>
      </c>
      <c r="AW292" s="13" t="s">
        <v>37</v>
      </c>
      <c r="AX292" s="13" t="s">
        <v>84</v>
      </c>
      <c r="AY292" s="153" t="s">
        <v>153</v>
      </c>
    </row>
    <row r="293" spans="2:65" s="1" customFormat="1" ht="21.75" customHeight="1">
      <c r="B293" s="33"/>
      <c r="C293" s="128" t="s">
        <v>438</v>
      </c>
      <c r="D293" s="128" t="s">
        <v>156</v>
      </c>
      <c r="E293" s="129" t="s">
        <v>439</v>
      </c>
      <c r="F293" s="130" t="s">
        <v>440</v>
      </c>
      <c r="G293" s="131" t="s">
        <v>409</v>
      </c>
      <c r="H293" s="132">
        <v>1</v>
      </c>
      <c r="I293" s="133">
        <v>4002.34</v>
      </c>
      <c r="J293" s="134">
        <f>ROUND(I293*H293,2)</f>
        <v>4002.34</v>
      </c>
      <c r="K293" s="130" t="s">
        <v>160</v>
      </c>
      <c r="L293" s="33"/>
      <c r="M293" s="135" t="s">
        <v>32</v>
      </c>
      <c r="N293" s="136" t="s">
        <v>47</v>
      </c>
      <c r="P293" s="137">
        <f>O293*H293</f>
        <v>0</v>
      </c>
      <c r="Q293" s="137">
        <v>1.387E-2</v>
      </c>
      <c r="R293" s="137">
        <f>Q293*H293</f>
        <v>1.387E-2</v>
      </c>
      <c r="S293" s="137">
        <v>0</v>
      </c>
      <c r="T293" s="138">
        <f>S293*H293</f>
        <v>0</v>
      </c>
      <c r="AR293" s="139" t="s">
        <v>261</v>
      </c>
      <c r="AT293" s="139" t="s">
        <v>156</v>
      </c>
      <c r="AU293" s="139" t="s">
        <v>86</v>
      </c>
      <c r="AY293" s="17" t="s">
        <v>153</v>
      </c>
      <c r="BE293" s="140">
        <f>IF(N293="základní",J293,0)</f>
        <v>4002.34</v>
      </c>
      <c r="BF293" s="140">
        <f>IF(N293="snížená",J293,0)</f>
        <v>0</v>
      </c>
      <c r="BG293" s="140">
        <f>IF(N293="zákl. přenesená",J293,0)</f>
        <v>0</v>
      </c>
      <c r="BH293" s="140">
        <f>IF(N293="sníž. přenesená",J293,0)</f>
        <v>0</v>
      </c>
      <c r="BI293" s="140">
        <f>IF(N293="nulová",J293,0)</f>
        <v>0</v>
      </c>
      <c r="BJ293" s="17" t="s">
        <v>84</v>
      </c>
      <c r="BK293" s="140">
        <f>ROUND(I293*H293,2)</f>
        <v>4002.34</v>
      </c>
      <c r="BL293" s="17" t="s">
        <v>261</v>
      </c>
      <c r="BM293" s="139" t="s">
        <v>441</v>
      </c>
    </row>
    <row r="294" spans="2:65" s="1" customFormat="1">
      <c r="B294" s="33"/>
      <c r="D294" s="141" t="s">
        <v>163</v>
      </c>
      <c r="F294" s="142" t="s">
        <v>442</v>
      </c>
      <c r="I294" s="143"/>
      <c r="L294" s="33"/>
      <c r="M294" s="144"/>
      <c r="T294" s="54"/>
      <c r="AT294" s="17" t="s">
        <v>163</v>
      </c>
      <c r="AU294" s="17" t="s">
        <v>86</v>
      </c>
    </row>
    <row r="295" spans="2:65" s="1" customFormat="1" ht="16.5" customHeight="1">
      <c r="B295" s="33"/>
      <c r="C295" s="128" t="s">
        <v>443</v>
      </c>
      <c r="D295" s="128" t="s">
        <v>156</v>
      </c>
      <c r="E295" s="129" t="s">
        <v>444</v>
      </c>
      <c r="F295" s="130" t="s">
        <v>445</v>
      </c>
      <c r="G295" s="131" t="s">
        <v>271</v>
      </c>
      <c r="H295" s="132">
        <v>1</v>
      </c>
      <c r="I295" s="133">
        <v>207.18</v>
      </c>
      <c r="J295" s="134">
        <f>ROUND(I295*H295,2)</f>
        <v>207.18</v>
      </c>
      <c r="K295" s="130" t="s">
        <v>160</v>
      </c>
      <c r="L295" s="33"/>
      <c r="M295" s="135" t="s">
        <v>32</v>
      </c>
      <c r="N295" s="136" t="s">
        <v>47</v>
      </c>
      <c r="P295" s="137">
        <f>O295*H295</f>
        <v>0</v>
      </c>
      <c r="Q295" s="137">
        <v>0</v>
      </c>
      <c r="R295" s="137">
        <f>Q295*H295</f>
        <v>0</v>
      </c>
      <c r="S295" s="137">
        <v>0</v>
      </c>
      <c r="T295" s="138">
        <f>S295*H295</f>
        <v>0</v>
      </c>
      <c r="AR295" s="139" t="s">
        <v>261</v>
      </c>
      <c r="AT295" s="139" t="s">
        <v>156</v>
      </c>
      <c r="AU295" s="139" t="s">
        <v>86</v>
      </c>
      <c r="AY295" s="17" t="s">
        <v>153</v>
      </c>
      <c r="BE295" s="140">
        <f>IF(N295="základní",J295,0)</f>
        <v>207.18</v>
      </c>
      <c r="BF295" s="140">
        <f>IF(N295="snížená",J295,0)</f>
        <v>0</v>
      </c>
      <c r="BG295" s="140">
        <f>IF(N295="zákl. přenesená",J295,0)</f>
        <v>0</v>
      </c>
      <c r="BH295" s="140">
        <f>IF(N295="sníž. přenesená",J295,0)</f>
        <v>0</v>
      </c>
      <c r="BI295" s="140">
        <f>IF(N295="nulová",J295,0)</f>
        <v>0</v>
      </c>
      <c r="BJ295" s="17" t="s">
        <v>84</v>
      </c>
      <c r="BK295" s="140">
        <f>ROUND(I295*H295,2)</f>
        <v>207.18</v>
      </c>
      <c r="BL295" s="17" t="s">
        <v>261</v>
      </c>
      <c r="BM295" s="139" t="s">
        <v>446</v>
      </c>
    </row>
    <row r="296" spans="2:65" s="1" customFormat="1">
      <c r="B296" s="33"/>
      <c r="D296" s="141" t="s">
        <v>163</v>
      </c>
      <c r="F296" s="142" t="s">
        <v>447</v>
      </c>
      <c r="I296" s="143"/>
      <c r="L296" s="33"/>
      <c r="M296" s="144"/>
      <c r="T296" s="54"/>
      <c r="AT296" s="17" t="s">
        <v>163</v>
      </c>
      <c r="AU296" s="17" t="s">
        <v>86</v>
      </c>
    </row>
    <row r="297" spans="2:65" s="1" customFormat="1" ht="16.5" customHeight="1">
      <c r="B297" s="33"/>
      <c r="C297" s="166" t="s">
        <v>448</v>
      </c>
      <c r="D297" s="166" t="s">
        <v>231</v>
      </c>
      <c r="E297" s="167" t="s">
        <v>449</v>
      </c>
      <c r="F297" s="168" t="s">
        <v>450</v>
      </c>
      <c r="G297" s="169" t="s">
        <v>271</v>
      </c>
      <c r="H297" s="170">
        <v>1</v>
      </c>
      <c r="I297" s="171">
        <v>1129.98</v>
      </c>
      <c r="J297" s="172">
        <f>ROUND(I297*H297,2)</f>
        <v>1129.98</v>
      </c>
      <c r="K297" s="168" t="s">
        <v>160</v>
      </c>
      <c r="L297" s="173"/>
      <c r="M297" s="174" t="s">
        <v>32</v>
      </c>
      <c r="N297" s="175" t="s">
        <v>47</v>
      </c>
      <c r="P297" s="137">
        <f>O297*H297</f>
        <v>0</v>
      </c>
      <c r="Q297" s="137">
        <v>2.3999999999999998E-3</v>
      </c>
      <c r="R297" s="137">
        <f>Q297*H297</f>
        <v>2.3999999999999998E-3</v>
      </c>
      <c r="S297" s="137">
        <v>0</v>
      </c>
      <c r="T297" s="138">
        <f>S297*H297</f>
        <v>0</v>
      </c>
      <c r="AR297" s="139" t="s">
        <v>354</v>
      </c>
      <c r="AT297" s="139" t="s">
        <v>231</v>
      </c>
      <c r="AU297" s="139" t="s">
        <v>86</v>
      </c>
      <c r="AY297" s="17" t="s">
        <v>153</v>
      </c>
      <c r="BE297" s="140">
        <f>IF(N297="základní",J297,0)</f>
        <v>1129.98</v>
      </c>
      <c r="BF297" s="140">
        <f>IF(N297="snížená",J297,0)</f>
        <v>0</v>
      </c>
      <c r="BG297" s="140">
        <f>IF(N297="zákl. přenesená",J297,0)</f>
        <v>0</v>
      </c>
      <c r="BH297" s="140">
        <f>IF(N297="sníž. přenesená",J297,0)</f>
        <v>0</v>
      </c>
      <c r="BI297" s="140">
        <f>IF(N297="nulová",J297,0)</f>
        <v>0</v>
      </c>
      <c r="BJ297" s="17" t="s">
        <v>84</v>
      </c>
      <c r="BK297" s="140">
        <f>ROUND(I297*H297,2)</f>
        <v>1129.98</v>
      </c>
      <c r="BL297" s="17" t="s">
        <v>261</v>
      </c>
      <c r="BM297" s="139" t="s">
        <v>451</v>
      </c>
    </row>
    <row r="298" spans="2:65" s="1" customFormat="1" ht="16.5" customHeight="1">
      <c r="B298" s="33"/>
      <c r="C298" s="128" t="s">
        <v>452</v>
      </c>
      <c r="D298" s="128" t="s">
        <v>156</v>
      </c>
      <c r="E298" s="129" t="s">
        <v>453</v>
      </c>
      <c r="F298" s="130" t="s">
        <v>454</v>
      </c>
      <c r="G298" s="131" t="s">
        <v>409</v>
      </c>
      <c r="H298" s="132">
        <v>1</v>
      </c>
      <c r="I298" s="133">
        <v>2448.4899999999998</v>
      </c>
      <c r="J298" s="134">
        <f>ROUND(I298*H298,2)</f>
        <v>2448.4899999999998</v>
      </c>
      <c r="K298" s="130" t="s">
        <v>160</v>
      </c>
      <c r="L298" s="33"/>
      <c r="M298" s="135" t="s">
        <v>32</v>
      </c>
      <c r="N298" s="136" t="s">
        <v>47</v>
      </c>
      <c r="P298" s="137">
        <f>O298*H298</f>
        <v>0</v>
      </c>
      <c r="Q298" s="137">
        <v>5.8300000000000001E-3</v>
      </c>
      <c r="R298" s="137">
        <f>Q298*H298</f>
        <v>5.8300000000000001E-3</v>
      </c>
      <c r="S298" s="137">
        <v>0</v>
      </c>
      <c r="T298" s="138">
        <f>S298*H298</f>
        <v>0</v>
      </c>
      <c r="AR298" s="139" t="s">
        <v>261</v>
      </c>
      <c r="AT298" s="139" t="s">
        <v>156</v>
      </c>
      <c r="AU298" s="139" t="s">
        <v>86</v>
      </c>
      <c r="AY298" s="17" t="s">
        <v>153</v>
      </c>
      <c r="BE298" s="140">
        <f>IF(N298="základní",J298,0)</f>
        <v>2448.4899999999998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2448.4899999999998</v>
      </c>
      <c r="BL298" s="17" t="s">
        <v>261</v>
      </c>
      <c r="BM298" s="139" t="s">
        <v>455</v>
      </c>
    </row>
    <row r="299" spans="2:65" s="1" customFormat="1">
      <c r="B299" s="33"/>
      <c r="D299" s="141" t="s">
        <v>163</v>
      </c>
      <c r="F299" s="142" t="s">
        <v>456</v>
      </c>
      <c r="I299" s="143"/>
      <c r="L299" s="33"/>
      <c r="M299" s="144"/>
      <c r="T299" s="54"/>
      <c r="AT299" s="17" t="s">
        <v>163</v>
      </c>
      <c r="AU299" s="17" t="s">
        <v>86</v>
      </c>
    </row>
    <row r="300" spans="2:65" s="1" customFormat="1" ht="16.5" customHeight="1">
      <c r="B300" s="33"/>
      <c r="C300" s="166" t="s">
        <v>457</v>
      </c>
      <c r="D300" s="166" t="s">
        <v>231</v>
      </c>
      <c r="E300" s="167" t="s">
        <v>458</v>
      </c>
      <c r="F300" s="168" t="s">
        <v>459</v>
      </c>
      <c r="G300" s="169" t="s">
        <v>271</v>
      </c>
      <c r="H300" s="170">
        <v>1</v>
      </c>
      <c r="I300" s="171">
        <v>4468.5</v>
      </c>
      <c r="J300" s="172">
        <f>ROUND(I300*H300,2)</f>
        <v>4468.5</v>
      </c>
      <c r="K300" s="168" t="s">
        <v>264</v>
      </c>
      <c r="L300" s="173"/>
      <c r="M300" s="174" t="s">
        <v>32</v>
      </c>
      <c r="N300" s="175" t="s">
        <v>47</v>
      </c>
      <c r="P300" s="137">
        <f>O300*H300</f>
        <v>0</v>
      </c>
      <c r="Q300" s="137">
        <v>1.2999999999999999E-2</v>
      </c>
      <c r="R300" s="137">
        <f>Q300*H300</f>
        <v>1.2999999999999999E-2</v>
      </c>
      <c r="S300" s="137">
        <v>0</v>
      </c>
      <c r="T300" s="138">
        <f>S300*H300</f>
        <v>0</v>
      </c>
      <c r="AR300" s="139" t="s">
        <v>354</v>
      </c>
      <c r="AT300" s="139" t="s">
        <v>231</v>
      </c>
      <c r="AU300" s="139" t="s">
        <v>86</v>
      </c>
      <c r="AY300" s="17" t="s">
        <v>153</v>
      </c>
      <c r="BE300" s="140">
        <f>IF(N300="základní",J300,0)</f>
        <v>4468.5</v>
      </c>
      <c r="BF300" s="140">
        <f>IF(N300="snížená",J300,0)</f>
        <v>0</v>
      </c>
      <c r="BG300" s="140">
        <f>IF(N300="zákl. přenesená",J300,0)</f>
        <v>0</v>
      </c>
      <c r="BH300" s="140">
        <f>IF(N300="sníž. přenesená",J300,0)</f>
        <v>0</v>
      </c>
      <c r="BI300" s="140">
        <f>IF(N300="nulová",J300,0)</f>
        <v>0</v>
      </c>
      <c r="BJ300" s="17" t="s">
        <v>84</v>
      </c>
      <c r="BK300" s="140">
        <f>ROUND(I300*H300,2)</f>
        <v>4468.5</v>
      </c>
      <c r="BL300" s="17" t="s">
        <v>261</v>
      </c>
      <c r="BM300" s="139" t="s">
        <v>460</v>
      </c>
    </row>
    <row r="301" spans="2:65" s="1" customFormat="1" ht="21.75" customHeight="1">
      <c r="B301" s="33"/>
      <c r="C301" s="128" t="s">
        <v>461</v>
      </c>
      <c r="D301" s="128" t="s">
        <v>156</v>
      </c>
      <c r="E301" s="129" t="s">
        <v>462</v>
      </c>
      <c r="F301" s="130" t="s">
        <v>463</v>
      </c>
      <c r="G301" s="131" t="s">
        <v>271</v>
      </c>
      <c r="H301" s="132">
        <v>1</v>
      </c>
      <c r="I301" s="133">
        <v>800.47</v>
      </c>
      <c r="J301" s="134">
        <f>ROUND(I301*H301,2)</f>
        <v>800.47</v>
      </c>
      <c r="K301" s="130" t="s">
        <v>264</v>
      </c>
      <c r="L301" s="33"/>
      <c r="M301" s="135" t="s">
        <v>32</v>
      </c>
      <c r="N301" s="136" t="s">
        <v>47</v>
      </c>
      <c r="P301" s="137">
        <f>O301*H301</f>
        <v>0</v>
      </c>
      <c r="Q301" s="137">
        <v>2.8500000000000001E-3</v>
      </c>
      <c r="R301" s="137">
        <f>Q301*H301</f>
        <v>2.8500000000000001E-3</v>
      </c>
      <c r="S301" s="137">
        <v>0</v>
      </c>
      <c r="T301" s="138">
        <f>S301*H301</f>
        <v>0</v>
      </c>
      <c r="AR301" s="139" t="s">
        <v>261</v>
      </c>
      <c r="AT301" s="139" t="s">
        <v>156</v>
      </c>
      <c r="AU301" s="139" t="s">
        <v>86</v>
      </c>
      <c r="AY301" s="17" t="s">
        <v>153</v>
      </c>
      <c r="BE301" s="140">
        <f>IF(N301="základní",J301,0)</f>
        <v>800.47</v>
      </c>
      <c r="BF301" s="140">
        <f>IF(N301="snížená",J301,0)</f>
        <v>0</v>
      </c>
      <c r="BG301" s="140">
        <f>IF(N301="zákl. přenesená",J301,0)</f>
        <v>0</v>
      </c>
      <c r="BH301" s="140">
        <f>IF(N301="sníž. přenesená",J301,0)</f>
        <v>0</v>
      </c>
      <c r="BI301" s="140">
        <f>IF(N301="nulová",J301,0)</f>
        <v>0</v>
      </c>
      <c r="BJ301" s="17" t="s">
        <v>84</v>
      </c>
      <c r="BK301" s="140">
        <f>ROUND(I301*H301,2)</f>
        <v>800.47</v>
      </c>
      <c r="BL301" s="17" t="s">
        <v>261</v>
      </c>
      <c r="BM301" s="139" t="s">
        <v>464</v>
      </c>
    </row>
    <row r="302" spans="2:65" s="1" customFormat="1" ht="24.2" customHeight="1">
      <c r="B302" s="33"/>
      <c r="C302" s="128" t="s">
        <v>465</v>
      </c>
      <c r="D302" s="128" t="s">
        <v>156</v>
      </c>
      <c r="E302" s="129" t="s">
        <v>466</v>
      </c>
      <c r="F302" s="130" t="s">
        <v>467</v>
      </c>
      <c r="G302" s="131" t="s">
        <v>409</v>
      </c>
      <c r="H302" s="132">
        <v>1</v>
      </c>
      <c r="I302" s="133">
        <v>7062.96</v>
      </c>
      <c r="J302" s="134">
        <f>ROUND(I302*H302,2)</f>
        <v>7062.96</v>
      </c>
      <c r="K302" s="130" t="s">
        <v>160</v>
      </c>
      <c r="L302" s="33"/>
      <c r="M302" s="135" t="s">
        <v>32</v>
      </c>
      <c r="N302" s="136" t="s">
        <v>47</v>
      </c>
      <c r="P302" s="137">
        <f>O302*H302</f>
        <v>0</v>
      </c>
      <c r="Q302" s="137">
        <v>2.01E-2</v>
      </c>
      <c r="R302" s="137">
        <f>Q302*H302</f>
        <v>2.01E-2</v>
      </c>
      <c r="S302" s="137">
        <v>0</v>
      </c>
      <c r="T302" s="138">
        <f>S302*H302</f>
        <v>0</v>
      </c>
      <c r="AR302" s="139" t="s">
        <v>261</v>
      </c>
      <c r="AT302" s="139" t="s">
        <v>156</v>
      </c>
      <c r="AU302" s="139" t="s">
        <v>86</v>
      </c>
      <c r="AY302" s="17" t="s">
        <v>153</v>
      </c>
      <c r="BE302" s="140">
        <f>IF(N302="základní",J302,0)</f>
        <v>7062.96</v>
      </c>
      <c r="BF302" s="140">
        <f>IF(N302="snížená",J302,0)</f>
        <v>0</v>
      </c>
      <c r="BG302" s="140">
        <f>IF(N302="zákl. přenesená",J302,0)</f>
        <v>0</v>
      </c>
      <c r="BH302" s="140">
        <f>IF(N302="sníž. přenesená",J302,0)</f>
        <v>0</v>
      </c>
      <c r="BI302" s="140">
        <f>IF(N302="nulová",J302,0)</f>
        <v>0</v>
      </c>
      <c r="BJ302" s="17" t="s">
        <v>84</v>
      </c>
      <c r="BK302" s="140">
        <f>ROUND(I302*H302,2)</f>
        <v>7062.96</v>
      </c>
      <c r="BL302" s="17" t="s">
        <v>261</v>
      </c>
      <c r="BM302" s="139" t="s">
        <v>468</v>
      </c>
    </row>
    <row r="303" spans="2:65" s="1" customFormat="1">
      <c r="B303" s="33"/>
      <c r="D303" s="141" t="s">
        <v>163</v>
      </c>
      <c r="F303" s="142" t="s">
        <v>469</v>
      </c>
      <c r="I303" s="143"/>
      <c r="L303" s="33"/>
      <c r="M303" s="144"/>
      <c r="T303" s="54"/>
      <c r="AT303" s="17" t="s">
        <v>163</v>
      </c>
      <c r="AU303" s="17" t="s">
        <v>86</v>
      </c>
    </row>
    <row r="304" spans="2:65" s="1" customFormat="1" ht="16.5" customHeight="1">
      <c r="B304" s="33"/>
      <c r="C304" s="128" t="s">
        <v>470</v>
      </c>
      <c r="D304" s="128" t="s">
        <v>156</v>
      </c>
      <c r="E304" s="129" t="s">
        <v>471</v>
      </c>
      <c r="F304" s="130" t="s">
        <v>472</v>
      </c>
      <c r="G304" s="131" t="s">
        <v>409</v>
      </c>
      <c r="H304" s="132">
        <v>1</v>
      </c>
      <c r="I304" s="133">
        <v>1638.71</v>
      </c>
      <c r="J304" s="134">
        <f>ROUND(I304*H304,2)</f>
        <v>1638.71</v>
      </c>
      <c r="K304" s="130" t="s">
        <v>264</v>
      </c>
      <c r="L304" s="33"/>
      <c r="M304" s="135" t="s">
        <v>32</v>
      </c>
      <c r="N304" s="136" t="s">
        <v>47</v>
      </c>
      <c r="P304" s="137">
        <f>O304*H304</f>
        <v>0</v>
      </c>
      <c r="Q304" s="137">
        <v>2.14E-3</v>
      </c>
      <c r="R304" s="137">
        <f>Q304*H304</f>
        <v>2.14E-3</v>
      </c>
      <c r="S304" s="137">
        <v>0</v>
      </c>
      <c r="T304" s="138">
        <f>S304*H304</f>
        <v>0</v>
      </c>
      <c r="AR304" s="139" t="s">
        <v>261</v>
      </c>
      <c r="AT304" s="139" t="s">
        <v>156</v>
      </c>
      <c r="AU304" s="139" t="s">
        <v>86</v>
      </c>
      <c r="AY304" s="17" t="s">
        <v>153</v>
      </c>
      <c r="BE304" s="140">
        <f>IF(N304="základní",J304,0)</f>
        <v>1638.71</v>
      </c>
      <c r="BF304" s="140">
        <f>IF(N304="snížená",J304,0)</f>
        <v>0</v>
      </c>
      <c r="BG304" s="140">
        <f>IF(N304="zákl. přenesená",J304,0)</f>
        <v>0</v>
      </c>
      <c r="BH304" s="140">
        <f>IF(N304="sníž. přenesená",J304,0)</f>
        <v>0</v>
      </c>
      <c r="BI304" s="140">
        <f>IF(N304="nulová",J304,0)</f>
        <v>0</v>
      </c>
      <c r="BJ304" s="17" t="s">
        <v>84</v>
      </c>
      <c r="BK304" s="140">
        <f>ROUND(I304*H304,2)</f>
        <v>1638.71</v>
      </c>
      <c r="BL304" s="17" t="s">
        <v>261</v>
      </c>
      <c r="BM304" s="139" t="s">
        <v>473</v>
      </c>
    </row>
    <row r="305" spans="2:65" s="1" customFormat="1" ht="16.5" customHeight="1">
      <c r="B305" s="33"/>
      <c r="C305" s="128" t="s">
        <v>474</v>
      </c>
      <c r="D305" s="128" t="s">
        <v>156</v>
      </c>
      <c r="E305" s="129" t="s">
        <v>475</v>
      </c>
      <c r="F305" s="130" t="s">
        <v>476</v>
      </c>
      <c r="G305" s="131" t="s">
        <v>409</v>
      </c>
      <c r="H305" s="132">
        <v>2</v>
      </c>
      <c r="I305" s="133">
        <v>2683.92</v>
      </c>
      <c r="J305" s="134">
        <f>ROUND(I305*H305,2)</f>
        <v>5367.84</v>
      </c>
      <c r="K305" s="130" t="s">
        <v>264</v>
      </c>
      <c r="L305" s="33"/>
      <c r="M305" s="135" t="s">
        <v>32</v>
      </c>
      <c r="N305" s="136" t="s">
        <v>47</v>
      </c>
      <c r="P305" s="137">
        <f>O305*H305</f>
        <v>0</v>
      </c>
      <c r="Q305" s="137">
        <v>1.0460000000000001E-2</v>
      </c>
      <c r="R305" s="137">
        <f>Q305*H305</f>
        <v>2.0920000000000001E-2</v>
      </c>
      <c r="S305" s="137">
        <v>0</v>
      </c>
      <c r="T305" s="138">
        <f>S305*H305</f>
        <v>0</v>
      </c>
      <c r="AR305" s="139" t="s">
        <v>261</v>
      </c>
      <c r="AT305" s="139" t="s">
        <v>156</v>
      </c>
      <c r="AU305" s="139" t="s">
        <v>86</v>
      </c>
      <c r="AY305" s="17" t="s">
        <v>153</v>
      </c>
      <c r="BE305" s="140">
        <f>IF(N305="základní",J305,0)</f>
        <v>5367.84</v>
      </c>
      <c r="BF305" s="140">
        <f>IF(N305="snížená",J305,0)</f>
        <v>0</v>
      </c>
      <c r="BG305" s="140">
        <f>IF(N305="zákl. přenesená",J305,0)</f>
        <v>0</v>
      </c>
      <c r="BH305" s="140">
        <f>IF(N305="sníž. přenesená",J305,0)</f>
        <v>0</v>
      </c>
      <c r="BI305" s="140">
        <f>IF(N305="nulová",J305,0)</f>
        <v>0</v>
      </c>
      <c r="BJ305" s="17" t="s">
        <v>84</v>
      </c>
      <c r="BK305" s="140">
        <f>ROUND(I305*H305,2)</f>
        <v>5367.84</v>
      </c>
      <c r="BL305" s="17" t="s">
        <v>261</v>
      </c>
      <c r="BM305" s="139" t="s">
        <v>477</v>
      </c>
    </row>
    <row r="306" spans="2:65" s="1" customFormat="1" ht="16.5" customHeight="1">
      <c r="B306" s="33"/>
      <c r="C306" s="128" t="s">
        <v>478</v>
      </c>
      <c r="D306" s="128" t="s">
        <v>156</v>
      </c>
      <c r="E306" s="129" t="s">
        <v>479</v>
      </c>
      <c r="F306" s="130" t="s">
        <v>480</v>
      </c>
      <c r="G306" s="131" t="s">
        <v>271</v>
      </c>
      <c r="H306" s="132">
        <v>2</v>
      </c>
      <c r="I306" s="133">
        <v>725.13</v>
      </c>
      <c r="J306" s="134">
        <f>ROUND(I306*H306,2)</f>
        <v>1450.26</v>
      </c>
      <c r="K306" s="130" t="s">
        <v>160</v>
      </c>
      <c r="L306" s="33"/>
      <c r="M306" s="135" t="s">
        <v>32</v>
      </c>
      <c r="N306" s="136" t="s">
        <v>47</v>
      </c>
      <c r="P306" s="137">
        <f>O306*H306</f>
        <v>0</v>
      </c>
      <c r="Q306" s="137">
        <v>1.2800000000000001E-3</v>
      </c>
      <c r="R306" s="137">
        <f>Q306*H306</f>
        <v>2.5600000000000002E-3</v>
      </c>
      <c r="S306" s="137">
        <v>0</v>
      </c>
      <c r="T306" s="138">
        <f>S306*H306</f>
        <v>0</v>
      </c>
      <c r="AR306" s="139" t="s">
        <v>261</v>
      </c>
      <c r="AT306" s="139" t="s">
        <v>156</v>
      </c>
      <c r="AU306" s="139" t="s">
        <v>86</v>
      </c>
      <c r="AY306" s="17" t="s">
        <v>153</v>
      </c>
      <c r="BE306" s="140">
        <f>IF(N306="základní",J306,0)</f>
        <v>1450.26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1450.26</v>
      </c>
      <c r="BL306" s="17" t="s">
        <v>261</v>
      </c>
      <c r="BM306" s="139" t="s">
        <v>481</v>
      </c>
    </row>
    <row r="307" spans="2:65" s="1" customFormat="1">
      <c r="B307" s="33"/>
      <c r="D307" s="141" t="s">
        <v>163</v>
      </c>
      <c r="F307" s="142" t="s">
        <v>482</v>
      </c>
      <c r="I307" s="143"/>
      <c r="L307" s="33"/>
      <c r="M307" s="144"/>
      <c r="T307" s="54"/>
      <c r="AT307" s="17" t="s">
        <v>163</v>
      </c>
      <c r="AU307" s="17" t="s">
        <v>86</v>
      </c>
    </row>
    <row r="308" spans="2:65" s="12" customFormat="1">
      <c r="B308" s="145"/>
      <c r="D308" s="146" t="s">
        <v>165</v>
      </c>
      <c r="E308" s="147" t="s">
        <v>32</v>
      </c>
      <c r="F308" s="148" t="s">
        <v>483</v>
      </c>
      <c r="H308" s="147" t="s">
        <v>32</v>
      </c>
      <c r="I308" s="149"/>
      <c r="L308" s="145"/>
      <c r="M308" s="150"/>
      <c r="T308" s="151"/>
      <c r="AT308" s="147" t="s">
        <v>165</v>
      </c>
      <c r="AU308" s="147" t="s">
        <v>86</v>
      </c>
      <c r="AV308" s="12" t="s">
        <v>84</v>
      </c>
      <c r="AW308" s="12" t="s">
        <v>37</v>
      </c>
      <c r="AX308" s="12" t="s">
        <v>76</v>
      </c>
      <c r="AY308" s="147" t="s">
        <v>153</v>
      </c>
    </row>
    <row r="309" spans="2:65" s="13" customFormat="1">
      <c r="B309" s="152"/>
      <c r="D309" s="146" t="s">
        <v>165</v>
      </c>
      <c r="E309" s="153" t="s">
        <v>32</v>
      </c>
      <c r="F309" s="154" t="s">
        <v>86</v>
      </c>
      <c r="H309" s="155">
        <v>2</v>
      </c>
      <c r="I309" s="156"/>
      <c r="L309" s="152"/>
      <c r="M309" s="157"/>
      <c r="T309" s="158"/>
      <c r="AT309" s="153" t="s">
        <v>165</v>
      </c>
      <c r="AU309" s="153" t="s">
        <v>86</v>
      </c>
      <c r="AV309" s="13" t="s">
        <v>86</v>
      </c>
      <c r="AW309" s="13" t="s">
        <v>37</v>
      </c>
      <c r="AX309" s="13" t="s">
        <v>84</v>
      </c>
      <c r="AY309" s="153" t="s">
        <v>153</v>
      </c>
    </row>
    <row r="310" spans="2:65" s="1" customFormat="1" ht="16.5" customHeight="1">
      <c r="B310" s="33"/>
      <c r="C310" s="128" t="s">
        <v>484</v>
      </c>
      <c r="D310" s="128" t="s">
        <v>156</v>
      </c>
      <c r="E310" s="129" t="s">
        <v>485</v>
      </c>
      <c r="F310" s="130" t="s">
        <v>486</v>
      </c>
      <c r="G310" s="131" t="s">
        <v>409</v>
      </c>
      <c r="H310" s="132">
        <v>2</v>
      </c>
      <c r="I310" s="133">
        <v>1695.11</v>
      </c>
      <c r="J310" s="134">
        <f>ROUND(I310*H310,2)</f>
        <v>3390.22</v>
      </c>
      <c r="K310" s="130" t="s">
        <v>160</v>
      </c>
      <c r="L310" s="33"/>
      <c r="M310" s="135" t="s">
        <v>32</v>
      </c>
      <c r="N310" s="136" t="s">
        <v>47</v>
      </c>
      <c r="P310" s="137">
        <f>O310*H310</f>
        <v>0</v>
      </c>
      <c r="Q310" s="137">
        <v>1.8E-3</v>
      </c>
      <c r="R310" s="137">
        <f>Q310*H310</f>
        <v>3.5999999999999999E-3</v>
      </c>
      <c r="S310" s="137">
        <v>0</v>
      </c>
      <c r="T310" s="138">
        <f>S310*H310</f>
        <v>0</v>
      </c>
      <c r="AR310" s="139" t="s">
        <v>261</v>
      </c>
      <c r="AT310" s="139" t="s">
        <v>156</v>
      </c>
      <c r="AU310" s="139" t="s">
        <v>86</v>
      </c>
      <c r="AY310" s="17" t="s">
        <v>153</v>
      </c>
      <c r="BE310" s="140">
        <f>IF(N310="základní",J310,0)</f>
        <v>3390.22</v>
      </c>
      <c r="BF310" s="140">
        <f>IF(N310="snížená",J310,0)</f>
        <v>0</v>
      </c>
      <c r="BG310" s="140">
        <f>IF(N310="zákl. přenesená",J310,0)</f>
        <v>0</v>
      </c>
      <c r="BH310" s="140">
        <f>IF(N310="sníž. přenesená",J310,0)</f>
        <v>0</v>
      </c>
      <c r="BI310" s="140">
        <f>IF(N310="nulová",J310,0)</f>
        <v>0</v>
      </c>
      <c r="BJ310" s="17" t="s">
        <v>84</v>
      </c>
      <c r="BK310" s="140">
        <f>ROUND(I310*H310,2)</f>
        <v>3390.22</v>
      </c>
      <c r="BL310" s="17" t="s">
        <v>261</v>
      </c>
      <c r="BM310" s="139" t="s">
        <v>487</v>
      </c>
    </row>
    <row r="311" spans="2:65" s="1" customFormat="1">
      <c r="B311" s="33"/>
      <c r="D311" s="141" t="s">
        <v>163</v>
      </c>
      <c r="F311" s="142" t="s">
        <v>488</v>
      </c>
      <c r="I311" s="143"/>
      <c r="L311" s="33"/>
      <c r="M311" s="144"/>
      <c r="T311" s="54"/>
      <c r="AT311" s="17" t="s">
        <v>163</v>
      </c>
      <c r="AU311" s="17" t="s">
        <v>86</v>
      </c>
    </row>
    <row r="312" spans="2:65" s="1" customFormat="1" ht="24.2" customHeight="1">
      <c r="B312" s="33"/>
      <c r="C312" s="128" t="s">
        <v>489</v>
      </c>
      <c r="D312" s="128" t="s">
        <v>156</v>
      </c>
      <c r="E312" s="129" t="s">
        <v>490</v>
      </c>
      <c r="F312" s="130" t="s">
        <v>491</v>
      </c>
      <c r="G312" s="131" t="s">
        <v>294</v>
      </c>
      <c r="H312" s="132">
        <v>8.8999999999999996E-2</v>
      </c>
      <c r="I312" s="133">
        <v>1271.33</v>
      </c>
      <c r="J312" s="134">
        <f>ROUND(I312*H312,2)</f>
        <v>113.15</v>
      </c>
      <c r="K312" s="130" t="s">
        <v>160</v>
      </c>
      <c r="L312" s="33"/>
      <c r="M312" s="135" t="s">
        <v>32</v>
      </c>
      <c r="N312" s="136" t="s">
        <v>47</v>
      </c>
      <c r="P312" s="137">
        <f>O312*H312</f>
        <v>0</v>
      </c>
      <c r="Q312" s="137">
        <v>0</v>
      </c>
      <c r="R312" s="137">
        <f>Q312*H312</f>
        <v>0</v>
      </c>
      <c r="S312" s="137">
        <v>0</v>
      </c>
      <c r="T312" s="138">
        <f>S312*H312</f>
        <v>0</v>
      </c>
      <c r="AR312" s="139" t="s">
        <v>261</v>
      </c>
      <c r="AT312" s="139" t="s">
        <v>156</v>
      </c>
      <c r="AU312" s="139" t="s">
        <v>86</v>
      </c>
      <c r="AY312" s="17" t="s">
        <v>153</v>
      </c>
      <c r="BE312" s="140">
        <f>IF(N312="základní",J312,0)</f>
        <v>113.15</v>
      </c>
      <c r="BF312" s="140">
        <f>IF(N312="snížená",J312,0)</f>
        <v>0</v>
      </c>
      <c r="BG312" s="140">
        <f>IF(N312="zákl. přenesená",J312,0)</f>
        <v>0</v>
      </c>
      <c r="BH312" s="140">
        <f>IF(N312="sníž. přenesená",J312,0)</f>
        <v>0</v>
      </c>
      <c r="BI312" s="140">
        <f>IF(N312="nulová",J312,0)</f>
        <v>0</v>
      </c>
      <c r="BJ312" s="17" t="s">
        <v>84</v>
      </c>
      <c r="BK312" s="140">
        <f>ROUND(I312*H312,2)</f>
        <v>113.15</v>
      </c>
      <c r="BL312" s="17" t="s">
        <v>261</v>
      </c>
      <c r="BM312" s="139" t="s">
        <v>492</v>
      </c>
    </row>
    <row r="313" spans="2:65" s="1" customFormat="1">
      <c r="B313" s="33"/>
      <c r="D313" s="141" t="s">
        <v>163</v>
      </c>
      <c r="F313" s="142" t="s">
        <v>493</v>
      </c>
      <c r="I313" s="143"/>
      <c r="L313" s="33"/>
      <c r="M313" s="144"/>
      <c r="T313" s="54"/>
      <c r="AT313" s="17" t="s">
        <v>163</v>
      </c>
      <c r="AU313" s="17" t="s">
        <v>86</v>
      </c>
    </row>
    <row r="314" spans="2:65" s="11" customFormat="1" ht="22.9" customHeight="1">
      <c r="B314" s="116"/>
      <c r="D314" s="117" t="s">
        <v>75</v>
      </c>
      <c r="E314" s="126" t="s">
        <v>494</v>
      </c>
      <c r="F314" s="126" t="s">
        <v>495</v>
      </c>
      <c r="I314" s="119"/>
      <c r="J314" s="127">
        <f>BK314</f>
        <v>6690.61</v>
      </c>
      <c r="L314" s="116"/>
      <c r="M314" s="121"/>
      <c r="P314" s="122">
        <f>SUM(P315:P365)</f>
        <v>0</v>
      </c>
      <c r="R314" s="122">
        <f>SUM(R315:R365)</f>
        <v>2.0400000000000001E-3</v>
      </c>
      <c r="T314" s="123">
        <f>SUM(T315:T365)</f>
        <v>8.3000000000000001E-3</v>
      </c>
      <c r="AR314" s="117" t="s">
        <v>86</v>
      </c>
      <c r="AT314" s="124" t="s">
        <v>75</v>
      </c>
      <c r="AU314" s="124" t="s">
        <v>84</v>
      </c>
      <c r="AY314" s="117" t="s">
        <v>153</v>
      </c>
      <c r="BK314" s="125">
        <f>SUM(BK315:BK365)</f>
        <v>6690.61</v>
      </c>
    </row>
    <row r="315" spans="2:65" s="1" customFormat="1" ht="16.5" customHeight="1">
      <c r="B315" s="33"/>
      <c r="C315" s="128" t="s">
        <v>496</v>
      </c>
      <c r="D315" s="128" t="s">
        <v>156</v>
      </c>
      <c r="E315" s="129" t="s">
        <v>497</v>
      </c>
      <c r="F315" s="130" t="s">
        <v>498</v>
      </c>
      <c r="G315" s="131" t="s">
        <v>271</v>
      </c>
      <c r="H315" s="132">
        <v>5</v>
      </c>
      <c r="I315" s="133">
        <v>55.56</v>
      </c>
      <c r="J315" s="134">
        <f>ROUND(I315*H315,2)</f>
        <v>277.8</v>
      </c>
      <c r="K315" s="130" t="s">
        <v>264</v>
      </c>
      <c r="L315" s="33"/>
      <c r="M315" s="135" t="s">
        <v>32</v>
      </c>
      <c r="N315" s="136" t="s">
        <v>47</v>
      </c>
      <c r="P315" s="137">
        <f>O315*H315</f>
        <v>0</v>
      </c>
      <c r="Q315" s="137">
        <v>0</v>
      </c>
      <c r="R315" s="137">
        <f>Q315*H315</f>
        <v>0</v>
      </c>
      <c r="S315" s="137">
        <v>5.0000000000000002E-5</v>
      </c>
      <c r="T315" s="138">
        <f>S315*H315</f>
        <v>2.5000000000000001E-4</v>
      </c>
      <c r="AR315" s="139" t="s">
        <v>261</v>
      </c>
      <c r="AT315" s="139" t="s">
        <v>156</v>
      </c>
      <c r="AU315" s="139" t="s">
        <v>86</v>
      </c>
      <c r="AY315" s="17" t="s">
        <v>153</v>
      </c>
      <c r="BE315" s="140">
        <f>IF(N315="základní",J315,0)</f>
        <v>277.8</v>
      </c>
      <c r="BF315" s="140">
        <f>IF(N315="snížená",J315,0)</f>
        <v>0</v>
      </c>
      <c r="BG315" s="140">
        <f>IF(N315="zákl. přenesená",J315,0)</f>
        <v>0</v>
      </c>
      <c r="BH315" s="140">
        <f>IF(N315="sníž. přenesená",J315,0)</f>
        <v>0</v>
      </c>
      <c r="BI315" s="140">
        <f>IF(N315="nulová",J315,0)</f>
        <v>0</v>
      </c>
      <c r="BJ315" s="17" t="s">
        <v>84</v>
      </c>
      <c r="BK315" s="140">
        <f>ROUND(I315*H315,2)</f>
        <v>277.8</v>
      </c>
      <c r="BL315" s="17" t="s">
        <v>261</v>
      </c>
      <c r="BM315" s="139" t="s">
        <v>499</v>
      </c>
    </row>
    <row r="316" spans="2:65" s="12" customFormat="1">
      <c r="B316" s="145"/>
      <c r="D316" s="146" t="s">
        <v>165</v>
      </c>
      <c r="E316" s="147" t="s">
        <v>32</v>
      </c>
      <c r="F316" s="148" t="s">
        <v>500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2" customFormat="1">
      <c r="B317" s="145"/>
      <c r="D317" s="146" t="s">
        <v>165</v>
      </c>
      <c r="E317" s="147" t="s">
        <v>32</v>
      </c>
      <c r="F317" s="148" t="s">
        <v>172</v>
      </c>
      <c r="H317" s="147" t="s">
        <v>32</v>
      </c>
      <c r="I317" s="149"/>
      <c r="L317" s="145"/>
      <c r="M317" s="150"/>
      <c r="T317" s="151"/>
      <c r="AT317" s="147" t="s">
        <v>165</v>
      </c>
      <c r="AU317" s="147" t="s">
        <v>86</v>
      </c>
      <c r="AV317" s="12" t="s">
        <v>84</v>
      </c>
      <c r="AW317" s="12" t="s">
        <v>37</v>
      </c>
      <c r="AX317" s="12" t="s">
        <v>76</v>
      </c>
      <c r="AY317" s="147" t="s">
        <v>153</v>
      </c>
    </row>
    <row r="318" spans="2:65" s="13" customFormat="1">
      <c r="B318" s="152"/>
      <c r="D318" s="146" t="s">
        <v>165</v>
      </c>
      <c r="E318" s="153" t="s">
        <v>32</v>
      </c>
      <c r="F318" s="154" t="s">
        <v>84</v>
      </c>
      <c r="H318" s="155">
        <v>1</v>
      </c>
      <c r="I318" s="156"/>
      <c r="L318" s="152"/>
      <c r="M318" s="157"/>
      <c r="T318" s="158"/>
      <c r="AT318" s="153" t="s">
        <v>165</v>
      </c>
      <c r="AU318" s="153" t="s">
        <v>86</v>
      </c>
      <c r="AV318" s="13" t="s">
        <v>86</v>
      </c>
      <c r="AW318" s="13" t="s">
        <v>37</v>
      </c>
      <c r="AX318" s="13" t="s">
        <v>76</v>
      </c>
      <c r="AY318" s="153" t="s">
        <v>153</v>
      </c>
    </row>
    <row r="319" spans="2:65" s="12" customFormat="1">
      <c r="B319" s="145"/>
      <c r="D319" s="146" t="s">
        <v>165</v>
      </c>
      <c r="E319" s="147" t="s">
        <v>32</v>
      </c>
      <c r="F319" s="148" t="s">
        <v>174</v>
      </c>
      <c r="H319" s="147" t="s">
        <v>32</v>
      </c>
      <c r="I319" s="149"/>
      <c r="L319" s="145"/>
      <c r="M319" s="150"/>
      <c r="T319" s="151"/>
      <c r="AT319" s="147" t="s">
        <v>165</v>
      </c>
      <c r="AU319" s="147" t="s">
        <v>86</v>
      </c>
      <c r="AV319" s="12" t="s">
        <v>84</v>
      </c>
      <c r="AW319" s="12" t="s">
        <v>37</v>
      </c>
      <c r="AX319" s="12" t="s">
        <v>76</v>
      </c>
      <c r="AY319" s="147" t="s">
        <v>153</v>
      </c>
    </row>
    <row r="320" spans="2:65" s="13" customFormat="1">
      <c r="B320" s="152"/>
      <c r="D320" s="146" t="s">
        <v>165</v>
      </c>
      <c r="E320" s="153" t="s">
        <v>32</v>
      </c>
      <c r="F320" s="154" t="s">
        <v>86</v>
      </c>
      <c r="H320" s="155">
        <v>2</v>
      </c>
      <c r="I320" s="156"/>
      <c r="L320" s="152"/>
      <c r="M320" s="157"/>
      <c r="T320" s="158"/>
      <c r="AT320" s="153" t="s">
        <v>165</v>
      </c>
      <c r="AU320" s="153" t="s">
        <v>86</v>
      </c>
      <c r="AV320" s="13" t="s">
        <v>86</v>
      </c>
      <c r="AW320" s="13" t="s">
        <v>37</v>
      </c>
      <c r="AX320" s="13" t="s">
        <v>76</v>
      </c>
      <c r="AY320" s="153" t="s">
        <v>153</v>
      </c>
    </row>
    <row r="321" spans="2:65" s="12" customFormat="1">
      <c r="B321" s="145"/>
      <c r="D321" s="146" t="s">
        <v>165</v>
      </c>
      <c r="E321" s="147" t="s">
        <v>32</v>
      </c>
      <c r="F321" s="148" t="s">
        <v>176</v>
      </c>
      <c r="H321" s="147" t="s">
        <v>32</v>
      </c>
      <c r="I321" s="149"/>
      <c r="L321" s="145"/>
      <c r="M321" s="150"/>
      <c r="T321" s="151"/>
      <c r="AT321" s="147" t="s">
        <v>165</v>
      </c>
      <c r="AU321" s="147" t="s">
        <v>86</v>
      </c>
      <c r="AV321" s="12" t="s">
        <v>84</v>
      </c>
      <c r="AW321" s="12" t="s">
        <v>37</v>
      </c>
      <c r="AX321" s="12" t="s">
        <v>76</v>
      </c>
      <c r="AY321" s="147" t="s">
        <v>153</v>
      </c>
    </row>
    <row r="322" spans="2:65" s="13" customFormat="1">
      <c r="B322" s="152"/>
      <c r="D322" s="146" t="s">
        <v>165</v>
      </c>
      <c r="E322" s="153" t="s">
        <v>32</v>
      </c>
      <c r="F322" s="154" t="s">
        <v>86</v>
      </c>
      <c r="H322" s="155">
        <v>2</v>
      </c>
      <c r="I322" s="156"/>
      <c r="L322" s="152"/>
      <c r="M322" s="157"/>
      <c r="T322" s="158"/>
      <c r="AT322" s="153" t="s">
        <v>165</v>
      </c>
      <c r="AU322" s="153" t="s">
        <v>86</v>
      </c>
      <c r="AV322" s="13" t="s">
        <v>86</v>
      </c>
      <c r="AW322" s="13" t="s">
        <v>37</v>
      </c>
      <c r="AX322" s="13" t="s">
        <v>76</v>
      </c>
      <c r="AY322" s="153" t="s">
        <v>153</v>
      </c>
    </row>
    <row r="323" spans="2:65" s="14" customFormat="1">
      <c r="B323" s="159"/>
      <c r="D323" s="146" t="s">
        <v>165</v>
      </c>
      <c r="E323" s="160" t="s">
        <v>32</v>
      </c>
      <c r="F323" s="161" t="s">
        <v>178</v>
      </c>
      <c r="H323" s="162">
        <v>5</v>
      </c>
      <c r="I323" s="163"/>
      <c r="L323" s="159"/>
      <c r="M323" s="164"/>
      <c r="T323" s="165"/>
      <c r="AT323" s="160" t="s">
        <v>165</v>
      </c>
      <c r="AU323" s="160" t="s">
        <v>86</v>
      </c>
      <c r="AV323" s="14" t="s">
        <v>161</v>
      </c>
      <c r="AW323" s="14" t="s">
        <v>37</v>
      </c>
      <c r="AX323" s="14" t="s">
        <v>84</v>
      </c>
      <c r="AY323" s="160" t="s">
        <v>153</v>
      </c>
    </row>
    <row r="324" spans="2:65" s="1" customFormat="1" ht="16.5" customHeight="1">
      <c r="B324" s="33"/>
      <c r="C324" s="128" t="s">
        <v>501</v>
      </c>
      <c r="D324" s="128" t="s">
        <v>156</v>
      </c>
      <c r="E324" s="129" t="s">
        <v>502</v>
      </c>
      <c r="F324" s="130" t="s">
        <v>503</v>
      </c>
      <c r="G324" s="131" t="s">
        <v>271</v>
      </c>
      <c r="H324" s="132">
        <v>1</v>
      </c>
      <c r="I324" s="133">
        <v>55.56</v>
      </c>
      <c r="J324" s="134">
        <f>ROUND(I324*H324,2)</f>
        <v>55.56</v>
      </c>
      <c r="K324" s="130" t="s">
        <v>264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5.0000000000000002E-5</v>
      </c>
      <c r="T324" s="138">
        <f>S324*H324</f>
        <v>5.0000000000000002E-5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55.56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55.56</v>
      </c>
      <c r="BL324" s="17" t="s">
        <v>261</v>
      </c>
      <c r="BM324" s="139" t="s">
        <v>504</v>
      </c>
    </row>
    <row r="325" spans="2:65" s="12" customFormat="1">
      <c r="B325" s="145"/>
      <c r="D325" s="146" t="s">
        <v>165</v>
      </c>
      <c r="E325" s="147" t="s">
        <v>32</v>
      </c>
      <c r="F325" s="148" t="s">
        <v>172</v>
      </c>
      <c r="H325" s="147" t="s">
        <v>32</v>
      </c>
      <c r="I325" s="149"/>
      <c r="L325" s="145"/>
      <c r="M325" s="150"/>
      <c r="T325" s="151"/>
      <c r="AT325" s="147" t="s">
        <v>165</v>
      </c>
      <c r="AU325" s="147" t="s">
        <v>86</v>
      </c>
      <c r="AV325" s="12" t="s">
        <v>84</v>
      </c>
      <c r="AW325" s="12" t="s">
        <v>37</v>
      </c>
      <c r="AX325" s="12" t="s">
        <v>76</v>
      </c>
      <c r="AY325" s="147" t="s">
        <v>153</v>
      </c>
    </row>
    <row r="326" spans="2:65" s="13" customFormat="1">
      <c r="B326" s="152"/>
      <c r="D326" s="146" t="s">
        <v>165</v>
      </c>
      <c r="E326" s="153" t="s">
        <v>32</v>
      </c>
      <c r="F326" s="154" t="s">
        <v>84</v>
      </c>
      <c r="H326" s="155">
        <v>1</v>
      </c>
      <c r="I326" s="156"/>
      <c r="L326" s="152"/>
      <c r="M326" s="157"/>
      <c r="T326" s="158"/>
      <c r="AT326" s="153" t="s">
        <v>165</v>
      </c>
      <c r="AU326" s="153" t="s">
        <v>86</v>
      </c>
      <c r="AV326" s="13" t="s">
        <v>86</v>
      </c>
      <c r="AW326" s="13" t="s">
        <v>37</v>
      </c>
      <c r="AX326" s="13" t="s">
        <v>84</v>
      </c>
      <c r="AY326" s="153" t="s">
        <v>153</v>
      </c>
    </row>
    <row r="327" spans="2:65" s="1" customFormat="1" ht="24.2" customHeight="1">
      <c r="B327" s="33"/>
      <c r="C327" s="128" t="s">
        <v>505</v>
      </c>
      <c r="D327" s="128" t="s">
        <v>156</v>
      </c>
      <c r="E327" s="129" t="s">
        <v>506</v>
      </c>
      <c r="F327" s="130" t="s">
        <v>507</v>
      </c>
      <c r="G327" s="131" t="s">
        <v>271</v>
      </c>
      <c r="H327" s="132">
        <v>4</v>
      </c>
      <c r="I327" s="133">
        <v>93.23</v>
      </c>
      <c r="J327" s="134">
        <f>ROUND(I327*H327,2)</f>
        <v>372.92</v>
      </c>
      <c r="K327" s="130" t="s">
        <v>160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2E-3</v>
      </c>
      <c r="T327" s="138">
        <f>S327*H327</f>
        <v>8.0000000000000002E-3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372.92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372.92</v>
      </c>
      <c r="BL327" s="17" t="s">
        <v>261</v>
      </c>
      <c r="BM327" s="139" t="s">
        <v>508</v>
      </c>
    </row>
    <row r="328" spans="2:65" s="1" customFormat="1">
      <c r="B328" s="33"/>
      <c r="D328" s="141" t="s">
        <v>163</v>
      </c>
      <c r="F328" s="142" t="s">
        <v>509</v>
      </c>
      <c r="I328" s="143"/>
      <c r="L328" s="33"/>
      <c r="M328" s="144"/>
      <c r="T328" s="54"/>
      <c r="AT328" s="17" t="s">
        <v>163</v>
      </c>
      <c r="AU328" s="17" t="s">
        <v>86</v>
      </c>
    </row>
    <row r="329" spans="2:65" s="12" customFormat="1">
      <c r="B329" s="145"/>
      <c r="D329" s="146" t="s">
        <v>165</v>
      </c>
      <c r="E329" s="147" t="s">
        <v>32</v>
      </c>
      <c r="F329" s="148" t="s">
        <v>172</v>
      </c>
      <c r="H329" s="147" t="s">
        <v>32</v>
      </c>
      <c r="I329" s="149"/>
      <c r="L329" s="145"/>
      <c r="M329" s="150"/>
      <c r="T329" s="151"/>
      <c r="AT329" s="147" t="s">
        <v>165</v>
      </c>
      <c r="AU329" s="147" t="s">
        <v>86</v>
      </c>
      <c r="AV329" s="12" t="s">
        <v>84</v>
      </c>
      <c r="AW329" s="12" t="s">
        <v>37</v>
      </c>
      <c r="AX329" s="12" t="s">
        <v>76</v>
      </c>
      <c r="AY329" s="147" t="s">
        <v>153</v>
      </c>
    </row>
    <row r="330" spans="2:65" s="13" customFormat="1">
      <c r="B330" s="152"/>
      <c r="D330" s="146" t="s">
        <v>165</v>
      </c>
      <c r="E330" s="153" t="s">
        <v>32</v>
      </c>
      <c r="F330" s="154" t="s">
        <v>86</v>
      </c>
      <c r="H330" s="155">
        <v>2</v>
      </c>
      <c r="I330" s="156"/>
      <c r="L330" s="152"/>
      <c r="M330" s="157"/>
      <c r="T330" s="158"/>
      <c r="AT330" s="153" t="s">
        <v>165</v>
      </c>
      <c r="AU330" s="153" t="s">
        <v>86</v>
      </c>
      <c r="AV330" s="13" t="s">
        <v>86</v>
      </c>
      <c r="AW330" s="13" t="s">
        <v>37</v>
      </c>
      <c r="AX330" s="13" t="s">
        <v>76</v>
      </c>
      <c r="AY330" s="153" t="s">
        <v>153</v>
      </c>
    </row>
    <row r="331" spans="2:65" s="12" customFormat="1">
      <c r="B331" s="145"/>
      <c r="D331" s="146" t="s">
        <v>165</v>
      </c>
      <c r="E331" s="147" t="s">
        <v>32</v>
      </c>
      <c r="F331" s="148" t="s">
        <v>174</v>
      </c>
      <c r="H331" s="147" t="s">
        <v>32</v>
      </c>
      <c r="I331" s="149"/>
      <c r="L331" s="145"/>
      <c r="M331" s="150"/>
      <c r="T331" s="151"/>
      <c r="AT331" s="147" t="s">
        <v>165</v>
      </c>
      <c r="AU331" s="147" t="s">
        <v>86</v>
      </c>
      <c r="AV331" s="12" t="s">
        <v>84</v>
      </c>
      <c r="AW331" s="12" t="s">
        <v>37</v>
      </c>
      <c r="AX331" s="12" t="s">
        <v>76</v>
      </c>
      <c r="AY331" s="147" t="s">
        <v>153</v>
      </c>
    </row>
    <row r="332" spans="2:65" s="13" customFormat="1">
      <c r="B332" s="152"/>
      <c r="D332" s="146" t="s">
        <v>165</v>
      </c>
      <c r="E332" s="153" t="s">
        <v>32</v>
      </c>
      <c r="F332" s="154" t="s">
        <v>84</v>
      </c>
      <c r="H332" s="155">
        <v>1</v>
      </c>
      <c r="I332" s="156"/>
      <c r="L332" s="152"/>
      <c r="M332" s="157"/>
      <c r="T332" s="158"/>
      <c r="AT332" s="153" t="s">
        <v>165</v>
      </c>
      <c r="AU332" s="153" t="s">
        <v>86</v>
      </c>
      <c r="AV332" s="13" t="s">
        <v>86</v>
      </c>
      <c r="AW332" s="13" t="s">
        <v>37</v>
      </c>
      <c r="AX332" s="13" t="s">
        <v>76</v>
      </c>
      <c r="AY332" s="153" t="s">
        <v>153</v>
      </c>
    </row>
    <row r="333" spans="2:65" s="12" customFormat="1">
      <c r="B333" s="145"/>
      <c r="D333" s="146" t="s">
        <v>165</v>
      </c>
      <c r="E333" s="147" t="s">
        <v>32</v>
      </c>
      <c r="F333" s="148" t="s">
        <v>176</v>
      </c>
      <c r="H333" s="147" t="s">
        <v>32</v>
      </c>
      <c r="I333" s="149"/>
      <c r="L333" s="145"/>
      <c r="M333" s="150"/>
      <c r="T333" s="151"/>
      <c r="AT333" s="147" t="s">
        <v>165</v>
      </c>
      <c r="AU333" s="147" t="s">
        <v>86</v>
      </c>
      <c r="AV333" s="12" t="s">
        <v>84</v>
      </c>
      <c r="AW333" s="12" t="s">
        <v>37</v>
      </c>
      <c r="AX333" s="12" t="s">
        <v>76</v>
      </c>
      <c r="AY333" s="147" t="s">
        <v>153</v>
      </c>
    </row>
    <row r="334" spans="2:65" s="13" customFormat="1">
      <c r="B334" s="152"/>
      <c r="D334" s="146" t="s">
        <v>165</v>
      </c>
      <c r="E334" s="153" t="s">
        <v>32</v>
      </c>
      <c r="F334" s="154" t="s">
        <v>84</v>
      </c>
      <c r="H334" s="155">
        <v>1</v>
      </c>
      <c r="I334" s="156"/>
      <c r="L334" s="152"/>
      <c r="M334" s="157"/>
      <c r="T334" s="158"/>
      <c r="AT334" s="153" t="s">
        <v>165</v>
      </c>
      <c r="AU334" s="153" t="s">
        <v>86</v>
      </c>
      <c r="AV334" s="13" t="s">
        <v>86</v>
      </c>
      <c r="AW334" s="13" t="s">
        <v>37</v>
      </c>
      <c r="AX334" s="13" t="s">
        <v>76</v>
      </c>
      <c r="AY334" s="153" t="s">
        <v>153</v>
      </c>
    </row>
    <row r="335" spans="2:65" s="14" customFormat="1">
      <c r="B335" s="159"/>
      <c r="D335" s="146" t="s">
        <v>165</v>
      </c>
      <c r="E335" s="160" t="s">
        <v>32</v>
      </c>
      <c r="F335" s="161" t="s">
        <v>178</v>
      </c>
      <c r="H335" s="162">
        <v>4</v>
      </c>
      <c r="I335" s="163"/>
      <c r="L335" s="159"/>
      <c r="M335" s="164"/>
      <c r="T335" s="165"/>
      <c r="AT335" s="160" t="s">
        <v>165</v>
      </c>
      <c r="AU335" s="160" t="s">
        <v>86</v>
      </c>
      <c r="AV335" s="14" t="s">
        <v>161</v>
      </c>
      <c r="AW335" s="14" t="s">
        <v>37</v>
      </c>
      <c r="AX335" s="14" t="s">
        <v>84</v>
      </c>
      <c r="AY335" s="160" t="s">
        <v>153</v>
      </c>
    </row>
    <row r="336" spans="2:65" s="1" customFormat="1" ht="24.2" customHeight="1">
      <c r="B336" s="33"/>
      <c r="C336" s="128" t="s">
        <v>510</v>
      </c>
      <c r="D336" s="128" t="s">
        <v>156</v>
      </c>
      <c r="E336" s="129" t="s">
        <v>511</v>
      </c>
      <c r="F336" s="130" t="s">
        <v>512</v>
      </c>
      <c r="G336" s="131" t="s">
        <v>271</v>
      </c>
      <c r="H336" s="132">
        <v>4</v>
      </c>
      <c r="I336" s="133">
        <v>329.6</v>
      </c>
      <c r="J336" s="134">
        <f>ROUND(I336*H336,2)</f>
        <v>1318.4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1318.4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1318.4</v>
      </c>
      <c r="BL336" s="17" t="s">
        <v>261</v>
      </c>
      <c r="BM336" s="139" t="s">
        <v>513</v>
      </c>
    </row>
    <row r="337" spans="2:65" s="1" customFormat="1">
      <c r="B337" s="33"/>
      <c r="D337" s="141" t="s">
        <v>163</v>
      </c>
      <c r="F337" s="142" t="s">
        <v>514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" customFormat="1" ht="21.75" customHeight="1">
      <c r="B338" s="33"/>
      <c r="C338" s="166" t="s">
        <v>515</v>
      </c>
      <c r="D338" s="166" t="s">
        <v>231</v>
      </c>
      <c r="E338" s="167" t="s">
        <v>516</v>
      </c>
      <c r="F338" s="168" t="s">
        <v>517</v>
      </c>
      <c r="G338" s="169" t="s">
        <v>271</v>
      </c>
      <c r="H338" s="170">
        <v>4</v>
      </c>
      <c r="I338" s="171">
        <v>531.32000000000005</v>
      </c>
      <c r="J338" s="172">
        <f>ROUND(I338*H338,2)</f>
        <v>2125.2800000000002</v>
      </c>
      <c r="K338" s="168" t="s">
        <v>264</v>
      </c>
      <c r="L338" s="173"/>
      <c r="M338" s="174" t="s">
        <v>32</v>
      </c>
      <c r="N338" s="175" t="s">
        <v>47</v>
      </c>
      <c r="P338" s="137">
        <f>O338*H338</f>
        <v>0</v>
      </c>
      <c r="Q338" s="137">
        <v>3.4000000000000002E-4</v>
      </c>
      <c r="R338" s="137">
        <f>Q338*H338</f>
        <v>1.3600000000000001E-3</v>
      </c>
      <c r="S338" s="137">
        <v>0</v>
      </c>
      <c r="T338" s="138">
        <f>S338*H338</f>
        <v>0</v>
      </c>
      <c r="AR338" s="139" t="s">
        <v>354</v>
      </c>
      <c r="AT338" s="139" t="s">
        <v>231</v>
      </c>
      <c r="AU338" s="139" t="s">
        <v>86</v>
      </c>
      <c r="AY338" s="17" t="s">
        <v>153</v>
      </c>
      <c r="BE338" s="140">
        <f>IF(N338="základní",J338,0)</f>
        <v>2125.2800000000002</v>
      </c>
      <c r="BF338" s="140">
        <f>IF(N338="snížená",J338,0)</f>
        <v>0</v>
      </c>
      <c r="BG338" s="140">
        <f>IF(N338="zákl. přenesená",J338,0)</f>
        <v>0</v>
      </c>
      <c r="BH338" s="140">
        <f>IF(N338="sníž. přenesená",J338,0)</f>
        <v>0</v>
      </c>
      <c r="BI338" s="140">
        <f>IF(N338="nulová",J338,0)</f>
        <v>0</v>
      </c>
      <c r="BJ338" s="17" t="s">
        <v>84</v>
      </c>
      <c r="BK338" s="140">
        <f>ROUND(I338*H338,2)</f>
        <v>2125.2800000000002</v>
      </c>
      <c r="BL338" s="17" t="s">
        <v>261</v>
      </c>
      <c r="BM338" s="139" t="s">
        <v>518</v>
      </c>
    </row>
    <row r="339" spans="2:65" s="1" customFormat="1" ht="24.2" customHeight="1">
      <c r="B339" s="33"/>
      <c r="C339" s="128" t="s">
        <v>519</v>
      </c>
      <c r="D339" s="128" t="s">
        <v>156</v>
      </c>
      <c r="E339" s="129" t="s">
        <v>520</v>
      </c>
      <c r="F339" s="130" t="s">
        <v>521</v>
      </c>
      <c r="G339" s="131" t="s">
        <v>271</v>
      </c>
      <c r="H339" s="132">
        <v>1</v>
      </c>
      <c r="I339" s="133">
        <v>169.51</v>
      </c>
      <c r="J339" s="134">
        <f>ROUND(I339*H339,2)</f>
        <v>169.51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0</v>
      </c>
      <c r="T339" s="138">
        <f>S339*H339</f>
        <v>0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169.51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169.51</v>
      </c>
      <c r="BL339" s="17" t="s">
        <v>261</v>
      </c>
      <c r="BM339" s="139" t="s">
        <v>522</v>
      </c>
    </row>
    <row r="340" spans="2:65" s="1" customFormat="1">
      <c r="B340" s="33"/>
      <c r="D340" s="141" t="s">
        <v>163</v>
      </c>
      <c r="F340" s="142" t="s">
        <v>523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" customFormat="1" ht="16.5" customHeight="1">
      <c r="B341" s="33"/>
      <c r="C341" s="166" t="s">
        <v>524</v>
      </c>
      <c r="D341" s="166" t="s">
        <v>231</v>
      </c>
      <c r="E341" s="167" t="s">
        <v>525</v>
      </c>
      <c r="F341" s="168" t="s">
        <v>526</v>
      </c>
      <c r="G341" s="169" t="s">
        <v>271</v>
      </c>
      <c r="H341" s="170">
        <v>1</v>
      </c>
      <c r="I341" s="171">
        <v>176.29</v>
      </c>
      <c r="J341" s="172">
        <f>ROUND(I341*H341,2)</f>
        <v>176.29</v>
      </c>
      <c r="K341" s="168" t="s">
        <v>160</v>
      </c>
      <c r="L341" s="173"/>
      <c r="M341" s="174" t="s">
        <v>32</v>
      </c>
      <c r="N341" s="175" t="s">
        <v>47</v>
      </c>
      <c r="P341" s="137">
        <f>O341*H341</f>
        <v>0</v>
      </c>
      <c r="Q341" s="137">
        <v>9.0000000000000006E-5</v>
      </c>
      <c r="R341" s="137">
        <f>Q341*H341</f>
        <v>9.0000000000000006E-5</v>
      </c>
      <c r="S341" s="137">
        <v>0</v>
      </c>
      <c r="T341" s="138">
        <f>S341*H341</f>
        <v>0</v>
      </c>
      <c r="AR341" s="139" t="s">
        <v>354</v>
      </c>
      <c r="AT341" s="139" t="s">
        <v>231</v>
      </c>
      <c r="AU341" s="139" t="s">
        <v>86</v>
      </c>
      <c r="AY341" s="17" t="s">
        <v>153</v>
      </c>
      <c r="BE341" s="140">
        <f>IF(N341="základní",J341,0)</f>
        <v>176.29</v>
      </c>
      <c r="BF341" s="140">
        <f>IF(N341="snížená",J341,0)</f>
        <v>0</v>
      </c>
      <c r="BG341" s="140">
        <f>IF(N341="zákl. přenesená",J341,0)</f>
        <v>0</v>
      </c>
      <c r="BH341" s="140">
        <f>IF(N341="sníž. přenesená",J341,0)</f>
        <v>0</v>
      </c>
      <c r="BI341" s="140">
        <f>IF(N341="nulová",J341,0)</f>
        <v>0</v>
      </c>
      <c r="BJ341" s="17" t="s">
        <v>84</v>
      </c>
      <c r="BK341" s="140">
        <f>ROUND(I341*H341,2)</f>
        <v>176.29</v>
      </c>
      <c r="BL341" s="17" t="s">
        <v>261</v>
      </c>
      <c r="BM341" s="139" t="s">
        <v>527</v>
      </c>
    </row>
    <row r="342" spans="2:65" s="1" customFormat="1" ht="24.2" customHeight="1">
      <c r="B342" s="33"/>
      <c r="C342" s="128" t="s">
        <v>528</v>
      </c>
      <c r="D342" s="128" t="s">
        <v>156</v>
      </c>
      <c r="E342" s="129" t="s">
        <v>529</v>
      </c>
      <c r="F342" s="130" t="s">
        <v>530</v>
      </c>
      <c r="G342" s="131" t="s">
        <v>271</v>
      </c>
      <c r="H342" s="132">
        <v>3</v>
      </c>
      <c r="I342" s="133">
        <v>184.58</v>
      </c>
      <c r="J342" s="134">
        <f>ROUND(I342*H342,2)</f>
        <v>553.74</v>
      </c>
      <c r="K342" s="130" t="s">
        <v>160</v>
      </c>
      <c r="L342" s="33"/>
      <c r="M342" s="135" t="s">
        <v>32</v>
      </c>
      <c r="N342" s="136" t="s">
        <v>47</v>
      </c>
      <c r="P342" s="137">
        <f>O342*H342</f>
        <v>0</v>
      </c>
      <c r="Q342" s="137">
        <v>0</v>
      </c>
      <c r="R342" s="137">
        <f>Q342*H342</f>
        <v>0</v>
      </c>
      <c r="S342" s="137">
        <v>0</v>
      </c>
      <c r="T342" s="138">
        <f>S342*H342</f>
        <v>0</v>
      </c>
      <c r="AR342" s="139" t="s">
        <v>261</v>
      </c>
      <c r="AT342" s="139" t="s">
        <v>156</v>
      </c>
      <c r="AU342" s="139" t="s">
        <v>86</v>
      </c>
      <c r="AY342" s="17" t="s">
        <v>153</v>
      </c>
      <c r="BE342" s="140">
        <f>IF(N342="základní",J342,0)</f>
        <v>553.74</v>
      </c>
      <c r="BF342" s="140">
        <f>IF(N342="snížená",J342,0)</f>
        <v>0</v>
      </c>
      <c r="BG342" s="140">
        <f>IF(N342="zákl. přenesená",J342,0)</f>
        <v>0</v>
      </c>
      <c r="BH342" s="140">
        <f>IF(N342="sníž. přenesená",J342,0)</f>
        <v>0</v>
      </c>
      <c r="BI342" s="140">
        <f>IF(N342="nulová",J342,0)</f>
        <v>0</v>
      </c>
      <c r="BJ342" s="17" t="s">
        <v>84</v>
      </c>
      <c r="BK342" s="140">
        <f>ROUND(I342*H342,2)</f>
        <v>553.74</v>
      </c>
      <c r="BL342" s="17" t="s">
        <v>261</v>
      </c>
      <c r="BM342" s="139" t="s">
        <v>531</v>
      </c>
    </row>
    <row r="343" spans="2:65" s="1" customFormat="1">
      <c r="B343" s="33"/>
      <c r="D343" s="141" t="s">
        <v>163</v>
      </c>
      <c r="F343" s="142" t="s">
        <v>532</v>
      </c>
      <c r="I343" s="143"/>
      <c r="L343" s="33"/>
      <c r="M343" s="144"/>
      <c r="T343" s="54"/>
      <c r="AT343" s="17" t="s">
        <v>163</v>
      </c>
      <c r="AU343" s="17" t="s">
        <v>86</v>
      </c>
    </row>
    <row r="344" spans="2:65" s="12" customFormat="1">
      <c r="B344" s="145"/>
      <c r="D344" s="146" t="s">
        <v>165</v>
      </c>
      <c r="E344" s="147" t="s">
        <v>32</v>
      </c>
      <c r="F344" s="148" t="s">
        <v>533</v>
      </c>
      <c r="H344" s="147" t="s">
        <v>32</v>
      </c>
      <c r="I344" s="149"/>
      <c r="L344" s="145"/>
      <c r="M344" s="150"/>
      <c r="T344" s="151"/>
      <c r="AT344" s="147" t="s">
        <v>165</v>
      </c>
      <c r="AU344" s="147" t="s">
        <v>86</v>
      </c>
      <c r="AV344" s="12" t="s">
        <v>84</v>
      </c>
      <c r="AW344" s="12" t="s">
        <v>37</v>
      </c>
      <c r="AX344" s="12" t="s">
        <v>76</v>
      </c>
      <c r="AY344" s="147" t="s">
        <v>153</v>
      </c>
    </row>
    <row r="345" spans="2:65" s="12" customFormat="1">
      <c r="B345" s="145"/>
      <c r="D345" s="146" t="s">
        <v>165</v>
      </c>
      <c r="E345" s="147" t="s">
        <v>32</v>
      </c>
      <c r="F345" s="148" t="s">
        <v>172</v>
      </c>
      <c r="H345" s="147" t="s">
        <v>32</v>
      </c>
      <c r="I345" s="149"/>
      <c r="L345" s="145"/>
      <c r="M345" s="150"/>
      <c r="T345" s="151"/>
      <c r="AT345" s="147" t="s">
        <v>165</v>
      </c>
      <c r="AU345" s="147" t="s">
        <v>86</v>
      </c>
      <c r="AV345" s="12" t="s">
        <v>84</v>
      </c>
      <c r="AW345" s="12" t="s">
        <v>37</v>
      </c>
      <c r="AX345" s="12" t="s">
        <v>76</v>
      </c>
      <c r="AY345" s="147" t="s">
        <v>153</v>
      </c>
    </row>
    <row r="346" spans="2:65" s="13" customFormat="1">
      <c r="B346" s="152"/>
      <c r="D346" s="146" t="s">
        <v>165</v>
      </c>
      <c r="E346" s="153" t="s">
        <v>32</v>
      </c>
      <c r="F346" s="154" t="s">
        <v>84</v>
      </c>
      <c r="H346" s="155">
        <v>1</v>
      </c>
      <c r="I346" s="156"/>
      <c r="L346" s="152"/>
      <c r="M346" s="157"/>
      <c r="T346" s="158"/>
      <c r="AT346" s="153" t="s">
        <v>165</v>
      </c>
      <c r="AU346" s="153" t="s">
        <v>86</v>
      </c>
      <c r="AV346" s="13" t="s">
        <v>86</v>
      </c>
      <c r="AW346" s="13" t="s">
        <v>37</v>
      </c>
      <c r="AX346" s="13" t="s">
        <v>76</v>
      </c>
      <c r="AY346" s="153" t="s">
        <v>153</v>
      </c>
    </row>
    <row r="347" spans="2:65" s="12" customFormat="1">
      <c r="B347" s="145"/>
      <c r="D347" s="146" t="s">
        <v>165</v>
      </c>
      <c r="E347" s="147" t="s">
        <v>32</v>
      </c>
      <c r="F347" s="148" t="s">
        <v>174</v>
      </c>
      <c r="H347" s="147" t="s">
        <v>32</v>
      </c>
      <c r="I347" s="149"/>
      <c r="L347" s="145"/>
      <c r="M347" s="150"/>
      <c r="T347" s="151"/>
      <c r="AT347" s="147" t="s">
        <v>165</v>
      </c>
      <c r="AU347" s="147" t="s">
        <v>86</v>
      </c>
      <c r="AV347" s="12" t="s">
        <v>84</v>
      </c>
      <c r="AW347" s="12" t="s">
        <v>37</v>
      </c>
      <c r="AX347" s="12" t="s">
        <v>76</v>
      </c>
      <c r="AY347" s="147" t="s">
        <v>153</v>
      </c>
    </row>
    <row r="348" spans="2:65" s="13" customFormat="1">
      <c r="B348" s="152"/>
      <c r="D348" s="146" t="s">
        <v>165</v>
      </c>
      <c r="E348" s="153" t="s">
        <v>32</v>
      </c>
      <c r="F348" s="154" t="s">
        <v>84</v>
      </c>
      <c r="H348" s="155">
        <v>1</v>
      </c>
      <c r="I348" s="156"/>
      <c r="L348" s="152"/>
      <c r="M348" s="157"/>
      <c r="T348" s="158"/>
      <c r="AT348" s="153" t="s">
        <v>165</v>
      </c>
      <c r="AU348" s="153" t="s">
        <v>86</v>
      </c>
      <c r="AV348" s="13" t="s">
        <v>86</v>
      </c>
      <c r="AW348" s="13" t="s">
        <v>37</v>
      </c>
      <c r="AX348" s="13" t="s">
        <v>76</v>
      </c>
      <c r="AY348" s="153" t="s">
        <v>153</v>
      </c>
    </row>
    <row r="349" spans="2:65" s="12" customFormat="1">
      <c r="B349" s="145"/>
      <c r="D349" s="146" t="s">
        <v>165</v>
      </c>
      <c r="E349" s="147" t="s">
        <v>32</v>
      </c>
      <c r="F349" s="148" t="s">
        <v>176</v>
      </c>
      <c r="H349" s="147" t="s">
        <v>32</v>
      </c>
      <c r="I349" s="149"/>
      <c r="L349" s="145"/>
      <c r="M349" s="150"/>
      <c r="T349" s="151"/>
      <c r="AT349" s="147" t="s">
        <v>165</v>
      </c>
      <c r="AU349" s="147" t="s">
        <v>86</v>
      </c>
      <c r="AV349" s="12" t="s">
        <v>84</v>
      </c>
      <c r="AW349" s="12" t="s">
        <v>37</v>
      </c>
      <c r="AX349" s="12" t="s">
        <v>76</v>
      </c>
      <c r="AY349" s="147" t="s">
        <v>153</v>
      </c>
    </row>
    <row r="350" spans="2:65" s="13" customFormat="1">
      <c r="B350" s="152"/>
      <c r="D350" s="146" t="s">
        <v>165</v>
      </c>
      <c r="E350" s="153" t="s">
        <v>32</v>
      </c>
      <c r="F350" s="154" t="s">
        <v>84</v>
      </c>
      <c r="H350" s="155">
        <v>1</v>
      </c>
      <c r="I350" s="156"/>
      <c r="L350" s="152"/>
      <c r="M350" s="157"/>
      <c r="T350" s="158"/>
      <c r="AT350" s="153" t="s">
        <v>165</v>
      </c>
      <c r="AU350" s="153" t="s">
        <v>86</v>
      </c>
      <c r="AV350" s="13" t="s">
        <v>86</v>
      </c>
      <c r="AW350" s="13" t="s">
        <v>37</v>
      </c>
      <c r="AX350" s="13" t="s">
        <v>76</v>
      </c>
      <c r="AY350" s="153" t="s">
        <v>153</v>
      </c>
    </row>
    <row r="351" spans="2:65" s="14" customFormat="1">
      <c r="B351" s="159"/>
      <c r="D351" s="146" t="s">
        <v>165</v>
      </c>
      <c r="E351" s="160" t="s">
        <v>32</v>
      </c>
      <c r="F351" s="161" t="s">
        <v>178</v>
      </c>
      <c r="H351" s="162">
        <v>3</v>
      </c>
      <c r="I351" s="163"/>
      <c r="L351" s="159"/>
      <c r="M351" s="164"/>
      <c r="T351" s="165"/>
      <c r="AT351" s="160" t="s">
        <v>165</v>
      </c>
      <c r="AU351" s="160" t="s">
        <v>86</v>
      </c>
      <c r="AV351" s="14" t="s">
        <v>161</v>
      </c>
      <c r="AW351" s="14" t="s">
        <v>37</v>
      </c>
      <c r="AX351" s="14" t="s">
        <v>84</v>
      </c>
      <c r="AY351" s="160" t="s">
        <v>153</v>
      </c>
    </row>
    <row r="352" spans="2:65" s="1" customFormat="1" ht="16.5" customHeight="1">
      <c r="B352" s="33"/>
      <c r="C352" s="166" t="s">
        <v>534</v>
      </c>
      <c r="D352" s="166" t="s">
        <v>231</v>
      </c>
      <c r="E352" s="167" t="s">
        <v>535</v>
      </c>
      <c r="F352" s="168" t="s">
        <v>536</v>
      </c>
      <c r="G352" s="169" t="s">
        <v>271</v>
      </c>
      <c r="H352" s="170">
        <v>3</v>
      </c>
      <c r="I352" s="171">
        <v>140.66999999999999</v>
      </c>
      <c r="J352" s="172">
        <f>ROUND(I352*H352,2)</f>
        <v>422.01</v>
      </c>
      <c r="K352" s="168" t="s">
        <v>160</v>
      </c>
      <c r="L352" s="173"/>
      <c r="M352" s="174" t="s">
        <v>32</v>
      </c>
      <c r="N352" s="175" t="s">
        <v>47</v>
      </c>
      <c r="P352" s="137">
        <f>O352*H352</f>
        <v>0</v>
      </c>
      <c r="Q352" s="137">
        <v>8.0000000000000007E-5</v>
      </c>
      <c r="R352" s="137">
        <f>Q352*H352</f>
        <v>2.4000000000000003E-4</v>
      </c>
      <c r="S352" s="137">
        <v>0</v>
      </c>
      <c r="T352" s="138">
        <f>S352*H352</f>
        <v>0</v>
      </c>
      <c r="AR352" s="139" t="s">
        <v>354</v>
      </c>
      <c r="AT352" s="139" t="s">
        <v>231</v>
      </c>
      <c r="AU352" s="139" t="s">
        <v>86</v>
      </c>
      <c r="AY352" s="17" t="s">
        <v>153</v>
      </c>
      <c r="BE352" s="140">
        <f>IF(N352="základní",J352,0)</f>
        <v>422.01</v>
      </c>
      <c r="BF352" s="140">
        <f>IF(N352="snížená",J352,0)</f>
        <v>0</v>
      </c>
      <c r="BG352" s="140">
        <f>IF(N352="zákl. přenesená",J352,0)</f>
        <v>0</v>
      </c>
      <c r="BH352" s="140">
        <f>IF(N352="sníž. přenesená",J352,0)</f>
        <v>0</v>
      </c>
      <c r="BI352" s="140">
        <f>IF(N352="nulová",J352,0)</f>
        <v>0</v>
      </c>
      <c r="BJ352" s="17" t="s">
        <v>84</v>
      </c>
      <c r="BK352" s="140">
        <f>ROUND(I352*H352,2)</f>
        <v>422.01</v>
      </c>
      <c r="BL352" s="17" t="s">
        <v>261</v>
      </c>
      <c r="BM352" s="139" t="s">
        <v>537</v>
      </c>
    </row>
    <row r="353" spans="2:65" s="1" customFormat="1" ht="16.5" customHeight="1">
      <c r="B353" s="33"/>
      <c r="C353" s="166" t="s">
        <v>538</v>
      </c>
      <c r="D353" s="166" t="s">
        <v>231</v>
      </c>
      <c r="E353" s="167" t="s">
        <v>539</v>
      </c>
      <c r="F353" s="168" t="s">
        <v>540</v>
      </c>
      <c r="G353" s="169" t="s">
        <v>271</v>
      </c>
      <c r="H353" s="170">
        <v>3</v>
      </c>
      <c r="I353" s="171">
        <v>210.08</v>
      </c>
      <c r="J353" s="172">
        <f>ROUND(I353*H353,2)</f>
        <v>630.24</v>
      </c>
      <c r="K353" s="168" t="s">
        <v>160</v>
      </c>
      <c r="L353" s="173"/>
      <c r="M353" s="174" t="s">
        <v>32</v>
      </c>
      <c r="N353" s="175" t="s">
        <v>47</v>
      </c>
      <c r="P353" s="137">
        <f>O353*H353</f>
        <v>0</v>
      </c>
      <c r="Q353" s="137">
        <v>8.0000000000000007E-5</v>
      </c>
      <c r="R353" s="137">
        <f>Q353*H353</f>
        <v>2.4000000000000003E-4</v>
      </c>
      <c r="S353" s="137">
        <v>0</v>
      </c>
      <c r="T353" s="138">
        <f>S353*H353</f>
        <v>0</v>
      </c>
      <c r="AR353" s="139" t="s">
        <v>354</v>
      </c>
      <c r="AT353" s="139" t="s">
        <v>231</v>
      </c>
      <c r="AU353" s="139" t="s">
        <v>86</v>
      </c>
      <c r="AY353" s="17" t="s">
        <v>153</v>
      </c>
      <c r="BE353" s="140">
        <f>IF(N353="základní",J353,0)</f>
        <v>630.24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630.24</v>
      </c>
      <c r="BL353" s="17" t="s">
        <v>261</v>
      </c>
      <c r="BM353" s="139" t="s">
        <v>541</v>
      </c>
    </row>
    <row r="354" spans="2:65" s="1" customFormat="1" ht="16.5" customHeight="1">
      <c r="B354" s="33"/>
      <c r="C354" s="166" t="s">
        <v>542</v>
      </c>
      <c r="D354" s="166" t="s">
        <v>231</v>
      </c>
      <c r="E354" s="167" t="s">
        <v>543</v>
      </c>
      <c r="F354" s="168" t="s">
        <v>544</v>
      </c>
      <c r="G354" s="169" t="s">
        <v>271</v>
      </c>
      <c r="H354" s="170">
        <v>3</v>
      </c>
      <c r="I354" s="171">
        <v>22.04</v>
      </c>
      <c r="J354" s="172">
        <f>ROUND(I354*H354,2)</f>
        <v>66.12</v>
      </c>
      <c r="K354" s="168" t="s">
        <v>160</v>
      </c>
      <c r="L354" s="173"/>
      <c r="M354" s="174" t="s">
        <v>32</v>
      </c>
      <c r="N354" s="175" t="s">
        <v>47</v>
      </c>
      <c r="P354" s="137">
        <f>O354*H354</f>
        <v>0</v>
      </c>
      <c r="Q354" s="137">
        <v>1.0000000000000001E-5</v>
      </c>
      <c r="R354" s="137">
        <f>Q354*H354</f>
        <v>3.0000000000000004E-5</v>
      </c>
      <c r="S354" s="137">
        <v>0</v>
      </c>
      <c r="T354" s="138">
        <f>S354*H354</f>
        <v>0</v>
      </c>
      <c r="AR354" s="139" t="s">
        <v>354</v>
      </c>
      <c r="AT354" s="139" t="s">
        <v>231</v>
      </c>
      <c r="AU354" s="139" t="s">
        <v>86</v>
      </c>
      <c r="AY354" s="17" t="s">
        <v>153</v>
      </c>
      <c r="BE354" s="140">
        <f>IF(N354="základní",J354,0)</f>
        <v>66.12</v>
      </c>
      <c r="BF354" s="140">
        <f>IF(N354="snížená",J354,0)</f>
        <v>0</v>
      </c>
      <c r="BG354" s="140">
        <f>IF(N354="zákl. přenesená",J354,0)</f>
        <v>0</v>
      </c>
      <c r="BH354" s="140">
        <f>IF(N354="sníž. přenesená",J354,0)</f>
        <v>0</v>
      </c>
      <c r="BI354" s="140">
        <f>IF(N354="nulová",J354,0)</f>
        <v>0</v>
      </c>
      <c r="BJ354" s="17" t="s">
        <v>84</v>
      </c>
      <c r="BK354" s="140">
        <f>ROUND(I354*H354,2)</f>
        <v>66.12</v>
      </c>
      <c r="BL354" s="17" t="s">
        <v>261</v>
      </c>
      <c r="BM354" s="139" t="s">
        <v>545</v>
      </c>
    </row>
    <row r="355" spans="2:65" s="1" customFormat="1" ht="24.2" customHeight="1">
      <c r="B355" s="33"/>
      <c r="C355" s="128" t="s">
        <v>546</v>
      </c>
      <c r="D355" s="128" t="s">
        <v>156</v>
      </c>
      <c r="E355" s="129" t="s">
        <v>547</v>
      </c>
      <c r="F355" s="130" t="s">
        <v>548</v>
      </c>
      <c r="G355" s="131" t="s">
        <v>271</v>
      </c>
      <c r="H355" s="132">
        <v>2</v>
      </c>
      <c r="I355" s="133">
        <v>169.51</v>
      </c>
      <c r="J355" s="134">
        <f>ROUND(I355*H355,2)</f>
        <v>339.02</v>
      </c>
      <c r="K355" s="130" t="s">
        <v>160</v>
      </c>
      <c r="L355" s="33"/>
      <c r="M355" s="135" t="s">
        <v>32</v>
      </c>
      <c r="N355" s="136" t="s">
        <v>47</v>
      </c>
      <c r="P355" s="137">
        <f>O355*H355</f>
        <v>0</v>
      </c>
      <c r="Q355" s="137">
        <v>0</v>
      </c>
      <c r="R355" s="137">
        <f>Q355*H355</f>
        <v>0</v>
      </c>
      <c r="S355" s="137">
        <v>0</v>
      </c>
      <c r="T355" s="138">
        <f>S355*H355</f>
        <v>0</v>
      </c>
      <c r="AR355" s="139" t="s">
        <v>261</v>
      </c>
      <c r="AT355" s="139" t="s">
        <v>156</v>
      </c>
      <c r="AU355" s="139" t="s">
        <v>86</v>
      </c>
      <c r="AY355" s="17" t="s">
        <v>153</v>
      </c>
      <c r="BE355" s="140">
        <f>IF(N355="základní",J355,0)</f>
        <v>339.02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339.02</v>
      </c>
      <c r="BL355" s="17" t="s">
        <v>261</v>
      </c>
      <c r="BM355" s="139" t="s">
        <v>549</v>
      </c>
    </row>
    <row r="356" spans="2:65" s="1" customFormat="1">
      <c r="B356" s="33"/>
      <c r="D356" s="141" t="s">
        <v>163</v>
      </c>
      <c r="F356" s="142" t="s">
        <v>550</v>
      </c>
      <c r="I356" s="143"/>
      <c r="L356" s="33"/>
      <c r="M356" s="144"/>
      <c r="T356" s="54"/>
      <c r="AT356" s="17" t="s">
        <v>163</v>
      </c>
      <c r="AU356" s="17" t="s">
        <v>86</v>
      </c>
    </row>
    <row r="357" spans="2:65" s="12" customFormat="1">
      <c r="B357" s="145"/>
      <c r="D357" s="146" t="s">
        <v>165</v>
      </c>
      <c r="E357" s="147" t="s">
        <v>32</v>
      </c>
      <c r="F357" s="148" t="s">
        <v>551</v>
      </c>
      <c r="H357" s="147" t="s">
        <v>32</v>
      </c>
      <c r="I357" s="149"/>
      <c r="L357" s="145"/>
      <c r="M357" s="150"/>
      <c r="T357" s="151"/>
      <c r="AT357" s="147" t="s">
        <v>165</v>
      </c>
      <c r="AU357" s="147" t="s">
        <v>86</v>
      </c>
      <c r="AV357" s="12" t="s">
        <v>84</v>
      </c>
      <c r="AW357" s="12" t="s">
        <v>37</v>
      </c>
      <c r="AX357" s="12" t="s">
        <v>76</v>
      </c>
      <c r="AY357" s="147" t="s">
        <v>153</v>
      </c>
    </row>
    <row r="358" spans="2:65" s="12" customFormat="1">
      <c r="B358" s="145"/>
      <c r="D358" s="146" t="s">
        <v>165</v>
      </c>
      <c r="E358" s="147" t="s">
        <v>32</v>
      </c>
      <c r="F358" s="148" t="s">
        <v>174</v>
      </c>
      <c r="H358" s="147" t="s">
        <v>32</v>
      </c>
      <c r="I358" s="149"/>
      <c r="L358" s="145"/>
      <c r="M358" s="150"/>
      <c r="T358" s="151"/>
      <c r="AT358" s="147" t="s">
        <v>165</v>
      </c>
      <c r="AU358" s="147" t="s">
        <v>86</v>
      </c>
      <c r="AV358" s="12" t="s">
        <v>84</v>
      </c>
      <c r="AW358" s="12" t="s">
        <v>37</v>
      </c>
      <c r="AX358" s="12" t="s">
        <v>76</v>
      </c>
      <c r="AY358" s="147" t="s">
        <v>153</v>
      </c>
    </row>
    <row r="359" spans="2:65" s="13" customFormat="1">
      <c r="B359" s="152"/>
      <c r="D359" s="146" t="s">
        <v>165</v>
      </c>
      <c r="E359" s="153" t="s">
        <v>32</v>
      </c>
      <c r="F359" s="154" t="s">
        <v>84</v>
      </c>
      <c r="H359" s="155">
        <v>1</v>
      </c>
      <c r="I359" s="156"/>
      <c r="L359" s="152"/>
      <c r="M359" s="157"/>
      <c r="T359" s="158"/>
      <c r="AT359" s="153" t="s">
        <v>165</v>
      </c>
      <c r="AU359" s="153" t="s">
        <v>86</v>
      </c>
      <c r="AV359" s="13" t="s">
        <v>86</v>
      </c>
      <c r="AW359" s="13" t="s">
        <v>37</v>
      </c>
      <c r="AX359" s="13" t="s">
        <v>76</v>
      </c>
      <c r="AY359" s="153" t="s">
        <v>153</v>
      </c>
    </row>
    <row r="360" spans="2:65" s="12" customFormat="1">
      <c r="B360" s="145"/>
      <c r="D360" s="146" t="s">
        <v>165</v>
      </c>
      <c r="E360" s="147" t="s">
        <v>32</v>
      </c>
      <c r="F360" s="148" t="s">
        <v>176</v>
      </c>
      <c r="H360" s="147" t="s">
        <v>32</v>
      </c>
      <c r="I360" s="149"/>
      <c r="L360" s="145"/>
      <c r="M360" s="150"/>
      <c r="T360" s="151"/>
      <c r="AT360" s="147" t="s">
        <v>165</v>
      </c>
      <c r="AU360" s="147" t="s">
        <v>86</v>
      </c>
      <c r="AV360" s="12" t="s">
        <v>84</v>
      </c>
      <c r="AW360" s="12" t="s">
        <v>37</v>
      </c>
      <c r="AX360" s="12" t="s">
        <v>76</v>
      </c>
      <c r="AY360" s="147" t="s">
        <v>153</v>
      </c>
    </row>
    <row r="361" spans="2:65" s="13" customFormat="1">
      <c r="B361" s="152"/>
      <c r="D361" s="146" t="s">
        <v>165</v>
      </c>
      <c r="E361" s="153" t="s">
        <v>32</v>
      </c>
      <c r="F361" s="154" t="s">
        <v>84</v>
      </c>
      <c r="H361" s="155">
        <v>1</v>
      </c>
      <c r="I361" s="156"/>
      <c r="L361" s="152"/>
      <c r="M361" s="157"/>
      <c r="T361" s="158"/>
      <c r="AT361" s="153" t="s">
        <v>165</v>
      </c>
      <c r="AU361" s="153" t="s">
        <v>86</v>
      </c>
      <c r="AV361" s="13" t="s">
        <v>86</v>
      </c>
      <c r="AW361" s="13" t="s">
        <v>37</v>
      </c>
      <c r="AX361" s="13" t="s">
        <v>76</v>
      </c>
      <c r="AY361" s="153" t="s">
        <v>153</v>
      </c>
    </row>
    <row r="362" spans="2:65" s="14" customFormat="1">
      <c r="B362" s="159"/>
      <c r="D362" s="146" t="s">
        <v>165</v>
      </c>
      <c r="E362" s="160" t="s">
        <v>32</v>
      </c>
      <c r="F362" s="161" t="s">
        <v>178</v>
      </c>
      <c r="H362" s="162">
        <v>2</v>
      </c>
      <c r="I362" s="163"/>
      <c r="L362" s="159"/>
      <c r="M362" s="164"/>
      <c r="T362" s="165"/>
      <c r="AT362" s="160" t="s">
        <v>165</v>
      </c>
      <c r="AU362" s="160" t="s">
        <v>86</v>
      </c>
      <c r="AV362" s="14" t="s">
        <v>161</v>
      </c>
      <c r="AW362" s="14" t="s">
        <v>37</v>
      </c>
      <c r="AX362" s="14" t="s">
        <v>84</v>
      </c>
      <c r="AY362" s="160" t="s">
        <v>153</v>
      </c>
    </row>
    <row r="363" spans="2:65" s="1" customFormat="1" ht="16.5" customHeight="1">
      <c r="B363" s="33"/>
      <c r="C363" s="166" t="s">
        <v>552</v>
      </c>
      <c r="D363" s="166" t="s">
        <v>231</v>
      </c>
      <c r="E363" s="167" t="s">
        <v>553</v>
      </c>
      <c r="F363" s="168" t="s">
        <v>554</v>
      </c>
      <c r="G363" s="169" t="s">
        <v>271</v>
      </c>
      <c r="H363" s="170">
        <v>2</v>
      </c>
      <c r="I363" s="171">
        <v>90.59</v>
      </c>
      <c r="J363" s="172">
        <f>ROUND(I363*H363,2)</f>
        <v>181.18</v>
      </c>
      <c r="K363" s="168" t="s">
        <v>160</v>
      </c>
      <c r="L363" s="173"/>
      <c r="M363" s="174" t="s">
        <v>32</v>
      </c>
      <c r="N363" s="175" t="s">
        <v>47</v>
      </c>
      <c r="P363" s="137">
        <f>O363*H363</f>
        <v>0</v>
      </c>
      <c r="Q363" s="137">
        <v>4.0000000000000003E-5</v>
      </c>
      <c r="R363" s="137">
        <f>Q363*H363</f>
        <v>8.0000000000000007E-5</v>
      </c>
      <c r="S363" s="137">
        <v>0</v>
      </c>
      <c r="T363" s="138">
        <f>S363*H363</f>
        <v>0</v>
      </c>
      <c r="AR363" s="139" t="s">
        <v>354</v>
      </c>
      <c r="AT363" s="139" t="s">
        <v>231</v>
      </c>
      <c r="AU363" s="139" t="s">
        <v>86</v>
      </c>
      <c r="AY363" s="17" t="s">
        <v>153</v>
      </c>
      <c r="BE363" s="140">
        <f>IF(N363="základní",J363,0)</f>
        <v>181.18</v>
      </c>
      <c r="BF363" s="140">
        <f>IF(N363="snížená",J363,0)</f>
        <v>0</v>
      </c>
      <c r="BG363" s="140">
        <f>IF(N363="zákl. přenesená",J363,0)</f>
        <v>0</v>
      </c>
      <c r="BH363" s="140">
        <f>IF(N363="sníž. přenesená",J363,0)</f>
        <v>0</v>
      </c>
      <c r="BI363" s="140">
        <f>IF(N363="nulová",J363,0)</f>
        <v>0</v>
      </c>
      <c r="BJ363" s="17" t="s">
        <v>84</v>
      </c>
      <c r="BK363" s="140">
        <f>ROUND(I363*H363,2)</f>
        <v>181.18</v>
      </c>
      <c r="BL363" s="17" t="s">
        <v>261</v>
      </c>
      <c r="BM363" s="139" t="s">
        <v>555</v>
      </c>
    </row>
    <row r="364" spans="2:65" s="1" customFormat="1" ht="24.2" customHeight="1">
      <c r="B364" s="33"/>
      <c r="C364" s="128" t="s">
        <v>556</v>
      </c>
      <c r="D364" s="128" t="s">
        <v>156</v>
      </c>
      <c r="E364" s="129" t="s">
        <v>557</v>
      </c>
      <c r="F364" s="130" t="s">
        <v>558</v>
      </c>
      <c r="G364" s="131" t="s">
        <v>294</v>
      </c>
      <c r="H364" s="132">
        <v>2E-3</v>
      </c>
      <c r="I364" s="133">
        <v>1271.33</v>
      </c>
      <c r="J364" s="134">
        <f>ROUND(I364*H364,2)</f>
        <v>2.54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0</v>
      </c>
      <c r="R364" s="137">
        <f>Q364*H364</f>
        <v>0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2.54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2.54</v>
      </c>
      <c r="BL364" s="17" t="s">
        <v>261</v>
      </c>
      <c r="BM364" s="139" t="s">
        <v>559</v>
      </c>
    </row>
    <row r="365" spans="2:65" s="1" customFormat="1">
      <c r="B365" s="33"/>
      <c r="D365" s="141" t="s">
        <v>163</v>
      </c>
      <c r="F365" s="142" t="s">
        <v>560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1" customFormat="1" ht="22.9" customHeight="1">
      <c r="B366" s="116"/>
      <c r="D366" s="117" t="s">
        <v>75</v>
      </c>
      <c r="E366" s="126" t="s">
        <v>561</v>
      </c>
      <c r="F366" s="126" t="s">
        <v>562</v>
      </c>
      <c r="I366" s="119"/>
      <c r="J366" s="127">
        <f>BK366</f>
        <v>1391.25</v>
      </c>
      <c r="L366" s="116"/>
      <c r="M366" s="121"/>
      <c r="P366" s="122">
        <f>SUM(P367:P382)</f>
        <v>0</v>
      </c>
      <c r="R366" s="122">
        <f>SUM(R367:R382)</f>
        <v>6.9999999999999999E-4</v>
      </c>
      <c r="T366" s="123">
        <f>SUM(T367:T382)</f>
        <v>1E-4</v>
      </c>
      <c r="AR366" s="117" t="s">
        <v>86</v>
      </c>
      <c r="AT366" s="124" t="s">
        <v>75</v>
      </c>
      <c r="AU366" s="124" t="s">
        <v>84</v>
      </c>
      <c r="AY366" s="117" t="s">
        <v>153</v>
      </c>
      <c r="BK366" s="125">
        <f>SUM(BK367:BK382)</f>
        <v>1391.25</v>
      </c>
    </row>
    <row r="367" spans="2:65" s="1" customFormat="1" ht="16.5" customHeight="1">
      <c r="B367" s="33"/>
      <c r="C367" s="128" t="s">
        <v>563</v>
      </c>
      <c r="D367" s="128" t="s">
        <v>156</v>
      </c>
      <c r="E367" s="129" t="s">
        <v>564</v>
      </c>
      <c r="F367" s="130" t="s">
        <v>565</v>
      </c>
      <c r="G367" s="131" t="s">
        <v>271</v>
      </c>
      <c r="H367" s="132">
        <v>2</v>
      </c>
      <c r="I367" s="133">
        <v>226.01</v>
      </c>
      <c r="J367" s="134">
        <f>ROUND(I367*H367,2)</f>
        <v>452.02</v>
      </c>
      <c r="K367" s="130" t="s">
        <v>264</v>
      </c>
      <c r="L367" s="33"/>
      <c r="M367" s="135" t="s">
        <v>32</v>
      </c>
      <c r="N367" s="136" t="s">
        <v>47</v>
      </c>
      <c r="P367" s="137">
        <f>O367*H367</f>
        <v>0</v>
      </c>
      <c r="Q367" s="137">
        <v>0</v>
      </c>
      <c r="R367" s="137">
        <f>Q367*H367</f>
        <v>0</v>
      </c>
      <c r="S367" s="137">
        <v>5.0000000000000002E-5</v>
      </c>
      <c r="T367" s="138">
        <f>S367*H367</f>
        <v>1E-4</v>
      </c>
      <c r="AR367" s="139" t="s">
        <v>261</v>
      </c>
      <c r="AT367" s="139" t="s">
        <v>156</v>
      </c>
      <c r="AU367" s="139" t="s">
        <v>86</v>
      </c>
      <c r="AY367" s="17" t="s">
        <v>153</v>
      </c>
      <c r="BE367" s="140">
        <f>IF(N367="základní",J367,0)</f>
        <v>452.02</v>
      </c>
      <c r="BF367" s="140">
        <f>IF(N367="snížená",J367,0)</f>
        <v>0</v>
      </c>
      <c r="BG367" s="140">
        <f>IF(N367="zákl. přenesená",J367,0)</f>
        <v>0</v>
      </c>
      <c r="BH367" s="140">
        <f>IF(N367="sníž. přenesená",J367,0)</f>
        <v>0</v>
      </c>
      <c r="BI367" s="140">
        <f>IF(N367="nulová",J367,0)</f>
        <v>0</v>
      </c>
      <c r="BJ367" s="17" t="s">
        <v>84</v>
      </c>
      <c r="BK367" s="140">
        <f>ROUND(I367*H367,2)</f>
        <v>452.02</v>
      </c>
      <c r="BL367" s="17" t="s">
        <v>261</v>
      </c>
      <c r="BM367" s="139" t="s">
        <v>566</v>
      </c>
    </row>
    <row r="368" spans="2:65" s="12" customFormat="1">
      <c r="B368" s="145"/>
      <c r="D368" s="146" t="s">
        <v>165</v>
      </c>
      <c r="E368" s="147" t="s">
        <v>32</v>
      </c>
      <c r="F368" s="148" t="s">
        <v>174</v>
      </c>
      <c r="H368" s="147" t="s">
        <v>32</v>
      </c>
      <c r="I368" s="149"/>
      <c r="L368" s="145"/>
      <c r="M368" s="150"/>
      <c r="T368" s="151"/>
      <c r="AT368" s="147" t="s">
        <v>165</v>
      </c>
      <c r="AU368" s="147" t="s">
        <v>86</v>
      </c>
      <c r="AV368" s="12" t="s">
        <v>84</v>
      </c>
      <c r="AW368" s="12" t="s">
        <v>37</v>
      </c>
      <c r="AX368" s="12" t="s">
        <v>76</v>
      </c>
      <c r="AY368" s="147" t="s">
        <v>153</v>
      </c>
    </row>
    <row r="369" spans="2:65" s="13" customFormat="1">
      <c r="B369" s="152"/>
      <c r="D369" s="146" t="s">
        <v>165</v>
      </c>
      <c r="E369" s="153" t="s">
        <v>32</v>
      </c>
      <c r="F369" s="154" t="s">
        <v>84</v>
      </c>
      <c r="H369" s="155">
        <v>1</v>
      </c>
      <c r="I369" s="156"/>
      <c r="L369" s="152"/>
      <c r="M369" s="157"/>
      <c r="T369" s="158"/>
      <c r="AT369" s="153" t="s">
        <v>165</v>
      </c>
      <c r="AU369" s="153" t="s">
        <v>86</v>
      </c>
      <c r="AV369" s="13" t="s">
        <v>86</v>
      </c>
      <c r="AW369" s="13" t="s">
        <v>37</v>
      </c>
      <c r="AX369" s="13" t="s">
        <v>76</v>
      </c>
      <c r="AY369" s="153" t="s">
        <v>153</v>
      </c>
    </row>
    <row r="370" spans="2:65" s="12" customFormat="1">
      <c r="B370" s="145"/>
      <c r="D370" s="146" t="s">
        <v>165</v>
      </c>
      <c r="E370" s="147" t="s">
        <v>32</v>
      </c>
      <c r="F370" s="148" t="s">
        <v>176</v>
      </c>
      <c r="H370" s="147" t="s">
        <v>32</v>
      </c>
      <c r="I370" s="149"/>
      <c r="L370" s="145"/>
      <c r="M370" s="150"/>
      <c r="T370" s="151"/>
      <c r="AT370" s="147" t="s">
        <v>165</v>
      </c>
      <c r="AU370" s="147" t="s">
        <v>86</v>
      </c>
      <c r="AV370" s="12" t="s">
        <v>84</v>
      </c>
      <c r="AW370" s="12" t="s">
        <v>37</v>
      </c>
      <c r="AX370" s="12" t="s">
        <v>76</v>
      </c>
      <c r="AY370" s="147" t="s">
        <v>153</v>
      </c>
    </row>
    <row r="371" spans="2:65" s="13" customFormat="1">
      <c r="B371" s="152"/>
      <c r="D371" s="146" t="s">
        <v>165</v>
      </c>
      <c r="E371" s="153" t="s">
        <v>32</v>
      </c>
      <c r="F371" s="154" t="s">
        <v>84</v>
      </c>
      <c r="H371" s="155">
        <v>1</v>
      </c>
      <c r="I371" s="156"/>
      <c r="L371" s="152"/>
      <c r="M371" s="157"/>
      <c r="T371" s="158"/>
      <c r="AT371" s="153" t="s">
        <v>165</v>
      </c>
      <c r="AU371" s="153" t="s">
        <v>86</v>
      </c>
      <c r="AV371" s="13" t="s">
        <v>86</v>
      </c>
      <c r="AW371" s="13" t="s">
        <v>37</v>
      </c>
      <c r="AX371" s="13" t="s">
        <v>76</v>
      </c>
      <c r="AY371" s="153" t="s">
        <v>153</v>
      </c>
    </row>
    <row r="372" spans="2:65" s="14" customFormat="1">
      <c r="B372" s="159"/>
      <c r="D372" s="146" t="s">
        <v>165</v>
      </c>
      <c r="E372" s="160" t="s">
        <v>32</v>
      </c>
      <c r="F372" s="161" t="s">
        <v>178</v>
      </c>
      <c r="H372" s="162">
        <v>2</v>
      </c>
      <c r="I372" s="163"/>
      <c r="L372" s="159"/>
      <c r="M372" s="164"/>
      <c r="T372" s="165"/>
      <c r="AT372" s="160" t="s">
        <v>165</v>
      </c>
      <c r="AU372" s="160" t="s">
        <v>86</v>
      </c>
      <c r="AV372" s="14" t="s">
        <v>161</v>
      </c>
      <c r="AW372" s="14" t="s">
        <v>37</v>
      </c>
      <c r="AX372" s="14" t="s">
        <v>84</v>
      </c>
      <c r="AY372" s="160" t="s">
        <v>153</v>
      </c>
    </row>
    <row r="373" spans="2:65" s="1" customFormat="1" ht="16.5" customHeight="1">
      <c r="B373" s="33"/>
      <c r="C373" s="128" t="s">
        <v>567</v>
      </c>
      <c r="D373" s="128" t="s">
        <v>156</v>
      </c>
      <c r="E373" s="129" t="s">
        <v>568</v>
      </c>
      <c r="F373" s="130" t="s">
        <v>569</v>
      </c>
      <c r="G373" s="131" t="s">
        <v>271</v>
      </c>
      <c r="H373" s="132">
        <v>2</v>
      </c>
      <c r="I373" s="133">
        <v>280.63</v>
      </c>
      <c r="J373" s="134">
        <f>ROUND(I373*H373,2)</f>
        <v>561.26</v>
      </c>
      <c r="K373" s="130" t="s">
        <v>160</v>
      </c>
      <c r="L373" s="33"/>
      <c r="M373" s="135" t="s">
        <v>32</v>
      </c>
      <c r="N373" s="136" t="s">
        <v>47</v>
      </c>
      <c r="P373" s="137">
        <f>O373*H373</f>
        <v>0</v>
      </c>
      <c r="Q373" s="137">
        <v>0</v>
      </c>
      <c r="R373" s="137">
        <f>Q373*H373</f>
        <v>0</v>
      </c>
      <c r="S373" s="137">
        <v>0</v>
      </c>
      <c r="T373" s="138">
        <f>S373*H373</f>
        <v>0</v>
      </c>
      <c r="AR373" s="139" t="s">
        <v>261</v>
      </c>
      <c r="AT373" s="139" t="s">
        <v>156</v>
      </c>
      <c r="AU373" s="139" t="s">
        <v>86</v>
      </c>
      <c r="AY373" s="17" t="s">
        <v>153</v>
      </c>
      <c r="BE373" s="140">
        <f>IF(N373="základní",J373,0)</f>
        <v>561.26</v>
      </c>
      <c r="BF373" s="140">
        <f>IF(N373="snížená",J373,0)</f>
        <v>0</v>
      </c>
      <c r="BG373" s="140">
        <f>IF(N373="zákl. přenesená",J373,0)</f>
        <v>0</v>
      </c>
      <c r="BH373" s="140">
        <f>IF(N373="sníž. přenesená",J373,0)</f>
        <v>0</v>
      </c>
      <c r="BI373" s="140">
        <f>IF(N373="nulová",J373,0)</f>
        <v>0</v>
      </c>
      <c r="BJ373" s="17" t="s">
        <v>84</v>
      </c>
      <c r="BK373" s="140">
        <f>ROUND(I373*H373,2)</f>
        <v>561.26</v>
      </c>
      <c r="BL373" s="17" t="s">
        <v>261</v>
      </c>
      <c r="BM373" s="139" t="s">
        <v>570</v>
      </c>
    </row>
    <row r="374" spans="2:65" s="1" customFormat="1">
      <c r="B374" s="33"/>
      <c r="D374" s="141" t="s">
        <v>163</v>
      </c>
      <c r="F374" s="142" t="s">
        <v>571</v>
      </c>
      <c r="I374" s="143"/>
      <c r="L374" s="33"/>
      <c r="M374" s="144"/>
      <c r="T374" s="54"/>
      <c r="AT374" s="17" t="s">
        <v>163</v>
      </c>
      <c r="AU374" s="17" t="s">
        <v>86</v>
      </c>
    </row>
    <row r="375" spans="2:65" s="12" customFormat="1">
      <c r="B375" s="145"/>
      <c r="D375" s="146" t="s">
        <v>165</v>
      </c>
      <c r="E375" s="147" t="s">
        <v>32</v>
      </c>
      <c r="F375" s="148" t="s">
        <v>174</v>
      </c>
      <c r="H375" s="147" t="s">
        <v>32</v>
      </c>
      <c r="I375" s="149"/>
      <c r="L375" s="145"/>
      <c r="M375" s="150"/>
      <c r="T375" s="151"/>
      <c r="AT375" s="147" t="s">
        <v>165</v>
      </c>
      <c r="AU375" s="147" t="s">
        <v>86</v>
      </c>
      <c r="AV375" s="12" t="s">
        <v>84</v>
      </c>
      <c r="AW375" s="12" t="s">
        <v>37</v>
      </c>
      <c r="AX375" s="12" t="s">
        <v>76</v>
      </c>
      <c r="AY375" s="147" t="s">
        <v>153</v>
      </c>
    </row>
    <row r="376" spans="2:65" s="13" customFormat="1">
      <c r="B376" s="152"/>
      <c r="D376" s="146" t="s">
        <v>165</v>
      </c>
      <c r="E376" s="153" t="s">
        <v>32</v>
      </c>
      <c r="F376" s="154" t="s">
        <v>84</v>
      </c>
      <c r="H376" s="155">
        <v>1</v>
      </c>
      <c r="I376" s="156"/>
      <c r="L376" s="152"/>
      <c r="M376" s="157"/>
      <c r="T376" s="158"/>
      <c r="AT376" s="153" t="s">
        <v>165</v>
      </c>
      <c r="AU376" s="153" t="s">
        <v>86</v>
      </c>
      <c r="AV376" s="13" t="s">
        <v>86</v>
      </c>
      <c r="AW376" s="13" t="s">
        <v>37</v>
      </c>
      <c r="AX376" s="13" t="s">
        <v>76</v>
      </c>
      <c r="AY376" s="153" t="s">
        <v>153</v>
      </c>
    </row>
    <row r="377" spans="2:65" s="12" customFormat="1">
      <c r="B377" s="145"/>
      <c r="D377" s="146" t="s">
        <v>165</v>
      </c>
      <c r="E377" s="147" t="s">
        <v>32</v>
      </c>
      <c r="F377" s="148" t="s">
        <v>176</v>
      </c>
      <c r="H377" s="147" t="s">
        <v>32</v>
      </c>
      <c r="I377" s="149"/>
      <c r="L377" s="145"/>
      <c r="M377" s="150"/>
      <c r="T377" s="151"/>
      <c r="AT377" s="147" t="s">
        <v>165</v>
      </c>
      <c r="AU377" s="147" t="s">
        <v>86</v>
      </c>
      <c r="AV377" s="12" t="s">
        <v>84</v>
      </c>
      <c r="AW377" s="12" t="s">
        <v>37</v>
      </c>
      <c r="AX377" s="12" t="s">
        <v>76</v>
      </c>
      <c r="AY377" s="147" t="s">
        <v>153</v>
      </c>
    </row>
    <row r="378" spans="2:65" s="13" customFormat="1">
      <c r="B378" s="152"/>
      <c r="D378" s="146" t="s">
        <v>165</v>
      </c>
      <c r="E378" s="153" t="s">
        <v>32</v>
      </c>
      <c r="F378" s="154" t="s">
        <v>84</v>
      </c>
      <c r="H378" s="155">
        <v>1</v>
      </c>
      <c r="I378" s="156"/>
      <c r="L378" s="152"/>
      <c r="M378" s="157"/>
      <c r="T378" s="158"/>
      <c r="AT378" s="153" t="s">
        <v>165</v>
      </c>
      <c r="AU378" s="153" t="s">
        <v>86</v>
      </c>
      <c r="AV378" s="13" t="s">
        <v>86</v>
      </c>
      <c r="AW378" s="13" t="s">
        <v>37</v>
      </c>
      <c r="AX378" s="13" t="s">
        <v>76</v>
      </c>
      <c r="AY378" s="153" t="s">
        <v>153</v>
      </c>
    </row>
    <row r="379" spans="2:65" s="14" customFormat="1">
      <c r="B379" s="159"/>
      <c r="D379" s="146" t="s">
        <v>165</v>
      </c>
      <c r="E379" s="160" t="s">
        <v>32</v>
      </c>
      <c r="F379" s="161" t="s">
        <v>178</v>
      </c>
      <c r="H379" s="162">
        <v>2</v>
      </c>
      <c r="I379" s="163"/>
      <c r="L379" s="159"/>
      <c r="M379" s="164"/>
      <c r="T379" s="165"/>
      <c r="AT379" s="160" t="s">
        <v>165</v>
      </c>
      <c r="AU379" s="160" t="s">
        <v>86</v>
      </c>
      <c r="AV379" s="14" t="s">
        <v>161</v>
      </c>
      <c r="AW379" s="14" t="s">
        <v>37</v>
      </c>
      <c r="AX379" s="14" t="s">
        <v>84</v>
      </c>
      <c r="AY379" s="160" t="s">
        <v>153</v>
      </c>
    </row>
    <row r="380" spans="2:65" s="1" customFormat="1" ht="16.5" customHeight="1">
      <c r="B380" s="33"/>
      <c r="C380" s="166" t="s">
        <v>572</v>
      </c>
      <c r="D380" s="166" t="s">
        <v>231</v>
      </c>
      <c r="E380" s="167" t="s">
        <v>573</v>
      </c>
      <c r="F380" s="168" t="s">
        <v>574</v>
      </c>
      <c r="G380" s="169" t="s">
        <v>271</v>
      </c>
      <c r="H380" s="170">
        <v>2</v>
      </c>
      <c r="I380" s="171">
        <v>188.35</v>
      </c>
      <c r="J380" s="172">
        <f>ROUND(I380*H380,2)</f>
        <v>376.7</v>
      </c>
      <c r="K380" s="168" t="s">
        <v>264</v>
      </c>
      <c r="L380" s="173"/>
      <c r="M380" s="174" t="s">
        <v>32</v>
      </c>
      <c r="N380" s="175" t="s">
        <v>47</v>
      </c>
      <c r="P380" s="137">
        <f>O380*H380</f>
        <v>0</v>
      </c>
      <c r="Q380" s="137">
        <v>3.5E-4</v>
      </c>
      <c r="R380" s="137">
        <f>Q380*H380</f>
        <v>6.9999999999999999E-4</v>
      </c>
      <c r="S380" s="137">
        <v>0</v>
      </c>
      <c r="T380" s="138">
        <f>S380*H380</f>
        <v>0</v>
      </c>
      <c r="AR380" s="139" t="s">
        <v>354</v>
      </c>
      <c r="AT380" s="139" t="s">
        <v>231</v>
      </c>
      <c r="AU380" s="139" t="s">
        <v>86</v>
      </c>
      <c r="AY380" s="17" t="s">
        <v>153</v>
      </c>
      <c r="BE380" s="140">
        <f>IF(N380="základní",J380,0)</f>
        <v>376.7</v>
      </c>
      <c r="BF380" s="140">
        <f>IF(N380="snížená",J380,0)</f>
        <v>0</v>
      </c>
      <c r="BG380" s="140">
        <f>IF(N380="zákl. přenesená",J380,0)</f>
        <v>0</v>
      </c>
      <c r="BH380" s="140">
        <f>IF(N380="sníž. přenesená",J380,0)</f>
        <v>0</v>
      </c>
      <c r="BI380" s="140">
        <f>IF(N380="nulová",J380,0)</f>
        <v>0</v>
      </c>
      <c r="BJ380" s="17" t="s">
        <v>84</v>
      </c>
      <c r="BK380" s="140">
        <f>ROUND(I380*H380,2)</f>
        <v>376.7</v>
      </c>
      <c r="BL380" s="17" t="s">
        <v>261</v>
      </c>
      <c r="BM380" s="139" t="s">
        <v>575</v>
      </c>
    </row>
    <row r="381" spans="2:65" s="1" customFormat="1" ht="24.2" customHeight="1">
      <c r="B381" s="33"/>
      <c r="C381" s="128" t="s">
        <v>576</v>
      </c>
      <c r="D381" s="128" t="s">
        <v>156</v>
      </c>
      <c r="E381" s="129" t="s">
        <v>577</v>
      </c>
      <c r="F381" s="130" t="s">
        <v>578</v>
      </c>
      <c r="G381" s="131" t="s">
        <v>294</v>
      </c>
      <c r="H381" s="132">
        <v>1E-3</v>
      </c>
      <c r="I381" s="133">
        <v>1271.33</v>
      </c>
      <c r="J381" s="134">
        <f>ROUND(I381*H381,2)</f>
        <v>1.27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0</v>
      </c>
      <c r="R381" s="137">
        <f>Q381*H381</f>
        <v>0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1.27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1.27</v>
      </c>
      <c r="BL381" s="17" t="s">
        <v>261</v>
      </c>
      <c r="BM381" s="139" t="s">
        <v>579</v>
      </c>
    </row>
    <row r="382" spans="2:65" s="1" customFormat="1">
      <c r="B382" s="33"/>
      <c r="D382" s="141" t="s">
        <v>163</v>
      </c>
      <c r="F382" s="142" t="s">
        <v>580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1" customFormat="1" ht="22.9" customHeight="1">
      <c r="B383" s="116"/>
      <c r="D383" s="117" t="s">
        <v>75</v>
      </c>
      <c r="E383" s="126" t="s">
        <v>581</v>
      </c>
      <c r="F383" s="126" t="s">
        <v>582</v>
      </c>
      <c r="I383" s="119"/>
      <c r="J383" s="127">
        <f>BK383</f>
        <v>1486.28</v>
      </c>
      <c r="L383" s="116"/>
      <c r="M383" s="121"/>
      <c r="P383" s="122">
        <f>SUM(P384:P389)</f>
        <v>0</v>
      </c>
      <c r="R383" s="122">
        <f>SUM(R384:R389)</f>
        <v>1.4858399999999999E-2</v>
      </c>
      <c r="T383" s="123">
        <f>SUM(T384:T389)</f>
        <v>0</v>
      </c>
      <c r="AR383" s="117" t="s">
        <v>86</v>
      </c>
      <c r="AT383" s="124" t="s">
        <v>75</v>
      </c>
      <c r="AU383" s="124" t="s">
        <v>84</v>
      </c>
      <c r="AY383" s="117" t="s">
        <v>153</v>
      </c>
      <c r="BK383" s="125">
        <f>SUM(BK384:BK389)</f>
        <v>1486.28</v>
      </c>
    </row>
    <row r="384" spans="2:65" s="1" customFormat="1" ht="24.2" customHeight="1">
      <c r="B384" s="33"/>
      <c r="C384" s="128" t="s">
        <v>583</v>
      </c>
      <c r="D384" s="128" t="s">
        <v>156</v>
      </c>
      <c r="E384" s="129" t="s">
        <v>584</v>
      </c>
      <c r="F384" s="130" t="s">
        <v>585</v>
      </c>
      <c r="G384" s="131" t="s">
        <v>226</v>
      </c>
      <c r="H384" s="132">
        <v>1.64</v>
      </c>
      <c r="I384" s="133">
        <v>894.64</v>
      </c>
      <c r="J384" s="134">
        <f>ROUND(I384*H384,2)</f>
        <v>1467.21</v>
      </c>
      <c r="K384" s="130" t="s">
        <v>160</v>
      </c>
      <c r="L384" s="33"/>
      <c r="M384" s="135" t="s">
        <v>32</v>
      </c>
      <c r="N384" s="136" t="s">
        <v>47</v>
      </c>
      <c r="P384" s="137">
        <f>O384*H384</f>
        <v>0</v>
      </c>
      <c r="Q384" s="137">
        <v>9.0600000000000003E-3</v>
      </c>
      <c r="R384" s="137">
        <f>Q384*H384</f>
        <v>1.4858399999999999E-2</v>
      </c>
      <c r="S384" s="137">
        <v>0</v>
      </c>
      <c r="T384" s="138">
        <f>S384*H384</f>
        <v>0</v>
      </c>
      <c r="AR384" s="139" t="s">
        <v>261</v>
      </c>
      <c r="AT384" s="139" t="s">
        <v>156</v>
      </c>
      <c r="AU384" s="139" t="s">
        <v>86</v>
      </c>
      <c r="AY384" s="17" t="s">
        <v>153</v>
      </c>
      <c r="BE384" s="140">
        <f>IF(N384="základní",J384,0)</f>
        <v>1467.21</v>
      </c>
      <c r="BF384" s="140">
        <f>IF(N384="snížená",J384,0)</f>
        <v>0</v>
      </c>
      <c r="BG384" s="140">
        <f>IF(N384="zákl. přenesená",J384,0)</f>
        <v>0</v>
      </c>
      <c r="BH384" s="140">
        <f>IF(N384="sníž. přenesená",J384,0)</f>
        <v>0</v>
      </c>
      <c r="BI384" s="140">
        <f>IF(N384="nulová",J384,0)</f>
        <v>0</v>
      </c>
      <c r="BJ384" s="17" t="s">
        <v>84</v>
      </c>
      <c r="BK384" s="140">
        <f>ROUND(I384*H384,2)</f>
        <v>1467.21</v>
      </c>
      <c r="BL384" s="17" t="s">
        <v>261</v>
      </c>
      <c r="BM384" s="139" t="s">
        <v>586</v>
      </c>
    </row>
    <row r="385" spans="2:65" s="1" customFormat="1">
      <c r="B385" s="33"/>
      <c r="D385" s="141" t="s">
        <v>163</v>
      </c>
      <c r="F385" s="142" t="s">
        <v>587</v>
      </c>
      <c r="I385" s="143"/>
      <c r="L385" s="33"/>
      <c r="M385" s="144"/>
      <c r="T385" s="54"/>
      <c r="AT385" s="17" t="s">
        <v>163</v>
      </c>
      <c r="AU385" s="17" t="s">
        <v>86</v>
      </c>
    </row>
    <row r="386" spans="2:65" s="12" customFormat="1">
      <c r="B386" s="145"/>
      <c r="D386" s="146" t="s">
        <v>165</v>
      </c>
      <c r="E386" s="147" t="s">
        <v>32</v>
      </c>
      <c r="F386" s="148" t="s">
        <v>176</v>
      </c>
      <c r="H386" s="147" t="s">
        <v>32</v>
      </c>
      <c r="I386" s="149"/>
      <c r="L386" s="145"/>
      <c r="M386" s="150"/>
      <c r="T386" s="151"/>
      <c r="AT386" s="147" t="s">
        <v>165</v>
      </c>
      <c r="AU386" s="147" t="s">
        <v>86</v>
      </c>
      <c r="AV386" s="12" t="s">
        <v>84</v>
      </c>
      <c r="AW386" s="12" t="s">
        <v>37</v>
      </c>
      <c r="AX386" s="12" t="s">
        <v>76</v>
      </c>
      <c r="AY386" s="147" t="s">
        <v>153</v>
      </c>
    </row>
    <row r="387" spans="2:65" s="13" customFormat="1">
      <c r="B387" s="152"/>
      <c r="D387" s="146" t="s">
        <v>165</v>
      </c>
      <c r="E387" s="153" t="s">
        <v>32</v>
      </c>
      <c r="F387" s="154" t="s">
        <v>588</v>
      </c>
      <c r="H387" s="155">
        <v>1.64</v>
      </c>
      <c r="I387" s="156"/>
      <c r="L387" s="152"/>
      <c r="M387" s="157"/>
      <c r="T387" s="158"/>
      <c r="AT387" s="153" t="s">
        <v>165</v>
      </c>
      <c r="AU387" s="153" t="s">
        <v>86</v>
      </c>
      <c r="AV387" s="13" t="s">
        <v>86</v>
      </c>
      <c r="AW387" s="13" t="s">
        <v>37</v>
      </c>
      <c r="AX387" s="13" t="s">
        <v>84</v>
      </c>
      <c r="AY387" s="153" t="s">
        <v>153</v>
      </c>
    </row>
    <row r="388" spans="2:65" s="1" customFormat="1" ht="37.9" customHeight="1">
      <c r="B388" s="33"/>
      <c r="C388" s="128" t="s">
        <v>589</v>
      </c>
      <c r="D388" s="128" t="s">
        <v>156</v>
      </c>
      <c r="E388" s="129" t="s">
        <v>590</v>
      </c>
      <c r="F388" s="130" t="s">
        <v>591</v>
      </c>
      <c r="G388" s="131" t="s">
        <v>294</v>
      </c>
      <c r="H388" s="132">
        <v>1.4999999999999999E-2</v>
      </c>
      <c r="I388" s="133">
        <v>1271.33</v>
      </c>
      <c r="J388" s="134">
        <f>ROUND(I388*H388,2)</f>
        <v>19.07</v>
      </c>
      <c r="K388" s="130" t="s">
        <v>160</v>
      </c>
      <c r="L388" s="33"/>
      <c r="M388" s="135" t="s">
        <v>32</v>
      </c>
      <c r="N388" s="136" t="s">
        <v>47</v>
      </c>
      <c r="P388" s="137">
        <f>O388*H388</f>
        <v>0</v>
      </c>
      <c r="Q388" s="137">
        <v>0</v>
      </c>
      <c r="R388" s="137">
        <f>Q388*H388</f>
        <v>0</v>
      </c>
      <c r="S388" s="137">
        <v>0</v>
      </c>
      <c r="T388" s="138">
        <f>S388*H388</f>
        <v>0</v>
      </c>
      <c r="AR388" s="139" t="s">
        <v>261</v>
      </c>
      <c r="AT388" s="139" t="s">
        <v>156</v>
      </c>
      <c r="AU388" s="139" t="s">
        <v>86</v>
      </c>
      <c r="AY388" s="17" t="s">
        <v>153</v>
      </c>
      <c r="BE388" s="140">
        <f>IF(N388="základní",J388,0)</f>
        <v>19.07</v>
      </c>
      <c r="BF388" s="140">
        <f>IF(N388="snížená",J388,0)</f>
        <v>0</v>
      </c>
      <c r="BG388" s="140">
        <f>IF(N388="zákl. přenesená",J388,0)</f>
        <v>0</v>
      </c>
      <c r="BH388" s="140">
        <f>IF(N388="sníž. přenesená",J388,0)</f>
        <v>0</v>
      </c>
      <c r="BI388" s="140">
        <f>IF(N388="nulová",J388,0)</f>
        <v>0</v>
      </c>
      <c r="BJ388" s="17" t="s">
        <v>84</v>
      </c>
      <c r="BK388" s="140">
        <f>ROUND(I388*H388,2)</f>
        <v>19.07</v>
      </c>
      <c r="BL388" s="17" t="s">
        <v>261</v>
      </c>
      <c r="BM388" s="139" t="s">
        <v>592</v>
      </c>
    </row>
    <row r="389" spans="2:65" s="1" customFormat="1">
      <c r="B389" s="33"/>
      <c r="D389" s="141" t="s">
        <v>163</v>
      </c>
      <c r="F389" s="142" t="s">
        <v>593</v>
      </c>
      <c r="I389" s="143"/>
      <c r="L389" s="33"/>
      <c r="M389" s="144"/>
      <c r="T389" s="54"/>
      <c r="AT389" s="17" t="s">
        <v>163</v>
      </c>
      <c r="AU389" s="17" t="s">
        <v>86</v>
      </c>
    </row>
    <row r="390" spans="2:65" s="11" customFormat="1" ht="22.9" customHeight="1">
      <c r="B390" s="116"/>
      <c r="D390" s="117" t="s">
        <v>75</v>
      </c>
      <c r="E390" s="126" t="s">
        <v>594</v>
      </c>
      <c r="F390" s="126" t="s">
        <v>595</v>
      </c>
      <c r="I390" s="119"/>
      <c r="J390" s="127">
        <f>BK390</f>
        <v>12137.230000000001</v>
      </c>
      <c r="L390" s="116"/>
      <c r="M390" s="121"/>
      <c r="P390" s="122">
        <f>SUM(P391:P436)</f>
        <v>0</v>
      </c>
      <c r="R390" s="122">
        <f>SUM(R391:R436)</f>
        <v>7.22E-2</v>
      </c>
      <c r="T390" s="123">
        <f>SUM(T391:T436)</f>
        <v>0.05</v>
      </c>
      <c r="AR390" s="117" t="s">
        <v>86</v>
      </c>
      <c r="AT390" s="124" t="s">
        <v>75</v>
      </c>
      <c r="AU390" s="124" t="s">
        <v>84</v>
      </c>
      <c r="AY390" s="117" t="s">
        <v>153</v>
      </c>
      <c r="BK390" s="125">
        <f>SUM(BK391:BK436)</f>
        <v>12137.230000000001</v>
      </c>
    </row>
    <row r="391" spans="2:65" s="1" customFormat="1" ht="16.5" customHeight="1">
      <c r="B391" s="33"/>
      <c r="C391" s="128" t="s">
        <v>596</v>
      </c>
      <c r="D391" s="128" t="s">
        <v>156</v>
      </c>
      <c r="E391" s="129" t="s">
        <v>597</v>
      </c>
      <c r="F391" s="130" t="s">
        <v>598</v>
      </c>
      <c r="G391" s="131" t="s">
        <v>271</v>
      </c>
      <c r="H391" s="132">
        <v>2</v>
      </c>
      <c r="I391" s="133">
        <v>36.729999999999997</v>
      </c>
      <c r="J391" s="134">
        <f>ROUND(I391*H391,2)</f>
        <v>73.459999999999994</v>
      </c>
      <c r="K391" s="130" t="s">
        <v>160</v>
      </c>
      <c r="L391" s="33"/>
      <c r="M391" s="135" t="s">
        <v>32</v>
      </c>
      <c r="N391" s="136" t="s">
        <v>47</v>
      </c>
      <c r="P391" s="137">
        <f>O391*H391</f>
        <v>0</v>
      </c>
      <c r="Q391" s="137">
        <v>0</v>
      </c>
      <c r="R391" s="137">
        <f>Q391*H391</f>
        <v>0</v>
      </c>
      <c r="S391" s="137">
        <v>1E-3</v>
      </c>
      <c r="T391" s="138">
        <f>S391*H391</f>
        <v>2E-3</v>
      </c>
      <c r="AR391" s="139" t="s">
        <v>261</v>
      </c>
      <c r="AT391" s="139" t="s">
        <v>156</v>
      </c>
      <c r="AU391" s="139" t="s">
        <v>86</v>
      </c>
      <c r="AY391" s="17" t="s">
        <v>153</v>
      </c>
      <c r="BE391" s="140">
        <f>IF(N391="základní",J391,0)</f>
        <v>73.459999999999994</v>
      </c>
      <c r="BF391" s="140">
        <f>IF(N391="snížená",J391,0)</f>
        <v>0</v>
      </c>
      <c r="BG391" s="140">
        <f>IF(N391="zákl. přenesená",J391,0)</f>
        <v>0</v>
      </c>
      <c r="BH391" s="140">
        <f>IF(N391="sníž. přenesená",J391,0)</f>
        <v>0</v>
      </c>
      <c r="BI391" s="140">
        <f>IF(N391="nulová",J391,0)</f>
        <v>0</v>
      </c>
      <c r="BJ391" s="17" t="s">
        <v>84</v>
      </c>
      <c r="BK391" s="140">
        <f>ROUND(I391*H391,2)</f>
        <v>73.459999999999994</v>
      </c>
      <c r="BL391" s="17" t="s">
        <v>261</v>
      </c>
      <c r="BM391" s="139" t="s">
        <v>599</v>
      </c>
    </row>
    <row r="392" spans="2:65" s="1" customFormat="1">
      <c r="B392" s="33"/>
      <c r="D392" s="141" t="s">
        <v>163</v>
      </c>
      <c r="F392" s="142" t="s">
        <v>600</v>
      </c>
      <c r="I392" s="143"/>
      <c r="L392" s="33"/>
      <c r="M392" s="144"/>
      <c r="T392" s="54"/>
      <c r="AT392" s="17" t="s">
        <v>163</v>
      </c>
      <c r="AU392" s="17" t="s">
        <v>86</v>
      </c>
    </row>
    <row r="393" spans="2:65" s="12" customFormat="1">
      <c r="B393" s="145"/>
      <c r="D393" s="146" t="s">
        <v>165</v>
      </c>
      <c r="E393" s="147" t="s">
        <v>32</v>
      </c>
      <c r="F393" s="148" t="s">
        <v>172</v>
      </c>
      <c r="H393" s="147" t="s">
        <v>32</v>
      </c>
      <c r="I393" s="149"/>
      <c r="L393" s="145"/>
      <c r="M393" s="150"/>
      <c r="T393" s="151"/>
      <c r="AT393" s="147" t="s">
        <v>165</v>
      </c>
      <c r="AU393" s="147" t="s">
        <v>86</v>
      </c>
      <c r="AV393" s="12" t="s">
        <v>84</v>
      </c>
      <c r="AW393" s="12" t="s">
        <v>37</v>
      </c>
      <c r="AX393" s="12" t="s">
        <v>76</v>
      </c>
      <c r="AY393" s="147" t="s">
        <v>153</v>
      </c>
    </row>
    <row r="394" spans="2:65" s="13" customFormat="1">
      <c r="B394" s="152"/>
      <c r="D394" s="146" t="s">
        <v>165</v>
      </c>
      <c r="E394" s="153" t="s">
        <v>32</v>
      </c>
      <c r="F394" s="154" t="s">
        <v>76</v>
      </c>
      <c r="H394" s="155">
        <v>0</v>
      </c>
      <c r="I394" s="156"/>
      <c r="L394" s="152"/>
      <c r="M394" s="157"/>
      <c r="T394" s="158"/>
      <c r="AT394" s="153" t="s">
        <v>165</v>
      </c>
      <c r="AU394" s="153" t="s">
        <v>86</v>
      </c>
      <c r="AV394" s="13" t="s">
        <v>86</v>
      </c>
      <c r="AW394" s="13" t="s">
        <v>37</v>
      </c>
      <c r="AX394" s="13" t="s">
        <v>76</v>
      </c>
      <c r="AY394" s="153" t="s">
        <v>153</v>
      </c>
    </row>
    <row r="395" spans="2:65" s="12" customFormat="1">
      <c r="B395" s="145"/>
      <c r="D395" s="146" t="s">
        <v>165</v>
      </c>
      <c r="E395" s="147" t="s">
        <v>32</v>
      </c>
      <c r="F395" s="148" t="s">
        <v>174</v>
      </c>
      <c r="H395" s="147" t="s">
        <v>32</v>
      </c>
      <c r="I395" s="149"/>
      <c r="L395" s="145"/>
      <c r="M395" s="150"/>
      <c r="T395" s="151"/>
      <c r="AT395" s="147" t="s">
        <v>165</v>
      </c>
      <c r="AU395" s="147" t="s">
        <v>86</v>
      </c>
      <c r="AV395" s="12" t="s">
        <v>84</v>
      </c>
      <c r="AW395" s="12" t="s">
        <v>37</v>
      </c>
      <c r="AX395" s="12" t="s">
        <v>76</v>
      </c>
      <c r="AY395" s="147" t="s">
        <v>153</v>
      </c>
    </row>
    <row r="396" spans="2:65" s="13" customFormat="1">
      <c r="B396" s="152"/>
      <c r="D396" s="146" t="s">
        <v>165</v>
      </c>
      <c r="E396" s="153" t="s">
        <v>32</v>
      </c>
      <c r="F396" s="154" t="s">
        <v>84</v>
      </c>
      <c r="H396" s="155">
        <v>1</v>
      </c>
      <c r="I396" s="156"/>
      <c r="L396" s="152"/>
      <c r="M396" s="157"/>
      <c r="T396" s="158"/>
      <c r="AT396" s="153" t="s">
        <v>165</v>
      </c>
      <c r="AU396" s="153" t="s">
        <v>86</v>
      </c>
      <c r="AV396" s="13" t="s">
        <v>86</v>
      </c>
      <c r="AW396" s="13" t="s">
        <v>37</v>
      </c>
      <c r="AX396" s="13" t="s">
        <v>76</v>
      </c>
      <c r="AY396" s="153" t="s">
        <v>153</v>
      </c>
    </row>
    <row r="397" spans="2:65" s="12" customFormat="1">
      <c r="B397" s="145"/>
      <c r="D397" s="146" t="s">
        <v>165</v>
      </c>
      <c r="E397" s="147" t="s">
        <v>32</v>
      </c>
      <c r="F397" s="148" t="s">
        <v>176</v>
      </c>
      <c r="H397" s="147" t="s">
        <v>32</v>
      </c>
      <c r="I397" s="149"/>
      <c r="L397" s="145"/>
      <c r="M397" s="150"/>
      <c r="T397" s="151"/>
      <c r="AT397" s="147" t="s">
        <v>165</v>
      </c>
      <c r="AU397" s="147" t="s">
        <v>86</v>
      </c>
      <c r="AV397" s="12" t="s">
        <v>84</v>
      </c>
      <c r="AW397" s="12" t="s">
        <v>37</v>
      </c>
      <c r="AX397" s="12" t="s">
        <v>76</v>
      </c>
      <c r="AY397" s="147" t="s">
        <v>153</v>
      </c>
    </row>
    <row r="398" spans="2:65" s="13" customFormat="1">
      <c r="B398" s="152"/>
      <c r="D398" s="146" t="s">
        <v>165</v>
      </c>
      <c r="E398" s="153" t="s">
        <v>32</v>
      </c>
      <c r="F398" s="154" t="s">
        <v>84</v>
      </c>
      <c r="H398" s="155">
        <v>1</v>
      </c>
      <c r="I398" s="156"/>
      <c r="L398" s="152"/>
      <c r="M398" s="157"/>
      <c r="T398" s="158"/>
      <c r="AT398" s="153" t="s">
        <v>165</v>
      </c>
      <c r="AU398" s="153" t="s">
        <v>86</v>
      </c>
      <c r="AV398" s="13" t="s">
        <v>86</v>
      </c>
      <c r="AW398" s="13" t="s">
        <v>37</v>
      </c>
      <c r="AX398" s="13" t="s">
        <v>76</v>
      </c>
      <c r="AY398" s="153" t="s">
        <v>153</v>
      </c>
    </row>
    <row r="399" spans="2:65" s="14" customFormat="1">
      <c r="B399" s="159"/>
      <c r="D399" s="146" t="s">
        <v>165</v>
      </c>
      <c r="E399" s="160" t="s">
        <v>32</v>
      </c>
      <c r="F399" s="161" t="s">
        <v>178</v>
      </c>
      <c r="H399" s="162">
        <v>2</v>
      </c>
      <c r="I399" s="163"/>
      <c r="L399" s="159"/>
      <c r="M399" s="164"/>
      <c r="T399" s="165"/>
      <c r="AT399" s="160" t="s">
        <v>165</v>
      </c>
      <c r="AU399" s="160" t="s">
        <v>86</v>
      </c>
      <c r="AV399" s="14" t="s">
        <v>161</v>
      </c>
      <c r="AW399" s="14" t="s">
        <v>37</v>
      </c>
      <c r="AX399" s="14" t="s">
        <v>84</v>
      </c>
      <c r="AY399" s="160" t="s">
        <v>153</v>
      </c>
    </row>
    <row r="400" spans="2:65" s="1" customFormat="1" ht="16.5" customHeight="1">
      <c r="B400" s="33"/>
      <c r="C400" s="128" t="s">
        <v>601</v>
      </c>
      <c r="D400" s="128" t="s">
        <v>156</v>
      </c>
      <c r="E400" s="129" t="s">
        <v>602</v>
      </c>
      <c r="F400" s="130" t="s">
        <v>603</v>
      </c>
      <c r="G400" s="131" t="s">
        <v>271</v>
      </c>
      <c r="H400" s="132">
        <v>2</v>
      </c>
      <c r="I400" s="133">
        <v>36.729999999999997</v>
      </c>
      <c r="J400" s="134">
        <f>ROUND(I400*H400,2)</f>
        <v>73.459999999999994</v>
      </c>
      <c r="K400" s="130" t="s">
        <v>160</v>
      </c>
      <c r="L400" s="33"/>
      <c r="M400" s="135" t="s">
        <v>32</v>
      </c>
      <c r="N400" s="136" t="s">
        <v>47</v>
      </c>
      <c r="P400" s="137">
        <f>O400*H400</f>
        <v>0</v>
      </c>
      <c r="Q400" s="137">
        <v>0</v>
      </c>
      <c r="R400" s="137">
        <f>Q400*H400</f>
        <v>0</v>
      </c>
      <c r="S400" s="137">
        <v>2.4E-2</v>
      </c>
      <c r="T400" s="138">
        <f>S400*H400</f>
        <v>4.8000000000000001E-2</v>
      </c>
      <c r="AR400" s="139" t="s">
        <v>261</v>
      </c>
      <c r="AT400" s="139" t="s">
        <v>156</v>
      </c>
      <c r="AU400" s="139" t="s">
        <v>86</v>
      </c>
      <c r="AY400" s="17" t="s">
        <v>153</v>
      </c>
      <c r="BE400" s="140">
        <f>IF(N400="základní",J400,0)</f>
        <v>73.459999999999994</v>
      </c>
      <c r="BF400" s="140">
        <f>IF(N400="snížená",J400,0)</f>
        <v>0</v>
      </c>
      <c r="BG400" s="140">
        <f>IF(N400="zákl. přenesená",J400,0)</f>
        <v>0</v>
      </c>
      <c r="BH400" s="140">
        <f>IF(N400="sníž. přenesená",J400,0)</f>
        <v>0</v>
      </c>
      <c r="BI400" s="140">
        <f>IF(N400="nulová",J400,0)</f>
        <v>0</v>
      </c>
      <c r="BJ400" s="17" t="s">
        <v>84</v>
      </c>
      <c r="BK400" s="140">
        <f>ROUND(I400*H400,2)</f>
        <v>73.459999999999994</v>
      </c>
      <c r="BL400" s="17" t="s">
        <v>261</v>
      </c>
      <c r="BM400" s="139" t="s">
        <v>604</v>
      </c>
    </row>
    <row r="401" spans="2:65" s="1" customFormat="1">
      <c r="B401" s="33"/>
      <c r="D401" s="141" t="s">
        <v>163</v>
      </c>
      <c r="F401" s="142" t="s">
        <v>605</v>
      </c>
      <c r="I401" s="143"/>
      <c r="L401" s="33"/>
      <c r="M401" s="144"/>
      <c r="T401" s="54"/>
      <c r="AT401" s="17" t="s">
        <v>163</v>
      </c>
      <c r="AU401" s="17" t="s">
        <v>86</v>
      </c>
    </row>
    <row r="402" spans="2:65" s="12" customFormat="1">
      <c r="B402" s="145"/>
      <c r="D402" s="146" t="s">
        <v>165</v>
      </c>
      <c r="E402" s="147" t="s">
        <v>32</v>
      </c>
      <c r="F402" s="148" t="s">
        <v>172</v>
      </c>
      <c r="H402" s="147" t="s">
        <v>32</v>
      </c>
      <c r="I402" s="149"/>
      <c r="L402" s="145"/>
      <c r="M402" s="150"/>
      <c r="T402" s="151"/>
      <c r="AT402" s="147" t="s">
        <v>165</v>
      </c>
      <c r="AU402" s="147" t="s">
        <v>86</v>
      </c>
      <c r="AV402" s="12" t="s">
        <v>84</v>
      </c>
      <c r="AW402" s="12" t="s">
        <v>37</v>
      </c>
      <c r="AX402" s="12" t="s">
        <v>76</v>
      </c>
      <c r="AY402" s="147" t="s">
        <v>153</v>
      </c>
    </row>
    <row r="403" spans="2:65" s="13" customFormat="1">
      <c r="B403" s="152"/>
      <c r="D403" s="146" t="s">
        <v>165</v>
      </c>
      <c r="E403" s="153" t="s">
        <v>32</v>
      </c>
      <c r="F403" s="154" t="s">
        <v>76</v>
      </c>
      <c r="H403" s="155">
        <v>0</v>
      </c>
      <c r="I403" s="156"/>
      <c r="L403" s="152"/>
      <c r="M403" s="157"/>
      <c r="T403" s="158"/>
      <c r="AT403" s="153" t="s">
        <v>165</v>
      </c>
      <c r="AU403" s="153" t="s">
        <v>86</v>
      </c>
      <c r="AV403" s="13" t="s">
        <v>86</v>
      </c>
      <c r="AW403" s="13" t="s">
        <v>37</v>
      </c>
      <c r="AX403" s="13" t="s">
        <v>76</v>
      </c>
      <c r="AY403" s="153" t="s">
        <v>153</v>
      </c>
    </row>
    <row r="404" spans="2:65" s="12" customFormat="1">
      <c r="B404" s="145"/>
      <c r="D404" s="146" t="s">
        <v>165</v>
      </c>
      <c r="E404" s="147" t="s">
        <v>32</v>
      </c>
      <c r="F404" s="148" t="s">
        <v>174</v>
      </c>
      <c r="H404" s="147" t="s">
        <v>32</v>
      </c>
      <c r="I404" s="149"/>
      <c r="L404" s="145"/>
      <c r="M404" s="150"/>
      <c r="T404" s="151"/>
      <c r="AT404" s="147" t="s">
        <v>165</v>
      </c>
      <c r="AU404" s="147" t="s">
        <v>86</v>
      </c>
      <c r="AV404" s="12" t="s">
        <v>84</v>
      </c>
      <c r="AW404" s="12" t="s">
        <v>37</v>
      </c>
      <c r="AX404" s="12" t="s">
        <v>76</v>
      </c>
      <c r="AY404" s="147" t="s">
        <v>153</v>
      </c>
    </row>
    <row r="405" spans="2:65" s="13" customFormat="1">
      <c r="B405" s="152"/>
      <c r="D405" s="146" t="s">
        <v>165</v>
      </c>
      <c r="E405" s="153" t="s">
        <v>32</v>
      </c>
      <c r="F405" s="154" t="s">
        <v>84</v>
      </c>
      <c r="H405" s="155">
        <v>1</v>
      </c>
      <c r="I405" s="156"/>
      <c r="L405" s="152"/>
      <c r="M405" s="157"/>
      <c r="T405" s="158"/>
      <c r="AT405" s="153" t="s">
        <v>165</v>
      </c>
      <c r="AU405" s="153" t="s">
        <v>86</v>
      </c>
      <c r="AV405" s="13" t="s">
        <v>86</v>
      </c>
      <c r="AW405" s="13" t="s">
        <v>37</v>
      </c>
      <c r="AX405" s="13" t="s">
        <v>76</v>
      </c>
      <c r="AY405" s="153" t="s">
        <v>153</v>
      </c>
    </row>
    <row r="406" spans="2:65" s="12" customFormat="1">
      <c r="B406" s="145"/>
      <c r="D406" s="146" t="s">
        <v>165</v>
      </c>
      <c r="E406" s="147" t="s">
        <v>32</v>
      </c>
      <c r="F406" s="148" t="s">
        <v>176</v>
      </c>
      <c r="H406" s="147" t="s">
        <v>32</v>
      </c>
      <c r="I406" s="149"/>
      <c r="L406" s="145"/>
      <c r="M406" s="150"/>
      <c r="T406" s="151"/>
      <c r="AT406" s="147" t="s">
        <v>165</v>
      </c>
      <c r="AU406" s="147" t="s">
        <v>86</v>
      </c>
      <c r="AV406" s="12" t="s">
        <v>84</v>
      </c>
      <c r="AW406" s="12" t="s">
        <v>37</v>
      </c>
      <c r="AX406" s="12" t="s">
        <v>76</v>
      </c>
      <c r="AY406" s="147" t="s">
        <v>153</v>
      </c>
    </row>
    <row r="407" spans="2:65" s="13" customFormat="1">
      <c r="B407" s="152"/>
      <c r="D407" s="146" t="s">
        <v>165</v>
      </c>
      <c r="E407" s="153" t="s">
        <v>32</v>
      </c>
      <c r="F407" s="154" t="s">
        <v>84</v>
      </c>
      <c r="H407" s="155">
        <v>1</v>
      </c>
      <c r="I407" s="156"/>
      <c r="L407" s="152"/>
      <c r="M407" s="157"/>
      <c r="T407" s="158"/>
      <c r="AT407" s="153" t="s">
        <v>165</v>
      </c>
      <c r="AU407" s="153" t="s">
        <v>86</v>
      </c>
      <c r="AV407" s="13" t="s">
        <v>86</v>
      </c>
      <c r="AW407" s="13" t="s">
        <v>37</v>
      </c>
      <c r="AX407" s="13" t="s">
        <v>76</v>
      </c>
      <c r="AY407" s="153" t="s">
        <v>153</v>
      </c>
    </row>
    <row r="408" spans="2:65" s="14" customFormat="1">
      <c r="B408" s="159"/>
      <c r="D408" s="146" t="s">
        <v>165</v>
      </c>
      <c r="E408" s="160" t="s">
        <v>32</v>
      </c>
      <c r="F408" s="161" t="s">
        <v>178</v>
      </c>
      <c r="H408" s="162">
        <v>2</v>
      </c>
      <c r="I408" s="163"/>
      <c r="L408" s="159"/>
      <c r="M408" s="164"/>
      <c r="T408" s="165"/>
      <c r="AT408" s="160" t="s">
        <v>165</v>
      </c>
      <c r="AU408" s="160" t="s">
        <v>86</v>
      </c>
      <c r="AV408" s="14" t="s">
        <v>161</v>
      </c>
      <c r="AW408" s="14" t="s">
        <v>37</v>
      </c>
      <c r="AX408" s="14" t="s">
        <v>84</v>
      </c>
      <c r="AY408" s="160" t="s">
        <v>153</v>
      </c>
    </row>
    <row r="409" spans="2:65" s="1" customFormat="1" ht="24.2" customHeight="1">
      <c r="B409" s="33"/>
      <c r="C409" s="128" t="s">
        <v>606</v>
      </c>
      <c r="D409" s="128" t="s">
        <v>156</v>
      </c>
      <c r="E409" s="129" t="s">
        <v>607</v>
      </c>
      <c r="F409" s="130" t="s">
        <v>608</v>
      </c>
      <c r="G409" s="131" t="s">
        <v>271</v>
      </c>
      <c r="H409" s="132">
        <v>2</v>
      </c>
      <c r="I409" s="133">
        <v>800.47</v>
      </c>
      <c r="J409" s="134">
        <f>ROUND(I409*H409,2)</f>
        <v>1600.94</v>
      </c>
      <c r="K409" s="130" t="s">
        <v>160</v>
      </c>
      <c r="L409" s="33"/>
      <c r="M409" s="135" t="s">
        <v>32</v>
      </c>
      <c r="N409" s="136" t="s">
        <v>47</v>
      </c>
      <c r="P409" s="137">
        <f>O409*H409</f>
        <v>0</v>
      </c>
      <c r="Q409" s="137">
        <v>0</v>
      </c>
      <c r="R409" s="137">
        <f>Q409*H409</f>
        <v>0</v>
      </c>
      <c r="S409" s="137">
        <v>0</v>
      </c>
      <c r="T409" s="138">
        <f>S409*H409</f>
        <v>0</v>
      </c>
      <c r="AR409" s="139" t="s">
        <v>261</v>
      </c>
      <c r="AT409" s="139" t="s">
        <v>156</v>
      </c>
      <c r="AU409" s="139" t="s">
        <v>86</v>
      </c>
      <c r="AY409" s="17" t="s">
        <v>153</v>
      </c>
      <c r="BE409" s="140">
        <f>IF(N409="základní",J409,0)</f>
        <v>1600.94</v>
      </c>
      <c r="BF409" s="140">
        <f>IF(N409="snížená",J409,0)</f>
        <v>0</v>
      </c>
      <c r="BG409" s="140">
        <f>IF(N409="zákl. přenesená",J409,0)</f>
        <v>0</v>
      </c>
      <c r="BH409" s="140">
        <f>IF(N409="sníž. přenesená",J409,0)</f>
        <v>0</v>
      </c>
      <c r="BI409" s="140">
        <f>IF(N409="nulová",J409,0)</f>
        <v>0</v>
      </c>
      <c r="BJ409" s="17" t="s">
        <v>84</v>
      </c>
      <c r="BK409" s="140">
        <f>ROUND(I409*H409,2)</f>
        <v>1600.94</v>
      </c>
      <c r="BL409" s="17" t="s">
        <v>261</v>
      </c>
      <c r="BM409" s="139" t="s">
        <v>609</v>
      </c>
    </row>
    <row r="410" spans="2:65" s="1" customFormat="1">
      <c r="B410" s="33"/>
      <c r="D410" s="141" t="s">
        <v>163</v>
      </c>
      <c r="F410" s="142" t="s">
        <v>610</v>
      </c>
      <c r="I410" s="143"/>
      <c r="L410" s="33"/>
      <c r="M410" s="144"/>
      <c r="T410" s="54"/>
      <c r="AT410" s="17" t="s">
        <v>163</v>
      </c>
      <c r="AU410" s="17" t="s">
        <v>86</v>
      </c>
    </row>
    <row r="411" spans="2:65" s="12" customFormat="1">
      <c r="B411" s="145"/>
      <c r="D411" s="146" t="s">
        <v>165</v>
      </c>
      <c r="E411" s="147" t="s">
        <v>32</v>
      </c>
      <c r="F411" s="148" t="s">
        <v>172</v>
      </c>
      <c r="H411" s="147" t="s">
        <v>32</v>
      </c>
      <c r="I411" s="149"/>
      <c r="L411" s="145"/>
      <c r="M411" s="150"/>
      <c r="T411" s="151"/>
      <c r="AT411" s="147" t="s">
        <v>165</v>
      </c>
      <c r="AU411" s="147" t="s">
        <v>86</v>
      </c>
      <c r="AV411" s="12" t="s">
        <v>84</v>
      </c>
      <c r="AW411" s="12" t="s">
        <v>37</v>
      </c>
      <c r="AX411" s="12" t="s">
        <v>76</v>
      </c>
      <c r="AY411" s="147" t="s">
        <v>153</v>
      </c>
    </row>
    <row r="412" spans="2:65" s="13" customFormat="1">
      <c r="B412" s="152"/>
      <c r="D412" s="146" t="s">
        <v>165</v>
      </c>
      <c r="E412" s="153" t="s">
        <v>32</v>
      </c>
      <c r="F412" s="154" t="s">
        <v>76</v>
      </c>
      <c r="H412" s="155">
        <v>0</v>
      </c>
      <c r="I412" s="156"/>
      <c r="L412" s="152"/>
      <c r="M412" s="157"/>
      <c r="T412" s="158"/>
      <c r="AT412" s="153" t="s">
        <v>165</v>
      </c>
      <c r="AU412" s="153" t="s">
        <v>86</v>
      </c>
      <c r="AV412" s="13" t="s">
        <v>86</v>
      </c>
      <c r="AW412" s="13" t="s">
        <v>37</v>
      </c>
      <c r="AX412" s="13" t="s">
        <v>76</v>
      </c>
      <c r="AY412" s="153" t="s">
        <v>153</v>
      </c>
    </row>
    <row r="413" spans="2:65" s="12" customFormat="1">
      <c r="B413" s="145"/>
      <c r="D413" s="146" t="s">
        <v>165</v>
      </c>
      <c r="E413" s="147" t="s">
        <v>32</v>
      </c>
      <c r="F413" s="148" t="s">
        <v>174</v>
      </c>
      <c r="H413" s="147" t="s">
        <v>32</v>
      </c>
      <c r="I413" s="149"/>
      <c r="L413" s="145"/>
      <c r="M413" s="150"/>
      <c r="T413" s="151"/>
      <c r="AT413" s="147" t="s">
        <v>165</v>
      </c>
      <c r="AU413" s="147" t="s">
        <v>86</v>
      </c>
      <c r="AV413" s="12" t="s">
        <v>84</v>
      </c>
      <c r="AW413" s="12" t="s">
        <v>37</v>
      </c>
      <c r="AX413" s="12" t="s">
        <v>76</v>
      </c>
      <c r="AY413" s="147" t="s">
        <v>153</v>
      </c>
    </row>
    <row r="414" spans="2:65" s="13" customFormat="1">
      <c r="B414" s="152"/>
      <c r="D414" s="146" t="s">
        <v>165</v>
      </c>
      <c r="E414" s="153" t="s">
        <v>32</v>
      </c>
      <c r="F414" s="154" t="s">
        <v>84</v>
      </c>
      <c r="H414" s="155">
        <v>1</v>
      </c>
      <c r="I414" s="156"/>
      <c r="L414" s="152"/>
      <c r="M414" s="157"/>
      <c r="T414" s="158"/>
      <c r="AT414" s="153" t="s">
        <v>165</v>
      </c>
      <c r="AU414" s="153" t="s">
        <v>86</v>
      </c>
      <c r="AV414" s="13" t="s">
        <v>86</v>
      </c>
      <c r="AW414" s="13" t="s">
        <v>37</v>
      </c>
      <c r="AX414" s="13" t="s">
        <v>76</v>
      </c>
      <c r="AY414" s="153" t="s">
        <v>153</v>
      </c>
    </row>
    <row r="415" spans="2:65" s="12" customFormat="1">
      <c r="B415" s="145"/>
      <c r="D415" s="146" t="s">
        <v>165</v>
      </c>
      <c r="E415" s="147" t="s">
        <v>32</v>
      </c>
      <c r="F415" s="148" t="s">
        <v>176</v>
      </c>
      <c r="H415" s="147" t="s">
        <v>32</v>
      </c>
      <c r="I415" s="149"/>
      <c r="L415" s="145"/>
      <c r="M415" s="150"/>
      <c r="T415" s="151"/>
      <c r="AT415" s="147" t="s">
        <v>165</v>
      </c>
      <c r="AU415" s="147" t="s">
        <v>86</v>
      </c>
      <c r="AV415" s="12" t="s">
        <v>84</v>
      </c>
      <c r="AW415" s="12" t="s">
        <v>37</v>
      </c>
      <c r="AX415" s="12" t="s">
        <v>76</v>
      </c>
      <c r="AY415" s="147" t="s">
        <v>153</v>
      </c>
    </row>
    <row r="416" spans="2:65" s="13" customFormat="1">
      <c r="B416" s="152"/>
      <c r="D416" s="146" t="s">
        <v>165</v>
      </c>
      <c r="E416" s="153" t="s">
        <v>32</v>
      </c>
      <c r="F416" s="154" t="s">
        <v>84</v>
      </c>
      <c r="H416" s="155">
        <v>1</v>
      </c>
      <c r="I416" s="156"/>
      <c r="L416" s="152"/>
      <c r="M416" s="157"/>
      <c r="T416" s="158"/>
      <c r="AT416" s="153" t="s">
        <v>165</v>
      </c>
      <c r="AU416" s="153" t="s">
        <v>86</v>
      </c>
      <c r="AV416" s="13" t="s">
        <v>86</v>
      </c>
      <c r="AW416" s="13" t="s">
        <v>37</v>
      </c>
      <c r="AX416" s="13" t="s">
        <v>76</v>
      </c>
      <c r="AY416" s="153" t="s">
        <v>153</v>
      </c>
    </row>
    <row r="417" spans="2:65" s="14" customFormat="1">
      <c r="B417" s="159"/>
      <c r="D417" s="146" t="s">
        <v>165</v>
      </c>
      <c r="E417" s="160" t="s">
        <v>32</v>
      </c>
      <c r="F417" s="161" t="s">
        <v>178</v>
      </c>
      <c r="H417" s="162">
        <v>2</v>
      </c>
      <c r="I417" s="163"/>
      <c r="L417" s="159"/>
      <c r="M417" s="164"/>
      <c r="T417" s="165"/>
      <c r="AT417" s="160" t="s">
        <v>165</v>
      </c>
      <c r="AU417" s="160" t="s">
        <v>86</v>
      </c>
      <c r="AV417" s="14" t="s">
        <v>161</v>
      </c>
      <c r="AW417" s="14" t="s">
        <v>37</v>
      </c>
      <c r="AX417" s="14" t="s">
        <v>84</v>
      </c>
      <c r="AY417" s="160" t="s">
        <v>153</v>
      </c>
    </row>
    <row r="418" spans="2:65" s="1" customFormat="1" ht="24.2" customHeight="1">
      <c r="B418" s="33"/>
      <c r="C418" s="166" t="s">
        <v>611</v>
      </c>
      <c r="D418" s="166" t="s">
        <v>231</v>
      </c>
      <c r="E418" s="167" t="s">
        <v>612</v>
      </c>
      <c r="F418" s="168" t="s">
        <v>613</v>
      </c>
      <c r="G418" s="169" t="s">
        <v>271</v>
      </c>
      <c r="H418" s="170">
        <v>2</v>
      </c>
      <c r="I418" s="171">
        <v>2892.89</v>
      </c>
      <c r="J418" s="172">
        <f>ROUND(I418*H418,2)</f>
        <v>5785.78</v>
      </c>
      <c r="K418" s="168" t="s">
        <v>264</v>
      </c>
      <c r="L418" s="173"/>
      <c r="M418" s="174" t="s">
        <v>32</v>
      </c>
      <c r="N418" s="175" t="s">
        <v>47</v>
      </c>
      <c r="P418" s="137">
        <f>O418*H418</f>
        <v>0</v>
      </c>
      <c r="Q418" s="137">
        <v>1.2999999999999999E-2</v>
      </c>
      <c r="R418" s="137">
        <f>Q418*H418</f>
        <v>2.5999999999999999E-2</v>
      </c>
      <c r="S418" s="137">
        <v>0</v>
      </c>
      <c r="T418" s="138">
        <f>S418*H418</f>
        <v>0</v>
      </c>
      <c r="AR418" s="139" t="s">
        <v>354</v>
      </c>
      <c r="AT418" s="139" t="s">
        <v>231</v>
      </c>
      <c r="AU418" s="139" t="s">
        <v>86</v>
      </c>
      <c r="AY418" s="17" t="s">
        <v>153</v>
      </c>
      <c r="BE418" s="140">
        <f>IF(N418="základní",J418,0)</f>
        <v>5785.78</v>
      </c>
      <c r="BF418" s="140">
        <f>IF(N418="snížená",J418,0)</f>
        <v>0</v>
      </c>
      <c r="BG418" s="140">
        <f>IF(N418="zákl. přenesená",J418,0)</f>
        <v>0</v>
      </c>
      <c r="BH418" s="140">
        <f>IF(N418="sníž. přenesená",J418,0)</f>
        <v>0</v>
      </c>
      <c r="BI418" s="140">
        <f>IF(N418="nulová",J418,0)</f>
        <v>0</v>
      </c>
      <c r="BJ418" s="17" t="s">
        <v>84</v>
      </c>
      <c r="BK418" s="140">
        <f>ROUND(I418*H418,2)</f>
        <v>5785.78</v>
      </c>
      <c r="BL418" s="17" t="s">
        <v>261</v>
      </c>
      <c r="BM418" s="139" t="s">
        <v>614</v>
      </c>
    </row>
    <row r="419" spans="2:65" s="1" customFormat="1" ht="16.5" customHeight="1">
      <c r="B419" s="33"/>
      <c r="C419" s="128" t="s">
        <v>615</v>
      </c>
      <c r="D419" s="128" t="s">
        <v>156</v>
      </c>
      <c r="E419" s="129" t="s">
        <v>616</v>
      </c>
      <c r="F419" s="130" t="s">
        <v>617</v>
      </c>
      <c r="G419" s="131" t="s">
        <v>271</v>
      </c>
      <c r="H419" s="132">
        <v>4</v>
      </c>
      <c r="I419" s="133">
        <v>84.76</v>
      </c>
      <c r="J419" s="134">
        <f>ROUND(I419*H419,2)</f>
        <v>339.04</v>
      </c>
      <c r="K419" s="130" t="s">
        <v>160</v>
      </c>
      <c r="L419" s="33"/>
      <c r="M419" s="135" t="s">
        <v>32</v>
      </c>
      <c r="N419" s="136" t="s">
        <v>47</v>
      </c>
      <c r="P419" s="137">
        <f>O419*H419</f>
        <v>0</v>
      </c>
      <c r="Q419" s="137">
        <v>1.0000000000000001E-5</v>
      </c>
      <c r="R419" s="137">
        <f>Q419*H419</f>
        <v>4.0000000000000003E-5</v>
      </c>
      <c r="S419" s="137">
        <v>0</v>
      </c>
      <c r="T419" s="138">
        <f>S419*H419</f>
        <v>0</v>
      </c>
      <c r="AR419" s="139" t="s">
        <v>261</v>
      </c>
      <c r="AT419" s="139" t="s">
        <v>156</v>
      </c>
      <c r="AU419" s="139" t="s">
        <v>86</v>
      </c>
      <c r="AY419" s="17" t="s">
        <v>153</v>
      </c>
      <c r="BE419" s="140">
        <f>IF(N419="základní",J419,0)</f>
        <v>339.04</v>
      </c>
      <c r="BF419" s="140">
        <f>IF(N419="snížená",J419,0)</f>
        <v>0</v>
      </c>
      <c r="BG419" s="140">
        <f>IF(N419="zákl. přenesená",J419,0)</f>
        <v>0</v>
      </c>
      <c r="BH419" s="140">
        <f>IF(N419="sníž. přenesená",J419,0)</f>
        <v>0</v>
      </c>
      <c r="BI419" s="140">
        <f>IF(N419="nulová",J419,0)</f>
        <v>0</v>
      </c>
      <c r="BJ419" s="17" t="s">
        <v>84</v>
      </c>
      <c r="BK419" s="140">
        <f>ROUND(I419*H419,2)</f>
        <v>339.04</v>
      </c>
      <c r="BL419" s="17" t="s">
        <v>261</v>
      </c>
      <c r="BM419" s="139" t="s">
        <v>618</v>
      </c>
    </row>
    <row r="420" spans="2:65" s="1" customFormat="1">
      <c r="B420" s="33"/>
      <c r="D420" s="141" t="s">
        <v>163</v>
      </c>
      <c r="F420" s="142" t="s">
        <v>619</v>
      </c>
      <c r="I420" s="143"/>
      <c r="L420" s="33"/>
      <c r="M420" s="144"/>
      <c r="T420" s="54"/>
      <c r="AT420" s="17" t="s">
        <v>163</v>
      </c>
      <c r="AU420" s="17" t="s">
        <v>86</v>
      </c>
    </row>
    <row r="421" spans="2:65" s="12" customFormat="1">
      <c r="B421" s="145"/>
      <c r="D421" s="146" t="s">
        <v>165</v>
      </c>
      <c r="E421" s="147" t="s">
        <v>32</v>
      </c>
      <c r="F421" s="148" t="s">
        <v>620</v>
      </c>
      <c r="H421" s="147" t="s">
        <v>32</v>
      </c>
      <c r="I421" s="149"/>
      <c r="L421" s="145"/>
      <c r="M421" s="150"/>
      <c r="T421" s="151"/>
      <c r="AT421" s="147" t="s">
        <v>165</v>
      </c>
      <c r="AU421" s="147" t="s">
        <v>86</v>
      </c>
      <c r="AV421" s="12" t="s">
        <v>84</v>
      </c>
      <c r="AW421" s="12" t="s">
        <v>37</v>
      </c>
      <c r="AX421" s="12" t="s">
        <v>76</v>
      </c>
      <c r="AY421" s="147" t="s">
        <v>153</v>
      </c>
    </row>
    <row r="422" spans="2:65" s="13" customFormat="1">
      <c r="B422" s="152"/>
      <c r="D422" s="146" t="s">
        <v>165</v>
      </c>
      <c r="E422" s="153" t="s">
        <v>32</v>
      </c>
      <c r="F422" s="154" t="s">
        <v>161</v>
      </c>
      <c r="H422" s="155">
        <v>4</v>
      </c>
      <c r="I422" s="156"/>
      <c r="L422" s="152"/>
      <c r="M422" s="157"/>
      <c r="T422" s="158"/>
      <c r="AT422" s="153" t="s">
        <v>165</v>
      </c>
      <c r="AU422" s="153" t="s">
        <v>86</v>
      </c>
      <c r="AV422" s="13" t="s">
        <v>86</v>
      </c>
      <c r="AW422" s="13" t="s">
        <v>37</v>
      </c>
      <c r="AX422" s="13" t="s">
        <v>84</v>
      </c>
      <c r="AY422" s="153" t="s">
        <v>153</v>
      </c>
    </row>
    <row r="423" spans="2:65" s="1" customFormat="1" ht="21.75" customHeight="1">
      <c r="B423" s="33"/>
      <c r="C423" s="128" t="s">
        <v>621</v>
      </c>
      <c r="D423" s="128" t="s">
        <v>156</v>
      </c>
      <c r="E423" s="129" t="s">
        <v>622</v>
      </c>
      <c r="F423" s="130" t="s">
        <v>623</v>
      </c>
      <c r="G423" s="131" t="s">
        <v>271</v>
      </c>
      <c r="H423" s="132">
        <v>4</v>
      </c>
      <c r="I423" s="133">
        <v>84.76</v>
      </c>
      <c r="J423" s="134">
        <f>ROUND(I423*H423,2)</f>
        <v>339.04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6.9999999999999994E-5</v>
      </c>
      <c r="R423" s="137">
        <f>Q423*H423</f>
        <v>2.7999999999999998E-4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339.04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339.04</v>
      </c>
      <c r="BL423" s="17" t="s">
        <v>261</v>
      </c>
      <c r="BM423" s="139" t="s">
        <v>624</v>
      </c>
    </row>
    <row r="424" spans="2:65" s="1" customFormat="1">
      <c r="B424" s="33"/>
      <c r="D424" s="141" t="s">
        <v>163</v>
      </c>
      <c r="F424" s="142" t="s">
        <v>625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" customFormat="1" ht="33" customHeight="1">
      <c r="B425" s="33"/>
      <c r="C425" s="128" t="s">
        <v>626</v>
      </c>
      <c r="D425" s="128" t="s">
        <v>156</v>
      </c>
      <c r="E425" s="129" t="s">
        <v>627</v>
      </c>
      <c r="F425" s="130" t="s">
        <v>628</v>
      </c>
      <c r="G425" s="131" t="s">
        <v>271</v>
      </c>
      <c r="H425" s="132">
        <v>4</v>
      </c>
      <c r="I425" s="133">
        <v>113.01</v>
      </c>
      <c r="J425" s="134">
        <f>ROUND(I425*H425,2)</f>
        <v>452.04</v>
      </c>
      <c r="K425" s="130" t="s">
        <v>160</v>
      </c>
      <c r="L425" s="33"/>
      <c r="M425" s="135" t="s">
        <v>32</v>
      </c>
      <c r="N425" s="136" t="s">
        <v>47</v>
      </c>
      <c r="P425" s="137">
        <f>O425*H425</f>
        <v>0</v>
      </c>
      <c r="Q425" s="137">
        <v>2.3400000000000001E-3</v>
      </c>
      <c r="R425" s="137">
        <f>Q425*H425</f>
        <v>9.3600000000000003E-3</v>
      </c>
      <c r="S425" s="137">
        <v>0</v>
      </c>
      <c r="T425" s="138">
        <f>S425*H425</f>
        <v>0</v>
      </c>
      <c r="AR425" s="139" t="s">
        <v>261</v>
      </c>
      <c r="AT425" s="139" t="s">
        <v>156</v>
      </c>
      <c r="AU425" s="139" t="s">
        <v>86</v>
      </c>
      <c r="AY425" s="17" t="s">
        <v>153</v>
      </c>
      <c r="BE425" s="140">
        <f>IF(N425="základní",J425,0)</f>
        <v>452.04</v>
      </c>
      <c r="BF425" s="140">
        <f>IF(N425="snížená",J425,0)</f>
        <v>0</v>
      </c>
      <c r="BG425" s="140">
        <f>IF(N425="zákl. přenesená",J425,0)</f>
        <v>0</v>
      </c>
      <c r="BH425" s="140">
        <f>IF(N425="sníž. přenesená",J425,0)</f>
        <v>0</v>
      </c>
      <c r="BI425" s="140">
        <f>IF(N425="nulová",J425,0)</f>
        <v>0</v>
      </c>
      <c r="BJ425" s="17" t="s">
        <v>84</v>
      </c>
      <c r="BK425" s="140">
        <f>ROUND(I425*H425,2)</f>
        <v>452.04</v>
      </c>
      <c r="BL425" s="17" t="s">
        <v>261</v>
      </c>
      <c r="BM425" s="139" t="s">
        <v>629</v>
      </c>
    </row>
    <row r="426" spans="2:65" s="1" customFormat="1">
      <c r="B426" s="33"/>
      <c r="D426" s="141" t="s">
        <v>163</v>
      </c>
      <c r="F426" s="142" t="s">
        <v>630</v>
      </c>
      <c r="I426" s="143"/>
      <c r="L426" s="33"/>
      <c r="M426" s="144"/>
      <c r="T426" s="54"/>
      <c r="AT426" s="17" t="s">
        <v>163</v>
      </c>
      <c r="AU426" s="17" t="s">
        <v>86</v>
      </c>
    </row>
    <row r="427" spans="2:65" s="1" customFormat="1" ht="16.5" customHeight="1">
      <c r="B427" s="33"/>
      <c r="C427" s="166" t="s">
        <v>631</v>
      </c>
      <c r="D427" s="166" t="s">
        <v>231</v>
      </c>
      <c r="E427" s="167" t="s">
        <v>632</v>
      </c>
      <c r="F427" s="168" t="s">
        <v>633</v>
      </c>
      <c r="G427" s="169" t="s">
        <v>271</v>
      </c>
      <c r="H427" s="170">
        <v>4</v>
      </c>
      <c r="I427" s="171">
        <v>244.85</v>
      </c>
      <c r="J427" s="172">
        <f>ROUND(I427*H427,2)</f>
        <v>979.4</v>
      </c>
      <c r="K427" s="168" t="s">
        <v>264</v>
      </c>
      <c r="L427" s="173"/>
      <c r="M427" s="174" t="s">
        <v>32</v>
      </c>
      <c r="N427" s="175" t="s">
        <v>47</v>
      </c>
      <c r="P427" s="137">
        <f>O427*H427</f>
        <v>0</v>
      </c>
      <c r="Q427" s="137">
        <v>5.8E-4</v>
      </c>
      <c r="R427" s="137">
        <f>Q427*H427</f>
        <v>2.32E-3</v>
      </c>
      <c r="S427" s="137">
        <v>0</v>
      </c>
      <c r="T427" s="138">
        <f>S427*H427</f>
        <v>0</v>
      </c>
      <c r="AR427" s="139" t="s">
        <v>354</v>
      </c>
      <c r="AT427" s="139" t="s">
        <v>231</v>
      </c>
      <c r="AU427" s="139" t="s">
        <v>86</v>
      </c>
      <c r="AY427" s="17" t="s">
        <v>153</v>
      </c>
      <c r="BE427" s="140">
        <f>IF(N427="základní",J427,0)</f>
        <v>979.4</v>
      </c>
      <c r="BF427" s="140">
        <f>IF(N427="snížená",J427,0)</f>
        <v>0</v>
      </c>
      <c r="BG427" s="140">
        <f>IF(N427="zákl. přenesená",J427,0)</f>
        <v>0</v>
      </c>
      <c r="BH427" s="140">
        <f>IF(N427="sníž. přenesená",J427,0)</f>
        <v>0</v>
      </c>
      <c r="BI427" s="140">
        <f>IF(N427="nulová",J427,0)</f>
        <v>0</v>
      </c>
      <c r="BJ427" s="17" t="s">
        <v>84</v>
      </c>
      <c r="BK427" s="140">
        <f>ROUND(I427*H427,2)</f>
        <v>979.4</v>
      </c>
      <c r="BL427" s="17" t="s">
        <v>261</v>
      </c>
      <c r="BM427" s="139" t="s">
        <v>634</v>
      </c>
    </row>
    <row r="428" spans="2:65" s="1" customFormat="1" ht="24.2" customHeight="1">
      <c r="B428" s="33"/>
      <c r="C428" s="128" t="s">
        <v>635</v>
      </c>
      <c r="D428" s="128" t="s">
        <v>156</v>
      </c>
      <c r="E428" s="129" t="s">
        <v>636</v>
      </c>
      <c r="F428" s="130" t="s">
        <v>637</v>
      </c>
      <c r="G428" s="131" t="s">
        <v>271</v>
      </c>
      <c r="H428" s="132">
        <v>1</v>
      </c>
      <c r="I428" s="133">
        <v>894.64</v>
      </c>
      <c r="J428" s="134">
        <f>ROUND(I428*H428,2)</f>
        <v>894.64</v>
      </c>
      <c r="K428" s="130" t="s">
        <v>160</v>
      </c>
      <c r="L428" s="33"/>
      <c r="M428" s="135" t="s">
        <v>32</v>
      </c>
      <c r="N428" s="136" t="s">
        <v>47</v>
      </c>
      <c r="P428" s="137">
        <f>O428*H428</f>
        <v>0</v>
      </c>
      <c r="Q428" s="137">
        <v>0</v>
      </c>
      <c r="R428" s="137">
        <f>Q428*H428</f>
        <v>0</v>
      </c>
      <c r="S428" s="137">
        <v>0</v>
      </c>
      <c r="T428" s="138">
        <f>S428*H428</f>
        <v>0</v>
      </c>
      <c r="AR428" s="139" t="s">
        <v>261</v>
      </c>
      <c r="AT428" s="139" t="s">
        <v>156</v>
      </c>
      <c r="AU428" s="139" t="s">
        <v>86</v>
      </c>
      <c r="AY428" s="17" t="s">
        <v>153</v>
      </c>
      <c r="BE428" s="140">
        <f>IF(N428="základní",J428,0)</f>
        <v>894.64</v>
      </c>
      <c r="BF428" s="140">
        <f>IF(N428="snížená",J428,0)</f>
        <v>0</v>
      </c>
      <c r="BG428" s="140">
        <f>IF(N428="zákl. přenesená",J428,0)</f>
        <v>0</v>
      </c>
      <c r="BH428" s="140">
        <f>IF(N428="sníž. přenesená",J428,0)</f>
        <v>0</v>
      </c>
      <c r="BI428" s="140">
        <f>IF(N428="nulová",J428,0)</f>
        <v>0</v>
      </c>
      <c r="BJ428" s="17" t="s">
        <v>84</v>
      </c>
      <c r="BK428" s="140">
        <f>ROUND(I428*H428,2)</f>
        <v>894.64</v>
      </c>
      <c r="BL428" s="17" t="s">
        <v>261</v>
      </c>
      <c r="BM428" s="139" t="s">
        <v>638</v>
      </c>
    </row>
    <row r="429" spans="2:65" s="1" customFormat="1">
      <c r="B429" s="33"/>
      <c r="D429" s="141" t="s">
        <v>163</v>
      </c>
      <c r="F429" s="142" t="s">
        <v>639</v>
      </c>
      <c r="I429" s="143"/>
      <c r="L429" s="33"/>
      <c r="M429" s="144"/>
      <c r="T429" s="54"/>
      <c r="AT429" s="17" t="s">
        <v>163</v>
      </c>
      <c r="AU429" s="17" t="s">
        <v>86</v>
      </c>
    </row>
    <row r="430" spans="2:65" s="1" customFormat="1" ht="16.5" customHeight="1">
      <c r="B430" s="33"/>
      <c r="C430" s="166" t="s">
        <v>640</v>
      </c>
      <c r="D430" s="166" t="s">
        <v>231</v>
      </c>
      <c r="E430" s="167" t="s">
        <v>641</v>
      </c>
      <c r="F430" s="168" t="s">
        <v>642</v>
      </c>
      <c r="G430" s="169" t="s">
        <v>271</v>
      </c>
      <c r="H430" s="170">
        <v>1</v>
      </c>
      <c r="I430" s="171">
        <v>1163.03</v>
      </c>
      <c r="J430" s="172">
        <f>ROUND(I430*H430,2)</f>
        <v>1163.03</v>
      </c>
      <c r="K430" s="168" t="s">
        <v>264</v>
      </c>
      <c r="L430" s="173"/>
      <c r="M430" s="174" t="s">
        <v>32</v>
      </c>
      <c r="N430" s="175" t="s">
        <v>47</v>
      </c>
      <c r="P430" s="137">
        <f>O430*H430</f>
        <v>0</v>
      </c>
      <c r="Q430" s="137">
        <v>3.4200000000000001E-2</v>
      </c>
      <c r="R430" s="137">
        <f>Q430*H430</f>
        <v>3.4200000000000001E-2</v>
      </c>
      <c r="S430" s="137">
        <v>0</v>
      </c>
      <c r="T430" s="138">
        <f>S430*H430</f>
        <v>0</v>
      </c>
      <c r="AR430" s="139" t="s">
        <v>354</v>
      </c>
      <c r="AT430" s="139" t="s">
        <v>231</v>
      </c>
      <c r="AU430" s="139" t="s">
        <v>86</v>
      </c>
      <c r="AY430" s="17" t="s">
        <v>153</v>
      </c>
      <c r="BE430" s="140">
        <f>IF(N430="základní",J430,0)</f>
        <v>1163.03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1163.03</v>
      </c>
      <c r="BL430" s="17" t="s">
        <v>261</v>
      </c>
      <c r="BM430" s="139" t="s">
        <v>643</v>
      </c>
    </row>
    <row r="431" spans="2:65" s="1" customFormat="1" ht="21.75" customHeight="1">
      <c r="B431" s="33"/>
      <c r="C431" s="128" t="s">
        <v>644</v>
      </c>
      <c r="D431" s="128" t="s">
        <v>156</v>
      </c>
      <c r="E431" s="129" t="s">
        <v>645</v>
      </c>
      <c r="F431" s="130" t="s">
        <v>646</v>
      </c>
      <c r="G431" s="131" t="s">
        <v>271</v>
      </c>
      <c r="H431" s="132">
        <v>2</v>
      </c>
      <c r="I431" s="133">
        <v>134.66999999999999</v>
      </c>
      <c r="J431" s="134">
        <f>ROUND(I431*H431,2)</f>
        <v>269.33999999999997</v>
      </c>
      <c r="K431" s="130" t="s">
        <v>160</v>
      </c>
      <c r="L431" s="33"/>
      <c r="M431" s="135" t="s">
        <v>32</v>
      </c>
      <c r="N431" s="136" t="s">
        <v>47</v>
      </c>
      <c r="P431" s="137">
        <f>O431*H431</f>
        <v>0</v>
      </c>
      <c r="Q431" s="137">
        <v>0</v>
      </c>
      <c r="R431" s="137">
        <f>Q431*H431</f>
        <v>0</v>
      </c>
      <c r="S431" s="137">
        <v>0</v>
      </c>
      <c r="T431" s="138">
        <f>S431*H431</f>
        <v>0</v>
      </c>
      <c r="AR431" s="139" t="s">
        <v>261</v>
      </c>
      <c r="AT431" s="139" t="s">
        <v>156</v>
      </c>
      <c r="AU431" s="139" t="s">
        <v>86</v>
      </c>
      <c r="AY431" s="17" t="s">
        <v>153</v>
      </c>
      <c r="BE431" s="140">
        <f>IF(N431="základní",J431,0)</f>
        <v>269.33999999999997</v>
      </c>
      <c r="BF431" s="140">
        <f>IF(N431="snížená",J431,0)</f>
        <v>0</v>
      </c>
      <c r="BG431" s="140">
        <f>IF(N431="zákl. přenesená",J431,0)</f>
        <v>0</v>
      </c>
      <c r="BH431" s="140">
        <f>IF(N431="sníž. přenesená",J431,0)</f>
        <v>0</v>
      </c>
      <c r="BI431" s="140">
        <f>IF(N431="nulová",J431,0)</f>
        <v>0</v>
      </c>
      <c r="BJ431" s="17" t="s">
        <v>84</v>
      </c>
      <c r="BK431" s="140">
        <f>ROUND(I431*H431,2)</f>
        <v>269.33999999999997</v>
      </c>
      <c r="BL431" s="17" t="s">
        <v>261</v>
      </c>
      <c r="BM431" s="139" t="s">
        <v>647</v>
      </c>
    </row>
    <row r="432" spans="2:65" s="1" customFormat="1">
      <c r="B432" s="33"/>
      <c r="D432" s="141" t="s">
        <v>163</v>
      </c>
      <c r="F432" s="142" t="s">
        <v>648</v>
      </c>
      <c r="I432" s="143"/>
      <c r="L432" s="33"/>
      <c r="M432" s="144"/>
      <c r="T432" s="54"/>
      <c r="AT432" s="17" t="s">
        <v>163</v>
      </c>
      <c r="AU432" s="17" t="s">
        <v>86</v>
      </c>
    </row>
    <row r="433" spans="2:65" s="1" customFormat="1" ht="21.75" customHeight="1">
      <c r="B433" s="33"/>
      <c r="C433" s="128" t="s">
        <v>649</v>
      </c>
      <c r="D433" s="128" t="s">
        <v>156</v>
      </c>
      <c r="E433" s="129" t="s">
        <v>650</v>
      </c>
      <c r="F433" s="130" t="s">
        <v>651</v>
      </c>
      <c r="G433" s="131" t="s">
        <v>271</v>
      </c>
      <c r="H433" s="132">
        <v>2</v>
      </c>
      <c r="I433" s="133">
        <v>37.76</v>
      </c>
      <c r="J433" s="134">
        <f>ROUND(I433*H433,2)</f>
        <v>75.52</v>
      </c>
      <c r="K433" s="130" t="s">
        <v>160</v>
      </c>
      <c r="L433" s="33"/>
      <c r="M433" s="135" t="s">
        <v>32</v>
      </c>
      <c r="N433" s="136" t="s">
        <v>47</v>
      </c>
      <c r="P433" s="137">
        <f>O433*H433</f>
        <v>0</v>
      </c>
      <c r="Q433" s="137">
        <v>0</v>
      </c>
      <c r="R433" s="137">
        <f>Q433*H433</f>
        <v>0</v>
      </c>
      <c r="S433" s="137">
        <v>0</v>
      </c>
      <c r="T433" s="138">
        <f>S433*H433</f>
        <v>0</v>
      </c>
      <c r="AR433" s="139" t="s">
        <v>261</v>
      </c>
      <c r="AT433" s="139" t="s">
        <v>156</v>
      </c>
      <c r="AU433" s="139" t="s">
        <v>86</v>
      </c>
      <c r="AY433" s="17" t="s">
        <v>153</v>
      </c>
      <c r="BE433" s="140">
        <f>IF(N433="základní",J433,0)</f>
        <v>75.52</v>
      </c>
      <c r="BF433" s="140">
        <f>IF(N433="snížená",J433,0)</f>
        <v>0</v>
      </c>
      <c r="BG433" s="140">
        <f>IF(N433="zákl. přenesená",J433,0)</f>
        <v>0</v>
      </c>
      <c r="BH433" s="140">
        <f>IF(N433="sníž. přenesená",J433,0)</f>
        <v>0</v>
      </c>
      <c r="BI433" s="140">
        <f>IF(N433="nulová",J433,0)</f>
        <v>0</v>
      </c>
      <c r="BJ433" s="17" t="s">
        <v>84</v>
      </c>
      <c r="BK433" s="140">
        <f>ROUND(I433*H433,2)</f>
        <v>75.52</v>
      </c>
      <c r="BL433" s="17" t="s">
        <v>261</v>
      </c>
      <c r="BM433" s="139" t="s">
        <v>652</v>
      </c>
    </row>
    <row r="434" spans="2:65" s="1" customFormat="1">
      <c r="B434" s="33"/>
      <c r="D434" s="141" t="s">
        <v>163</v>
      </c>
      <c r="F434" s="142" t="s">
        <v>653</v>
      </c>
      <c r="I434" s="143"/>
      <c r="L434" s="33"/>
      <c r="M434" s="144"/>
      <c r="T434" s="54"/>
      <c r="AT434" s="17" t="s">
        <v>163</v>
      </c>
      <c r="AU434" s="17" t="s">
        <v>86</v>
      </c>
    </row>
    <row r="435" spans="2:65" s="1" customFormat="1" ht="24.2" customHeight="1">
      <c r="B435" s="33"/>
      <c r="C435" s="128" t="s">
        <v>654</v>
      </c>
      <c r="D435" s="128" t="s">
        <v>156</v>
      </c>
      <c r="E435" s="129" t="s">
        <v>655</v>
      </c>
      <c r="F435" s="130" t="s">
        <v>656</v>
      </c>
      <c r="G435" s="131" t="s">
        <v>294</v>
      </c>
      <c r="H435" s="132">
        <v>7.1999999999999995E-2</v>
      </c>
      <c r="I435" s="133">
        <v>1271.33</v>
      </c>
      <c r="J435" s="134">
        <f>ROUND(I435*H435,2)</f>
        <v>91.54</v>
      </c>
      <c r="K435" s="130" t="s">
        <v>160</v>
      </c>
      <c r="L435" s="33"/>
      <c r="M435" s="135" t="s">
        <v>32</v>
      </c>
      <c r="N435" s="136" t="s">
        <v>47</v>
      </c>
      <c r="P435" s="137">
        <f>O435*H435</f>
        <v>0</v>
      </c>
      <c r="Q435" s="137">
        <v>0</v>
      </c>
      <c r="R435" s="137">
        <f>Q435*H435</f>
        <v>0</v>
      </c>
      <c r="S435" s="137">
        <v>0</v>
      </c>
      <c r="T435" s="138">
        <f>S435*H435</f>
        <v>0</v>
      </c>
      <c r="AR435" s="139" t="s">
        <v>261</v>
      </c>
      <c r="AT435" s="139" t="s">
        <v>156</v>
      </c>
      <c r="AU435" s="139" t="s">
        <v>86</v>
      </c>
      <c r="AY435" s="17" t="s">
        <v>153</v>
      </c>
      <c r="BE435" s="140">
        <f>IF(N435="základní",J435,0)</f>
        <v>91.54</v>
      </c>
      <c r="BF435" s="140">
        <f>IF(N435="snížená",J435,0)</f>
        <v>0</v>
      </c>
      <c r="BG435" s="140">
        <f>IF(N435="zákl. přenesená",J435,0)</f>
        <v>0</v>
      </c>
      <c r="BH435" s="140">
        <f>IF(N435="sníž. přenesená",J435,0)</f>
        <v>0</v>
      </c>
      <c r="BI435" s="140">
        <f>IF(N435="nulová",J435,0)</f>
        <v>0</v>
      </c>
      <c r="BJ435" s="17" t="s">
        <v>84</v>
      </c>
      <c r="BK435" s="140">
        <f>ROUND(I435*H435,2)</f>
        <v>91.54</v>
      </c>
      <c r="BL435" s="17" t="s">
        <v>261</v>
      </c>
      <c r="BM435" s="139" t="s">
        <v>657</v>
      </c>
    </row>
    <row r="436" spans="2:65" s="1" customFormat="1">
      <c r="B436" s="33"/>
      <c r="D436" s="141" t="s">
        <v>163</v>
      </c>
      <c r="F436" s="142" t="s">
        <v>658</v>
      </c>
      <c r="I436" s="143"/>
      <c r="L436" s="33"/>
      <c r="M436" s="144"/>
      <c r="T436" s="54"/>
      <c r="AT436" s="17" t="s">
        <v>163</v>
      </c>
      <c r="AU436" s="17" t="s">
        <v>86</v>
      </c>
    </row>
    <row r="437" spans="2:65" s="11" customFormat="1" ht="22.9" customHeight="1">
      <c r="B437" s="116"/>
      <c r="D437" s="117" t="s">
        <v>75</v>
      </c>
      <c r="E437" s="126" t="s">
        <v>659</v>
      </c>
      <c r="F437" s="126" t="s">
        <v>660</v>
      </c>
      <c r="I437" s="119"/>
      <c r="J437" s="127">
        <f>BK437</f>
        <v>1144.53</v>
      </c>
      <c r="L437" s="116"/>
      <c r="M437" s="121"/>
      <c r="P437" s="122">
        <f>SUM(P438:P450)</f>
        <v>0</v>
      </c>
      <c r="R437" s="122">
        <f>SUM(R438:R450)</f>
        <v>1.4116999999999999E-3</v>
      </c>
      <c r="T437" s="123">
        <f>SUM(T438:T450)</f>
        <v>5.0000000000000001E-4</v>
      </c>
      <c r="AR437" s="117" t="s">
        <v>86</v>
      </c>
      <c r="AT437" s="124" t="s">
        <v>75</v>
      </c>
      <c r="AU437" s="124" t="s">
        <v>84</v>
      </c>
      <c r="AY437" s="117" t="s">
        <v>153</v>
      </c>
      <c r="BK437" s="125">
        <f>SUM(BK438:BK450)</f>
        <v>1144.53</v>
      </c>
    </row>
    <row r="438" spans="2:65" s="1" customFormat="1" ht="16.5" customHeight="1">
      <c r="B438" s="33"/>
      <c r="C438" s="128" t="s">
        <v>661</v>
      </c>
      <c r="D438" s="128" t="s">
        <v>156</v>
      </c>
      <c r="E438" s="129" t="s">
        <v>662</v>
      </c>
      <c r="F438" s="130" t="s">
        <v>663</v>
      </c>
      <c r="G438" s="131" t="s">
        <v>271</v>
      </c>
      <c r="H438" s="132">
        <v>1</v>
      </c>
      <c r="I438" s="133">
        <v>226.01</v>
      </c>
      <c r="J438" s="134">
        <f>ROUND(I438*H438,2)</f>
        <v>226.01</v>
      </c>
      <c r="K438" s="130" t="s">
        <v>160</v>
      </c>
      <c r="L438" s="33"/>
      <c r="M438" s="135" t="s">
        <v>32</v>
      </c>
      <c r="N438" s="136" t="s">
        <v>47</v>
      </c>
      <c r="P438" s="137">
        <f>O438*H438</f>
        <v>0</v>
      </c>
      <c r="Q438" s="137">
        <v>0</v>
      </c>
      <c r="R438" s="137">
        <f>Q438*H438</f>
        <v>0</v>
      </c>
      <c r="S438" s="137">
        <v>5.0000000000000001E-4</v>
      </c>
      <c r="T438" s="138">
        <f>S438*H438</f>
        <v>5.0000000000000001E-4</v>
      </c>
      <c r="AR438" s="139" t="s">
        <v>261</v>
      </c>
      <c r="AT438" s="139" t="s">
        <v>156</v>
      </c>
      <c r="AU438" s="139" t="s">
        <v>86</v>
      </c>
      <c r="AY438" s="17" t="s">
        <v>153</v>
      </c>
      <c r="BE438" s="140">
        <f>IF(N438="základní",J438,0)</f>
        <v>226.01</v>
      </c>
      <c r="BF438" s="140">
        <f>IF(N438="snížená",J438,0)</f>
        <v>0</v>
      </c>
      <c r="BG438" s="140">
        <f>IF(N438="zákl. přenesená",J438,0)</f>
        <v>0</v>
      </c>
      <c r="BH438" s="140">
        <f>IF(N438="sníž. přenesená",J438,0)</f>
        <v>0</v>
      </c>
      <c r="BI438" s="140">
        <f>IF(N438="nulová",J438,0)</f>
        <v>0</v>
      </c>
      <c r="BJ438" s="17" t="s">
        <v>84</v>
      </c>
      <c r="BK438" s="140">
        <f>ROUND(I438*H438,2)</f>
        <v>226.01</v>
      </c>
      <c r="BL438" s="17" t="s">
        <v>261</v>
      </c>
      <c r="BM438" s="139" t="s">
        <v>664</v>
      </c>
    </row>
    <row r="439" spans="2:65" s="1" customFormat="1">
      <c r="B439" s="33"/>
      <c r="D439" s="141" t="s">
        <v>163</v>
      </c>
      <c r="F439" s="142" t="s">
        <v>665</v>
      </c>
      <c r="I439" s="143"/>
      <c r="L439" s="33"/>
      <c r="M439" s="144"/>
      <c r="T439" s="54"/>
      <c r="AT439" s="17" t="s">
        <v>163</v>
      </c>
      <c r="AU439" s="17" t="s">
        <v>86</v>
      </c>
    </row>
    <row r="440" spans="2:65" s="12" customFormat="1">
      <c r="B440" s="145"/>
      <c r="D440" s="146" t="s">
        <v>165</v>
      </c>
      <c r="E440" s="147" t="s">
        <v>32</v>
      </c>
      <c r="F440" s="148" t="s">
        <v>176</v>
      </c>
      <c r="H440" s="147" t="s">
        <v>32</v>
      </c>
      <c r="I440" s="149"/>
      <c r="L440" s="145"/>
      <c r="M440" s="150"/>
      <c r="T440" s="151"/>
      <c r="AT440" s="147" t="s">
        <v>165</v>
      </c>
      <c r="AU440" s="147" t="s">
        <v>86</v>
      </c>
      <c r="AV440" s="12" t="s">
        <v>84</v>
      </c>
      <c r="AW440" s="12" t="s">
        <v>37</v>
      </c>
      <c r="AX440" s="12" t="s">
        <v>76</v>
      </c>
      <c r="AY440" s="147" t="s">
        <v>153</v>
      </c>
    </row>
    <row r="441" spans="2:65" s="13" customFormat="1">
      <c r="B441" s="152"/>
      <c r="D441" s="146" t="s">
        <v>165</v>
      </c>
      <c r="E441" s="153" t="s">
        <v>32</v>
      </c>
      <c r="F441" s="154" t="s">
        <v>84</v>
      </c>
      <c r="H441" s="155">
        <v>1</v>
      </c>
      <c r="I441" s="156"/>
      <c r="L441" s="152"/>
      <c r="M441" s="157"/>
      <c r="T441" s="158"/>
      <c r="AT441" s="153" t="s">
        <v>165</v>
      </c>
      <c r="AU441" s="153" t="s">
        <v>86</v>
      </c>
      <c r="AV441" s="13" t="s">
        <v>86</v>
      </c>
      <c r="AW441" s="13" t="s">
        <v>37</v>
      </c>
      <c r="AX441" s="13" t="s">
        <v>84</v>
      </c>
      <c r="AY441" s="153" t="s">
        <v>153</v>
      </c>
    </row>
    <row r="442" spans="2:65" s="1" customFormat="1" ht="24.2" customHeight="1">
      <c r="B442" s="33"/>
      <c r="C442" s="128" t="s">
        <v>666</v>
      </c>
      <c r="D442" s="128" t="s">
        <v>156</v>
      </c>
      <c r="E442" s="129" t="s">
        <v>667</v>
      </c>
      <c r="F442" s="130" t="s">
        <v>668</v>
      </c>
      <c r="G442" s="131" t="s">
        <v>159</v>
      </c>
      <c r="H442" s="132">
        <v>0.09</v>
      </c>
      <c r="I442" s="133">
        <v>3662.28</v>
      </c>
      <c r="J442" s="134">
        <f>ROUND(I442*H442,2)</f>
        <v>329.61</v>
      </c>
      <c r="K442" s="130" t="s">
        <v>160</v>
      </c>
      <c r="L442" s="33"/>
      <c r="M442" s="135" t="s">
        <v>32</v>
      </c>
      <c r="N442" s="136" t="s">
        <v>47</v>
      </c>
      <c r="P442" s="137">
        <f>O442*H442</f>
        <v>0</v>
      </c>
      <c r="Q442" s="137">
        <v>1.2999999999999999E-4</v>
      </c>
      <c r="R442" s="137">
        <f>Q442*H442</f>
        <v>1.1699999999999998E-5</v>
      </c>
      <c r="S442" s="137">
        <v>0</v>
      </c>
      <c r="T442" s="138">
        <f>S442*H442</f>
        <v>0</v>
      </c>
      <c r="AR442" s="139" t="s">
        <v>261</v>
      </c>
      <c r="AT442" s="139" t="s">
        <v>156</v>
      </c>
      <c r="AU442" s="139" t="s">
        <v>86</v>
      </c>
      <c r="AY442" s="17" t="s">
        <v>153</v>
      </c>
      <c r="BE442" s="140">
        <f>IF(N442="základní",J442,0)</f>
        <v>329.61</v>
      </c>
      <c r="BF442" s="140">
        <f>IF(N442="snížená",J442,0)</f>
        <v>0</v>
      </c>
      <c r="BG442" s="140">
        <f>IF(N442="zákl. přenesená",J442,0)</f>
        <v>0</v>
      </c>
      <c r="BH442" s="140">
        <f>IF(N442="sníž. přenesená",J442,0)</f>
        <v>0</v>
      </c>
      <c r="BI442" s="140">
        <f>IF(N442="nulová",J442,0)</f>
        <v>0</v>
      </c>
      <c r="BJ442" s="17" t="s">
        <v>84</v>
      </c>
      <c r="BK442" s="140">
        <f>ROUND(I442*H442,2)</f>
        <v>329.61</v>
      </c>
      <c r="BL442" s="17" t="s">
        <v>261</v>
      </c>
      <c r="BM442" s="139" t="s">
        <v>669</v>
      </c>
    </row>
    <row r="443" spans="2:65" s="1" customFormat="1">
      <c r="B443" s="33"/>
      <c r="D443" s="141" t="s">
        <v>163</v>
      </c>
      <c r="F443" s="142" t="s">
        <v>670</v>
      </c>
      <c r="I443" s="143"/>
      <c r="L443" s="33"/>
      <c r="M443" s="144"/>
      <c r="T443" s="54"/>
      <c r="AT443" s="17" t="s">
        <v>163</v>
      </c>
      <c r="AU443" s="17" t="s">
        <v>86</v>
      </c>
    </row>
    <row r="444" spans="2:65" s="13" customFormat="1">
      <c r="B444" s="152"/>
      <c r="D444" s="146" t="s">
        <v>165</v>
      </c>
      <c r="E444" s="153" t="s">
        <v>32</v>
      </c>
      <c r="F444" s="154" t="s">
        <v>671</v>
      </c>
      <c r="H444" s="155">
        <v>0.09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84</v>
      </c>
      <c r="AY444" s="153" t="s">
        <v>153</v>
      </c>
    </row>
    <row r="445" spans="2:65" s="1" customFormat="1" ht="16.5" customHeight="1">
      <c r="B445" s="33"/>
      <c r="C445" s="166" t="s">
        <v>672</v>
      </c>
      <c r="D445" s="166" t="s">
        <v>231</v>
      </c>
      <c r="E445" s="167" t="s">
        <v>673</v>
      </c>
      <c r="F445" s="168" t="s">
        <v>674</v>
      </c>
      <c r="G445" s="169" t="s">
        <v>271</v>
      </c>
      <c r="H445" s="170">
        <v>1</v>
      </c>
      <c r="I445" s="171">
        <v>587.64</v>
      </c>
      <c r="J445" s="172">
        <f>ROUND(I445*H445,2)</f>
        <v>587.64</v>
      </c>
      <c r="K445" s="168" t="s">
        <v>160</v>
      </c>
      <c r="L445" s="173"/>
      <c r="M445" s="174" t="s">
        <v>32</v>
      </c>
      <c r="N445" s="175" t="s">
        <v>47</v>
      </c>
      <c r="P445" s="137">
        <f>O445*H445</f>
        <v>0</v>
      </c>
      <c r="Q445" s="137">
        <v>1.4E-3</v>
      </c>
      <c r="R445" s="137">
        <f>Q445*H445</f>
        <v>1.4E-3</v>
      </c>
      <c r="S445" s="137">
        <v>0</v>
      </c>
      <c r="T445" s="138">
        <f>S445*H445</f>
        <v>0</v>
      </c>
      <c r="AR445" s="139" t="s">
        <v>354</v>
      </c>
      <c r="AT445" s="139" t="s">
        <v>231</v>
      </c>
      <c r="AU445" s="139" t="s">
        <v>86</v>
      </c>
      <c r="AY445" s="17" t="s">
        <v>153</v>
      </c>
      <c r="BE445" s="140">
        <f>IF(N445="základní",J445,0)</f>
        <v>587.64</v>
      </c>
      <c r="BF445" s="140">
        <f>IF(N445="snížená",J445,0)</f>
        <v>0</v>
      </c>
      <c r="BG445" s="140">
        <f>IF(N445="zákl. přenesená",J445,0)</f>
        <v>0</v>
      </c>
      <c r="BH445" s="140">
        <f>IF(N445="sníž. přenesená",J445,0)</f>
        <v>0</v>
      </c>
      <c r="BI445" s="140">
        <f>IF(N445="nulová",J445,0)</f>
        <v>0</v>
      </c>
      <c r="BJ445" s="17" t="s">
        <v>84</v>
      </c>
      <c r="BK445" s="140">
        <f>ROUND(I445*H445,2)</f>
        <v>587.64</v>
      </c>
      <c r="BL445" s="17" t="s">
        <v>261</v>
      </c>
      <c r="BM445" s="139" t="s">
        <v>675</v>
      </c>
    </row>
    <row r="446" spans="2:65" s="12" customFormat="1">
      <c r="B446" s="145"/>
      <c r="D446" s="146" t="s">
        <v>165</v>
      </c>
      <c r="E446" s="147" t="s">
        <v>32</v>
      </c>
      <c r="F446" s="148" t="s">
        <v>676</v>
      </c>
      <c r="H446" s="147" t="s">
        <v>32</v>
      </c>
      <c r="I446" s="149"/>
      <c r="L446" s="145"/>
      <c r="M446" s="150"/>
      <c r="T446" s="151"/>
      <c r="AT446" s="147" t="s">
        <v>165</v>
      </c>
      <c r="AU446" s="147" t="s">
        <v>86</v>
      </c>
      <c r="AV446" s="12" t="s">
        <v>84</v>
      </c>
      <c r="AW446" s="12" t="s">
        <v>37</v>
      </c>
      <c r="AX446" s="12" t="s">
        <v>76</v>
      </c>
      <c r="AY446" s="147" t="s">
        <v>153</v>
      </c>
    </row>
    <row r="447" spans="2:65" s="12" customFormat="1">
      <c r="B447" s="145"/>
      <c r="D447" s="146" t="s">
        <v>165</v>
      </c>
      <c r="E447" s="147" t="s">
        <v>32</v>
      </c>
      <c r="F447" s="148" t="s">
        <v>176</v>
      </c>
      <c r="H447" s="147" t="s">
        <v>32</v>
      </c>
      <c r="I447" s="149"/>
      <c r="L447" s="145"/>
      <c r="M447" s="150"/>
      <c r="T447" s="151"/>
      <c r="AT447" s="147" t="s">
        <v>165</v>
      </c>
      <c r="AU447" s="147" t="s">
        <v>86</v>
      </c>
      <c r="AV447" s="12" t="s">
        <v>84</v>
      </c>
      <c r="AW447" s="12" t="s">
        <v>37</v>
      </c>
      <c r="AX447" s="12" t="s">
        <v>76</v>
      </c>
      <c r="AY447" s="147" t="s">
        <v>153</v>
      </c>
    </row>
    <row r="448" spans="2:65" s="13" customFormat="1">
      <c r="B448" s="152"/>
      <c r="D448" s="146" t="s">
        <v>165</v>
      </c>
      <c r="E448" s="153" t="s">
        <v>32</v>
      </c>
      <c r="F448" s="154" t="s">
        <v>84</v>
      </c>
      <c r="H448" s="155">
        <v>1</v>
      </c>
      <c r="I448" s="156"/>
      <c r="L448" s="152"/>
      <c r="M448" s="157"/>
      <c r="T448" s="158"/>
      <c r="AT448" s="153" t="s">
        <v>165</v>
      </c>
      <c r="AU448" s="153" t="s">
        <v>86</v>
      </c>
      <c r="AV448" s="13" t="s">
        <v>86</v>
      </c>
      <c r="AW448" s="13" t="s">
        <v>37</v>
      </c>
      <c r="AX448" s="13" t="s">
        <v>84</v>
      </c>
      <c r="AY448" s="153" t="s">
        <v>153</v>
      </c>
    </row>
    <row r="449" spans="2:65" s="1" customFormat="1" ht="24.2" customHeight="1">
      <c r="B449" s="33"/>
      <c r="C449" s="128" t="s">
        <v>677</v>
      </c>
      <c r="D449" s="128" t="s">
        <v>156</v>
      </c>
      <c r="E449" s="129" t="s">
        <v>678</v>
      </c>
      <c r="F449" s="130" t="s">
        <v>679</v>
      </c>
      <c r="G449" s="131" t="s">
        <v>294</v>
      </c>
      <c r="H449" s="132">
        <v>1E-3</v>
      </c>
      <c r="I449" s="133">
        <v>1271.33</v>
      </c>
      <c r="J449" s="134">
        <f>ROUND(I449*H449,2)</f>
        <v>1.27</v>
      </c>
      <c r="K449" s="130" t="s">
        <v>160</v>
      </c>
      <c r="L449" s="33"/>
      <c r="M449" s="135" t="s">
        <v>32</v>
      </c>
      <c r="N449" s="136" t="s">
        <v>47</v>
      </c>
      <c r="P449" s="137">
        <f>O449*H449</f>
        <v>0</v>
      </c>
      <c r="Q449" s="137">
        <v>0</v>
      </c>
      <c r="R449" s="137">
        <f>Q449*H449</f>
        <v>0</v>
      </c>
      <c r="S449" s="137">
        <v>0</v>
      </c>
      <c r="T449" s="138">
        <f>S449*H449</f>
        <v>0</v>
      </c>
      <c r="AR449" s="139" t="s">
        <v>261</v>
      </c>
      <c r="AT449" s="139" t="s">
        <v>156</v>
      </c>
      <c r="AU449" s="139" t="s">
        <v>86</v>
      </c>
      <c r="AY449" s="17" t="s">
        <v>153</v>
      </c>
      <c r="BE449" s="140">
        <f>IF(N449="základní",J449,0)</f>
        <v>1.27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1.27</v>
      </c>
      <c r="BL449" s="17" t="s">
        <v>261</v>
      </c>
      <c r="BM449" s="139" t="s">
        <v>680</v>
      </c>
    </row>
    <row r="450" spans="2:65" s="1" customFormat="1">
      <c r="B450" s="33"/>
      <c r="D450" s="141" t="s">
        <v>163</v>
      </c>
      <c r="F450" s="142" t="s">
        <v>681</v>
      </c>
      <c r="I450" s="143"/>
      <c r="L450" s="33"/>
      <c r="M450" s="144"/>
      <c r="T450" s="54"/>
      <c r="AT450" s="17" t="s">
        <v>163</v>
      </c>
      <c r="AU450" s="17" t="s">
        <v>86</v>
      </c>
    </row>
    <row r="451" spans="2:65" s="11" customFormat="1" ht="22.9" customHeight="1">
      <c r="B451" s="116"/>
      <c r="D451" s="117" t="s">
        <v>75</v>
      </c>
      <c r="E451" s="126" t="s">
        <v>682</v>
      </c>
      <c r="F451" s="126" t="s">
        <v>683</v>
      </c>
      <c r="I451" s="119"/>
      <c r="J451" s="127">
        <f>BK451</f>
        <v>13658.140000000001</v>
      </c>
      <c r="L451" s="116"/>
      <c r="M451" s="121"/>
      <c r="P451" s="122">
        <f>SUM(P452:P504)</f>
        <v>0</v>
      </c>
      <c r="R451" s="122">
        <f>SUM(R452:R504)</f>
        <v>0.19289319999999999</v>
      </c>
      <c r="T451" s="123">
        <f>SUM(T452:T504)</f>
        <v>0</v>
      </c>
      <c r="AR451" s="117" t="s">
        <v>86</v>
      </c>
      <c r="AT451" s="124" t="s">
        <v>75</v>
      </c>
      <c r="AU451" s="124" t="s">
        <v>84</v>
      </c>
      <c r="AY451" s="117" t="s">
        <v>153</v>
      </c>
      <c r="BK451" s="125">
        <f>SUM(BK452:BK504)</f>
        <v>13658.140000000001</v>
      </c>
    </row>
    <row r="452" spans="2:65" s="1" customFormat="1" ht="16.5" customHeight="1">
      <c r="B452" s="33"/>
      <c r="C452" s="128" t="s">
        <v>684</v>
      </c>
      <c r="D452" s="128" t="s">
        <v>156</v>
      </c>
      <c r="E452" s="129" t="s">
        <v>685</v>
      </c>
      <c r="F452" s="130" t="s">
        <v>686</v>
      </c>
      <c r="G452" s="131" t="s">
        <v>159</v>
      </c>
      <c r="H452" s="132">
        <v>3.3769999999999998</v>
      </c>
      <c r="I452" s="133">
        <v>17.89</v>
      </c>
      <c r="J452" s="134">
        <f>ROUND(I452*H452,2)</f>
        <v>60.41</v>
      </c>
      <c r="K452" s="130" t="s">
        <v>160</v>
      </c>
      <c r="L452" s="33"/>
      <c r="M452" s="135" t="s">
        <v>32</v>
      </c>
      <c r="N452" s="136" t="s">
        <v>47</v>
      </c>
      <c r="P452" s="137">
        <f>O452*H452</f>
        <v>0</v>
      </c>
      <c r="Q452" s="137">
        <v>0</v>
      </c>
      <c r="R452" s="137">
        <f>Q452*H452</f>
        <v>0</v>
      </c>
      <c r="S452" s="137">
        <v>0</v>
      </c>
      <c r="T452" s="138">
        <f>S452*H452</f>
        <v>0</v>
      </c>
      <c r="AR452" s="139" t="s">
        <v>261</v>
      </c>
      <c r="AT452" s="139" t="s">
        <v>156</v>
      </c>
      <c r="AU452" s="139" t="s">
        <v>86</v>
      </c>
      <c r="AY452" s="17" t="s">
        <v>153</v>
      </c>
      <c r="BE452" s="140">
        <f>IF(N452="základní",J452,0)</f>
        <v>60.41</v>
      </c>
      <c r="BF452" s="140">
        <f>IF(N452="snížená",J452,0)</f>
        <v>0</v>
      </c>
      <c r="BG452" s="140">
        <f>IF(N452="zákl. přenesená",J452,0)</f>
        <v>0</v>
      </c>
      <c r="BH452" s="140">
        <f>IF(N452="sníž. přenesená",J452,0)</f>
        <v>0</v>
      </c>
      <c r="BI452" s="140">
        <f>IF(N452="nulová",J452,0)</f>
        <v>0</v>
      </c>
      <c r="BJ452" s="17" t="s">
        <v>84</v>
      </c>
      <c r="BK452" s="140">
        <f>ROUND(I452*H452,2)</f>
        <v>60.41</v>
      </c>
      <c r="BL452" s="17" t="s">
        <v>261</v>
      </c>
      <c r="BM452" s="139" t="s">
        <v>687</v>
      </c>
    </row>
    <row r="453" spans="2:65" s="1" customFormat="1">
      <c r="B453" s="33"/>
      <c r="D453" s="141" t="s">
        <v>163</v>
      </c>
      <c r="F453" s="142" t="s">
        <v>688</v>
      </c>
      <c r="I453" s="143"/>
      <c r="L453" s="33"/>
      <c r="M453" s="144"/>
      <c r="T453" s="54"/>
      <c r="AT453" s="17" t="s">
        <v>163</v>
      </c>
      <c r="AU453" s="17" t="s">
        <v>86</v>
      </c>
    </row>
    <row r="454" spans="2:65" s="12" customFormat="1">
      <c r="B454" s="145"/>
      <c r="D454" s="146" t="s">
        <v>165</v>
      </c>
      <c r="E454" s="147" t="s">
        <v>32</v>
      </c>
      <c r="F454" s="148" t="s">
        <v>172</v>
      </c>
      <c r="H454" s="147" t="s">
        <v>32</v>
      </c>
      <c r="I454" s="149"/>
      <c r="L454" s="145"/>
      <c r="M454" s="150"/>
      <c r="T454" s="151"/>
      <c r="AT454" s="147" t="s">
        <v>165</v>
      </c>
      <c r="AU454" s="147" t="s">
        <v>86</v>
      </c>
      <c r="AV454" s="12" t="s">
        <v>84</v>
      </c>
      <c r="AW454" s="12" t="s">
        <v>37</v>
      </c>
      <c r="AX454" s="12" t="s">
        <v>76</v>
      </c>
      <c r="AY454" s="147" t="s">
        <v>153</v>
      </c>
    </row>
    <row r="455" spans="2:65" s="13" customFormat="1">
      <c r="B455" s="152"/>
      <c r="D455" s="146" t="s">
        <v>165</v>
      </c>
      <c r="E455" s="153" t="s">
        <v>32</v>
      </c>
      <c r="F455" s="154" t="s">
        <v>173</v>
      </c>
      <c r="H455" s="155">
        <v>1.1639999999999999</v>
      </c>
      <c r="I455" s="156"/>
      <c r="L455" s="152"/>
      <c r="M455" s="157"/>
      <c r="T455" s="158"/>
      <c r="AT455" s="153" t="s">
        <v>165</v>
      </c>
      <c r="AU455" s="153" t="s">
        <v>86</v>
      </c>
      <c r="AV455" s="13" t="s">
        <v>86</v>
      </c>
      <c r="AW455" s="13" t="s">
        <v>37</v>
      </c>
      <c r="AX455" s="13" t="s">
        <v>76</v>
      </c>
      <c r="AY455" s="153" t="s">
        <v>153</v>
      </c>
    </row>
    <row r="456" spans="2:65" s="12" customFormat="1">
      <c r="B456" s="145"/>
      <c r="D456" s="146" t="s">
        <v>165</v>
      </c>
      <c r="E456" s="147" t="s">
        <v>32</v>
      </c>
      <c r="F456" s="148" t="s">
        <v>174</v>
      </c>
      <c r="H456" s="147" t="s">
        <v>32</v>
      </c>
      <c r="I456" s="149"/>
      <c r="L456" s="145"/>
      <c r="M456" s="150"/>
      <c r="T456" s="151"/>
      <c r="AT456" s="147" t="s">
        <v>165</v>
      </c>
      <c r="AU456" s="147" t="s">
        <v>86</v>
      </c>
      <c r="AV456" s="12" t="s">
        <v>84</v>
      </c>
      <c r="AW456" s="12" t="s">
        <v>37</v>
      </c>
      <c r="AX456" s="12" t="s">
        <v>76</v>
      </c>
      <c r="AY456" s="147" t="s">
        <v>153</v>
      </c>
    </row>
    <row r="457" spans="2:65" s="13" customFormat="1">
      <c r="B457" s="152"/>
      <c r="D457" s="146" t="s">
        <v>165</v>
      </c>
      <c r="E457" s="153" t="s">
        <v>32</v>
      </c>
      <c r="F457" s="154" t="s">
        <v>175</v>
      </c>
      <c r="H457" s="155">
        <v>1.278</v>
      </c>
      <c r="I457" s="156"/>
      <c r="L457" s="152"/>
      <c r="M457" s="157"/>
      <c r="T457" s="158"/>
      <c r="AT457" s="153" t="s">
        <v>165</v>
      </c>
      <c r="AU457" s="153" t="s">
        <v>86</v>
      </c>
      <c r="AV457" s="13" t="s">
        <v>86</v>
      </c>
      <c r="AW457" s="13" t="s">
        <v>37</v>
      </c>
      <c r="AX457" s="13" t="s">
        <v>76</v>
      </c>
      <c r="AY457" s="153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176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177</v>
      </c>
      <c r="H459" s="155">
        <v>0.93500000000000005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4" customFormat="1">
      <c r="B460" s="159"/>
      <c r="D460" s="146" t="s">
        <v>165</v>
      </c>
      <c r="E460" s="160" t="s">
        <v>32</v>
      </c>
      <c r="F460" s="161" t="s">
        <v>178</v>
      </c>
      <c r="H460" s="162">
        <v>3.3769999999999998</v>
      </c>
      <c r="I460" s="163"/>
      <c r="L460" s="159"/>
      <c r="M460" s="164"/>
      <c r="T460" s="165"/>
      <c r="AT460" s="160" t="s">
        <v>165</v>
      </c>
      <c r="AU460" s="160" t="s">
        <v>86</v>
      </c>
      <c r="AV460" s="14" t="s">
        <v>161</v>
      </c>
      <c r="AW460" s="14" t="s">
        <v>37</v>
      </c>
      <c r="AX460" s="14" t="s">
        <v>84</v>
      </c>
      <c r="AY460" s="160" t="s">
        <v>153</v>
      </c>
    </row>
    <row r="461" spans="2:65" s="1" customFormat="1" ht="16.5" customHeight="1">
      <c r="B461" s="33"/>
      <c r="C461" s="128" t="s">
        <v>689</v>
      </c>
      <c r="D461" s="128" t="s">
        <v>156</v>
      </c>
      <c r="E461" s="129" t="s">
        <v>690</v>
      </c>
      <c r="F461" s="130" t="s">
        <v>691</v>
      </c>
      <c r="G461" s="131" t="s">
        <v>159</v>
      </c>
      <c r="H461" s="132">
        <v>3.3769999999999998</v>
      </c>
      <c r="I461" s="133">
        <v>27.31</v>
      </c>
      <c r="J461" s="134">
        <f>ROUND(I461*H461,2)</f>
        <v>92.23</v>
      </c>
      <c r="K461" s="130" t="s">
        <v>160</v>
      </c>
      <c r="L461" s="33"/>
      <c r="M461" s="135" t="s">
        <v>32</v>
      </c>
      <c r="N461" s="136" t="s">
        <v>47</v>
      </c>
      <c r="P461" s="137">
        <f>O461*H461</f>
        <v>0</v>
      </c>
      <c r="Q461" s="137">
        <v>2.9999999999999997E-4</v>
      </c>
      <c r="R461" s="137">
        <f>Q461*H461</f>
        <v>1.0130999999999999E-3</v>
      </c>
      <c r="S461" s="137">
        <v>0</v>
      </c>
      <c r="T461" s="138">
        <f>S461*H461</f>
        <v>0</v>
      </c>
      <c r="AR461" s="139" t="s">
        <v>261</v>
      </c>
      <c r="AT461" s="139" t="s">
        <v>156</v>
      </c>
      <c r="AU461" s="139" t="s">
        <v>86</v>
      </c>
      <c r="AY461" s="17" t="s">
        <v>153</v>
      </c>
      <c r="BE461" s="140">
        <f>IF(N461="základní",J461,0)</f>
        <v>92.23</v>
      </c>
      <c r="BF461" s="140">
        <f>IF(N461="snížená",J461,0)</f>
        <v>0</v>
      </c>
      <c r="BG461" s="140">
        <f>IF(N461="zákl. přenesená",J461,0)</f>
        <v>0</v>
      </c>
      <c r="BH461" s="140">
        <f>IF(N461="sníž. přenesená",J461,0)</f>
        <v>0</v>
      </c>
      <c r="BI461" s="140">
        <f>IF(N461="nulová",J461,0)</f>
        <v>0</v>
      </c>
      <c r="BJ461" s="17" t="s">
        <v>84</v>
      </c>
      <c r="BK461" s="140">
        <f>ROUND(I461*H461,2)</f>
        <v>92.23</v>
      </c>
      <c r="BL461" s="17" t="s">
        <v>261</v>
      </c>
      <c r="BM461" s="139" t="s">
        <v>692</v>
      </c>
    </row>
    <row r="462" spans="2:65" s="1" customFormat="1">
      <c r="B462" s="33"/>
      <c r="D462" s="141" t="s">
        <v>163</v>
      </c>
      <c r="F462" s="142" t="s">
        <v>693</v>
      </c>
      <c r="I462" s="143"/>
      <c r="L462" s="33"/>
      <c r="M462" s="144"/>
      <c r="T462" s="54"/>
      <c r="AT462" s="17" t="s">
        <v>163</v>
      </c>
      <c r="AU462" s="17" t="s">
        <v>86</v>
      </c>
    </row>
    <row r="463" spans="2:65" s="1" customFormat="1" ht="24.2" customHeight="1">
      <c r="B463" s="33"/>
      <c r="C463" s="128" t="s">
        <v>694</v>
      </c>
      <c r="D463" s="128" t="s">
        <v>156</v>
      </c>
      <c r="E463" s="129" t="s">
        <v>695</v>
      </c>
      <c r="F463" s="130" t="s">
        <v>696</v>
      </c>
      <c r="G463" s="131" t="s">
        <v>159</v>
      </c>
      <c r="H463" s="132">
        <v>3.3769999999999998</v>
      </c>
      <c r="I463" s="133">
        <v>641.32000000000005</v>
      </c>
      <c r="J463" s="134">
        <f>ROUND(I463*H463,2)</f>
        <v>2165.7399999999998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1.4999999999999999E-2</v>
      </c>
      <c r="R463" s="137">
        <f>Q463*H463</f>
        <v>5.0654999999999992E-2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2165.7399999999998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2165.7399999999998</v>
      </c>
      <c r="BL463" s="17" t="s">
        <v>261</v>
      </c>
      <c r="BM463" s="139" t="s">
        <v>697</v>
      </c>
    </row>
    <row r="464" spans="2:65" s="1" customFormat="1">
      <c r="B464" s="33"/>
      <c r="D464" s="141" t="s">
        <v>163</v>
      </c>
      <c r="F464" s="142" t="s">
        <v>698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699</v>
      </c>
      <c r="D465" s="128" t="s">
        <v>156</v>
      </c>
      <c r="E465" s="129" t="s">
        <v>700</v>
      </c>
      <c r="F465" s="130" t="s">
        <v>701</v>
      </c>
      <c r="G465" s="131" t="s">
        <v>159</v>
      </c>
      <c r="H465" s="132">
        <v>3.3769999999999998</v>
      </c>
      <c r="I465" s="133">
        <v>452.03</v>
      </c>
      <c r="J465" s="134">
        <f>ROUND(I465*H465,2)</f>
        <v>1526.51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1.5E-3</v>
      </c>
      <c r="R465" s="137">
        <f>Q465*H465</f>
        <v>5.0654999999999997E-3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1526.51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1526.51</v>
      </c>
      <c r="BL465" s="17" t="s">
        <v>261</v>
      </c>
      <c r="BM465" s="139" t="s">
        <v>702</v>
      </c>
    </row>
    <row r="466" spans="2:65" s="1" customFormat="1">
      <c r="B466" s="33"/>
      <c r="D466" s="141" t="s">
        <v>163</v>
      </c>
      <c r="F466" s="142" t="s">
        <v>703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" customFormat="1" ht="16.5" customHeight="1">
      <c r="B467" s="33"/>
      <c r="C467" s="128" t="s">
        <v>704</v>
      </c>
      <c r="D467" s="128" t="s">
        <v>156</v>
      </c>
      <c r="E467" s="129" t="s">
        <v>705</v>
      </c>
      <c r="F467" s="130" t="s">
        <v>706</v>
      </c>
      <c r="G467" s="131" t="s">
        <v>226</v>
      </c>
      <c r="H467" s="132">
        <v>5</v>
      </c>
      <c r="I467" s="133">
        <v>120.54</v>
      </c>
      <c r="J467" s="134">
        <f>ROUND(I467*H467,2)</f>
        <v>602.70000000000005</v>
      </c>
      <c r="K467" s="130" t="s">
        <v>160</v>
      </c>
      <c r="L467" s="33"/>
      <c r="M467" s="135" t="s">
        <v>32</v>
      </c>
      <c r="N467" s="136" t="s">
        <v>47</v>
      </c>
      <c r="P467" s="137">
        <f>O467*H467</f>
        <v>0</v>
      </c>
      <c r="Q467" s="137">
        <v>0</v>
      </c>
      <c r="R467" s="137">
        <f>Q467*H467</f>
        <v>0</v>
      </c>
      <c r="S467" s="137">
        <v>0</v>
      </c>
      <c r="T467" s="138">
        <f>S467*H467</f>
        <v>0</v>
      </c>
      <c r="AR467" s="139" t="s">
        <v>261</v>
      </c>
      <c r="AT467" s="139" t="s">
        <v>156</v>
      </c>
      <c r="AU467" s="139" t="s">
        <v>86</v>
      </c>
      <c r="AY467" s="17" t="s">
        <v>153</v>
      </c>
      <c r="BE467" s="140">
        <f>IF(N467="základní",J467,0)</f>
        <v>602.70000000000005</v>
      </c>
      <c r="BF467" s="140">
        <f>IF(N467="snížená",J467,0)</f>
        <v>0</v>
      </c>
      <c r="BG467" s="140">
        <f>IF(N467="zákl. přenesená",J467,0)</f>
        <v>0</v>
      </c>
      <c r="BH467" s="140">
        <f>IF(N467="sníž. přenesená",J467,0)</f>
        <v>0</v>
      </c>
      <c r="BI467" s="140">
        <f>IF(N467="nulová",J467,0)</f>
        <v>0</v>
      </c>
      <c r="BJ467" s="17" t="s">
        <v>84</v>
      </c>
      <c r="BK467" s="140">
        <f>ROUND(I467*H467,2)</f>
        <v>602.70000000000005</v>
      </c>
      <c r="BL467" s="17" t="s">
        <v>261</v>
      </c>
      <c r="BM467" s="139" t="s">
        <v>707</v>
      </c>
    </row>
    <row r="468" spans="2:65" s="1" customFormat="1">
      <c r="B468" s="33"/>
      <c r="D468" s="141" t="s">
        <v>163</v>
      </c>
      <c r="F468" s="142" t="s">
        <v>708</v>
      </c>
      <c r="I468" s="143"/>
      <c r="L468" s="33"/>
      <c r="M468" s="144"/>
      <c r="T468" s="54"/>
      <c r="AT468" s="17" t="s">
        <v>163</v>
      </c>
      <c r="AU468" s="17" t="s">
        <v>86</v>
      </c>
    </row>
    <row r="469" spans="2:65" s="12" customFormat="1">
      <c r="B469" s="145"/>
      <c r="D469" s="146" t="s">
        <v>165</v>
      </c>
      <c r="E469" s="147" t="s">
        <v>32</v>
      </c>
      <c r="F469" s="148" t="s">
        <v>709</v>
      </c>
      <c r="H469" s="147" t="s">
        <v>32</v>
      </c>
      <c r="I469" s="149"/>
      <c r="L469" s="145"/>
      <c r="M469" s="150"/>
      <c r="T469" s="151"/>
      <c r="AT469" s="147" t="s">
        <v>165</v>
      </c>
      <c r="AU469" s="147" t="s">
        <v>86</v>
      </c>
      <c r="AV469" s="12" t="s">
        <v>84</v>
      </c>
      <c r="AW469" s="12" t="s">
        <v>37</v>
      </c>
      <c r="AX469" s="12" t="s">
        <v>76</v>
      </c>
      <c r="AY469" s="147" t="s">
        <v>153</v>
      </c>
    </row>
    <row r="470" spans="2:65" s="13" customFormat="1">
      <c r="B470" s="152"/>
      <c r="D470" s="146" t="s">
        <v>165</v>
      </c>
      <c r="E470" s="153" t="s">
        <v>32</v>
      </c>
      <c r="F470" s="154" t="s">
        <v>188</v>
      </c>
      <c r="H470" s="155">
        <v>5</v>
      </c>
      <c r="I470" s="156"/>
      <c r="L470" s="152"/>
      <c r="M470" s="157"/>
      <c r="T470" s="158"/>
      <c r="AT470" s="153" t="s">
        <v>165</v>
      </c>
      <c r="AU470" s="153" t="s">
        <v>86</v>
      </c>
      <c r="AV470" s="13" t="s">
        <v>86</v>
      </c>
      <c r="AW470" s="13" t="s">
        <v>37</v>
      </c>
      <c r="AX470" s="13" t="s">
        <v>84</v>
      </c>
      <c r="AY470" s="153" t="s">
        <v>153</v>
      </c>
    </row>
    <row r="471" spans="2:65" s="1" customFormat="1" ht="16.5" customHeight="1">
      <c r="B471" s="33"/>
      <c r="C471" s="128" t="s">
        <v>710</v>
      </c>
      <c r="D471" s="128" t="s">
        <v>156</v>
      </c>
      <c r="E471" s="129" t="s">
        <v>711</v>
      </c>
      <c r="F471" s="130" t="s">
        <v>712</v>
      </c>
      <c r="G471" s="131" t="s">
        <v>271</v>
      </c>
      <c r="H471" s="132">
        <v>10</v>
      </c>
      <c r="I471" s="133">
        <v>187.4</v>
      </c>
      <c r="J471" s="134">
        <f>ROUND(I471*H471,2)</f>
        <v>1874</v>
      </c>
      <c r="K471" s="130" t="s">
        <v>160</v>
      </c>
      <c r="L471" s="33"/>
      <c r="M471" s="135" t="s">
        <v>32</v>
      </c>
      <c r="N471" s="136" t="s">
        <v>47</v>
      </c>
      <c r="P471" s="137">
        <f>O471*H471</f>
        <v>0</v>
      </c>
      <c r="Q471" s="137">
        <v>2.1000000000000001E-4</v>
      </c>
      <c r="R471" s="137">
        <f>Q471*H471</f>
        <v>2.1000000000000003E-3</v>
      </c>
      <c r="S471" s="137">
        <v>0</v>
      </c>
      <c r="T471" s="138">
        <f>S471*H471</f>
        <v>0</v>
      </c>
      <c r="AR471" s="139" t="s">
        <v>261</v>
      </c>
      <c r="AT471" s="139" t="s">
        <v>156</v>
      </c>
      <c r="AU471" s="139" t="s">
        <v>86</v>
      </c>
      <c r="AY471" s="17" t="s">
        <v>153</v>
      </c>
      <c r="BE471" s="140">
        <f>IF(N471="základní",J471,0)</f>
        <v>1874</v>
      </c>
      <c r="BF471" s="140">
        <f>IF(N471="snížená",J471,0)</f>
        <v>0</v>
      </c>
      <c r="BG471" s="140">
        <f>IF(N471="zákl. přenesená",J471,0)</f>
        <v>0</v>
      </c>
      <c r="BH471" s="140">
        <f>IF(N471="sníž. přenesená",J471,0)</f>
        <v>0</v>
      </c>
      <c r="BI471" s="140">
        <f>IF(N471="nulová",J471,0)</f>
        <v>0</v>
      </c>
      <c r="BJ471" s="17" t="s">
        <v>84</v>
      </c>
      <c r="BK471" s="140">
        <f>ROUND(I471*H471,2)</f>
        <v>1874</v>
      </c>
      <c r="BL471" s="17" t="s">
        <v>261</v>
      </c>
      <c r="BM471" s="139" t="s">
        <v>713</v>
      </c>
    </row>
    <row r="472" spans="2:65" s="1" customFormat="1">
      <c r="B472" s="33"/>
      <c r="D472" s="141" t="s">
        <v>163</v>
      </c>
      <c r="F472" s="142" t="s">
        <v>714</v>
      </c>
      <c r="I472" s="143"/>
      <c r="L472" s="33"/>
      <c r="M472" s="144"/>
      <c r="T472" s="54"/>
      <c r="AT472" s="17" t="s">
        <v>163</v>
      </c>
      <c r="AU472" s="17" t="s">
        <v>86</v>
      </c>
    </row>
    <row r="473" spans="2:65" s="12" customFormat="1">
      <c r="B473" s="145"/>
      <c r="D473" s="146" t="s">
        <v>165</v>
      </c>
      <c r="E473" s="147" t="s">
        <v>32</v>
      </c>
      <c r="F473" s="148" t="s">
        <v>172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86</v>
      </c>
      <c r="H474" s="155">
        <v>2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174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3" customFormat="1">
      <c r="B476" s="152"/>
      <c r="D476" s="146" t="s">
        <v>165</v>
      </c>
      <c r="E476" s="153" t="s">
        <v>32</v>
      </c>
      <c r="F476" s="154" t="s">
        <v>161</v>
      </c>
      <c r="H476" s="155">
        <v>4</v>
      </c>
      <c r="I476" s="156"/>
      <c r="L476" s="152"/>
      <c r="M476" s="157"/>
      <c r="T476" s="158"/>
      <c r="AT476" s="153" t="s">
        <v>165</v>
      </c>
      <c r="AU476" s="153" t="s">
        <v>86</v>
      </c>
      <c r="AV476" s="13" t="s">
        <v>86</v>
      </c>
      <c r="AW476" s="13" t="s">
        <v>37</v>
      </c>
      <c r="AX476" s="13" t="s">
        <v>76</v>
      </c>
      <c r="AY476" s="153" t="s">
        <v>153</v>
      </c>
    </row>
    <row r="477" spans="2:65" s="12" customFormat="1">
      <c r="B477" s="145"/>
      <c r="D477" s="146" t="s">
        <v>165</v>
      </c>
      <c r="E477" s="147" t="s">
        <v>32</v>
      </c>
      <c r="F477" s="148" t="s">
        <v>176</v>
      </c>
      <c r="H477" s="147" t="s">
        <v>32</v>
      </c>
      <c r="I477" s="149"/>
      <c r="L477" s="145"/>
      <c r="M477" s="150"/>
      <c r="T477" s="151"/>
      <c r="AT477" s="147" t="s">
        <v>165</v>
      </c>
      <c r="AU477" s="147" t="s">
        <v>86</v>
      </c>
      <c r="AV477" s="12" t="s">
        <v>84</v>
      </c>
      <c r="AW477" s="12" t="s">
        <v>37</v>
      </c>
      <c r="AX477" s="12" t="s">
        <v>76</v>
      </c>
      <c r="AY477" s="147" t="s">
        <v>153</v>
      </c>
    </row>
    <row r="478" spans="2:65" s="13" customFormat="1">
      <c r="B478" s="152"/>
      <c r="D478" s="146" t="s">
        <v>165</v>
      </c>
      <c r="E478" s="153" t="s">
        <v>32</v>
      </c>
      <c r="F478" s="154" t="s">
        <v>161</v>
      </c>
      <c r="H478" s="155">
        <v>4</v>
      </c>
      <c r="I478" s="156"/>
      <c r="L478" s="152"/>
      <c r="M478" s="157"/>
      <c r="T478" s="158"/>
      <c r="AT478" s="153" t="s">
        <v>165</v>
      </c>
      <c r="AU478" s="153" t="s">
        <v>86</v>
      </c>
      <c r="AV478" s="13" t="s">
        <v>86</v>
      </c>
      <c r="AW478" s="13" t="s">
        <v>37</v>
      </c>
      <c r="AX478" s="13" t="s">
        <v>76</v>
      </c>
      <c r="AY478" s="153" t="s">
        <v>153</v>
      </c>
    </row>
    <row r="479" spans="2:65" s="14" customFormat="1">
      <c r="B479" s="159"/>
      <c r="D479" s="146" t="s">
        <v>165</v>
      </c>
      <c r="E479" s="160" t="s">
        <v>32</v>
      </c>
      <c r="F479" s="161" t="s">
        <v>178</v>
      </c>
      <c r="H479" s="162">
        <v>10</v>
      </c>
      <c r="I479" s="163"/>
      <c r="L479" s="159"/>
      <c r="M479" s="164"/>
      <c r="T479" s="165"/>
      <c r="AT479" s="160" t="s">
        <v>165</v>
      </c>
      <c r="AU479" s="160" t="s">
        <v>86</v>
      </c>
      <c r="AV479" s="14" t="s">
        <v>161</v>
      </c>
      <c r="AW479" s="14" t="s">
        <v>37</v>
      </c>
      <c r="AX479" s="14" t="s">
        <v>84</v>
      </c>
      <c r="AY479" s="160" t="s">
        <v>153</v>
      </c>
    </row>
    <row r="480" spans="2:65" s="1" customFormat="1" ht="16.5" customHeight="1">
      <c r="B480" s="33"/>
      <c r="C480" s="128" t="s">
        <v>715</v>
      </c>
      <c r="D480" s="128" t="s">
        <v>156</v>
      </c>
      <c r="E480" s="129" t="s">
        <v>716</v>
      </c>
      <c r="F480" s="130" t="s">
        <v>717</v>
      </c>
      <c r="G480" s="131" t="s">
        <v>226</v>
      </c>
      <c r="H480" s="132">
        <v>11.62</v>
      </c>
      <c r="I480" s="133">
        <v>140.32</v>
      </c>
      <c r="J480" s="134">
        <f>ROUND(I480*H480,2)</f>
        <v>1630.52</v>
      </c>
      <c r="K480" s="130" t="s">
        <v>160</v>
      </c>
      <c r="L480" s="33"/>
      <c r="M480" s="135" t="s">
        <v>32</v>
      </c>
      <c r="N480" s="136" t="s">
        <v>47</v>
      </c>
      <c r="P480" s="137">
        <f>O480*H480</f>
        <v>0</v>
      </c>
      <c r="Q480" s="137">
        <v>1.42E-3</v>
      </c>
      <c r="R480" s="137">
        <f>Q480*H480</f>
        <v>1.6500399999999998E-2</v>
      </c>
      <c r="S480" s="137">
        <v>0</v>
      </c>
      <c r="T480" s="138">
        <f>S480*H480</f>
        <v>0</v>
      </c>
      <c r="AR480" s="139" t="s">
        <v>261</v>
      </c>
      <c r="AT480" s="139" t="s">
        <v>156</v>
      </c>
      <c r="AU480" s="139" t="s">
        <v>86</v>
      </c>
      <c r="AY480" s="17" t="s">
        <v>153</v>
      </c>
      <c r="BE480" s="140">
        <f>IF(N480="základní",J480,0)</f>
        <v>1630.52</v>
      </c>
      <c r="BF480" s="140">
        <f>IF(N480="snížená",J480,0)</f>
        <v>0</v>
      </c>
      <c r="BG480" s="140">
        <f>IF(N480="zákl. přenesená",J480,0)</f>
        <v>0</v>
      </c>
      <c r="BH480" s="140">
        <f>IF(N480="sníž. přenesená",J480,0)</f>
        <v>0</v>
      </c>
      <c r="BI480" s="140">
        <f>IF(N480="nulová",J480,0)</f>
        <v>0</v>
      </c>
      <c r="BJ480" s="17" t="s">
        <v>84</v>
      </c>
      <c r="BK480" s="140">
        <f>ROUND(I480*H480,2)</f>
        <v>1630.52</v>
      </c>
      <c r="BL480" s="17" t="s">
        <v>261</v>
      </c>
      <c r="BM480" s="139" t="s">
        <v>718</v>
      </c>
    </row>
    <row r="481" spans="2:65" s="1" customFormat="1">
      <c r="B481" s="33"/>
      <c r="D481" s="141" t="s">
        <v>163</v>
      </c>
      <c r="F481" s="142" t="s">
        <v>719</v>
      </c>
      <c r="I481" s="143"/>
      <c r="L481" s="33"/>
      <c r="M481" s="144"/>
      <c r="T481" s="54"/>
      <c r="AT481" s="17" t="s">
        <v>163</v>
      </c>
      <c r="AU481" s="17" t="s">
        <v>86</v>
      </c>
    </row>
    <row r="482" spans="2:65" s="12" customFormat="1">
      <c r="B482" s="145"/>
      <c r="D482" s="146" t="s">
        <v>165</v>
      </c>
      <c r="E482" s="147" t="s">
        <v>32</v>
      </c>
      <c r="F482" s="148" t="s">
        <v>172</v>
      </c>
      <c r="H482" s="147" t="s">
        <v>32</v>
      </c>
      <c r="I482" s="149"/>
      <c r="L482" s="145"/>
      <c r="M482" s="150"/>
      <c r="T482" s="151"/>
      <c r="AT482" s="147" t="s">
        <v>165</v>
      </c>
      <c r="AU482" s="147" t="s">
        <v>86</v>
      </c>
      <c r="AV482" s="12" t="s">
        <v>84</v>
      </c>
      <c r="AW482" s="12" t="s">
        <v>37</v>
      </c>
      <c r="AX482" s="12" t="s">
        <v>76</v>
      </c>
      <c r="AY482" s="147" t="s">
        <v>153</v>
      </c>
    </row>
    <row r="483" spans="2:65" s="13" customFormat="1">
      <c r="B483" s="152"/>
      <c r="D483" s="146" t="s">
        <v>165</v>
      </c>
      <c r="E483" s="153" t="s">
        <v>32</v>
      </c>
      <c r="F483" s="154" t="s">
        <v>720</v>
      </c>
      <c r="H483" s="155">
        <v>3.06</v>
      </c>
      <c r="I483" s="156"/>
      <c r="L483" s="152"/>
      <c r="M483" s="157"/>
      <c r="T483" s="158"/>
      <c r="AT483" s="153" t="s">
        <v>165</v>
      </c>
      <c r="AU483" s="153" t="s">
        <v>86</v>
      </c>
      <c r="AV483" s="13" t="s">
        <v>86</v>
      </c>
      <c r="AW483" s="13" t="s">
        <v>37</v>
      </c>
      <c r="AX483" s="13" t="s">
        <v>76</v>
      </c>
      <c r="AY483" s="153" t="s">
        <v>153</v>
      </c>
    </row>
    <row r="484" spans="2:65" s="12" customFormat="1">
      <c r="B484" s="145"/>
      <c r="D484" s="146" t="s">
        <v>165</v>
      </c>
      <c r="E484" s="147" t="s">
        <v>32</v>
      </c>
      <c r="F484" s="148" t="s">
        <v>174</v>
      </c>
      <c r="H484" s="147" t="s">
        <v>32</v>
      </c>
      <c r="I484" s="149"/>
      <c r="L484" s="145"/>
      <c r="M484" s="150"/>
      <c r="T484" s="151"/>
      <c r="AT484" s="147" t="s">
        <v>165</v>
      </c>
      <c r="AU484" s="147" t="s">
        <v>86</v>
      </c>
      <c r="AV484" s="12" t="s">
        <v>84</v>
      </c>
      <c r="AW484" s="12" t="s">
        <v>37</v>
      </c>
      <c r="AX484" s="12" t="s">
        <v>76</v>
      </c>
      <c r="AY484" s="147" t="s">
        <v>153</v>
      </c>
    </row>
    <row r="485" spans="2:65" s="13" customFormat="1">
      <c r="B485" s="152"/>
      <c r="D485" s="146" t="s">
        <v>165</v>
      </c>
      <c r="E485" s="153" t="s">
        <v>32</v>
      </c>
      <c r="F485" s="154" t="s">
        <v>721</v>
      </c>
      <c r="H485" s="155">
        <v>4.6399999999999997</v>
      </c>
      <c r="I485" s="156"/>
      <c r="L485" s="152"/>
      <c r="M485" s="157"/>
      <c r="T485" s="158"/>
      <c r="AT485" s="153" t="s">
        <v>165</v>
      </c>
      <c r="AU485" s="153" t="s">
        <v>86</v>
      </c>
      <c r="AV485" s="13" t="s">
        <v>86</v>
      </c>
      <c r="AW485" s="13" t="s">
        <v>37</v>
      </c>
      <c r="AX485" s="13" t="s">
        <v>76</v>
      </c>
      <c r="AY485" s="153" t="s">
        <v>153</v>
      </c>
    </row>
    <row r="486" spans="2:65" s="12" customFormat="1">
      <c r="B486" s="145"/>
      <c r="D486" s="146" t="s">
        <v>165</v>
      </c>
      <c r="E486" s="147" t="s">
        <v>32</v>
      </c>
      <c r="F486" s="148" t="s">
        <v>176</v>
      </c>
      <c r="H486" s="147" t="s">
        <v>32</v>
      </c>
      <c r="I486" s="149"/>
      <c r="L486" s="145"/>
      <c r="M486" s="150"/>
      <c r="T486" s="151"/>
      <c r="AT486" s="147" t="s">
        <v>165</v>
      </c>
      <c r="AU486" s="147" t="s">
        <v>86</v>
      </c>
      <c r="AV486" s="12" t="s">
        <v>84</v>
      </c>
      <c r="AW486" s="12" t="s">
        <v>37</v>
      </c>
      <c r="AX486" s="12" t="s">
        <v>76</v>
      </c>
      <c r="AY486" s="147" t="s">
        <v>153</v>
      </c>
    </row>
    <row r="487" spans="2:65" s="13" customFormat="1">
      <c r="B487" s="152"/>
      <c r="D487" s="146" t="s">
        <v>165</v>
      </c>
      <c r="E487" s="153" t="s">
        <v>32</v>
      </c>
      <c r="F487" s="154" t="s">
        <v>722</v>
      </c>
      <c r="H487" s="155">
        <v>3.92</v>
      </c>
      <c r="I487" s="156"/>
      <c r="L487" s="152"/>
      <c r="M487" s="157"/>
      <c r="T487" s="158"/>
      <c r="AT487" s="153" t="s">
        <v>165</v>
      </c>
      <c r="AU487" s="153" t="s">
        <v>86</v>
      </c>
      <c r="AV487" s="13" t="s">
        <v>86</v>
      </c>
      <c r="AW487" s="13" t="s">
        <v>37</v>
      </c>
      <c r="AX487" s="13" t="s">
        <v>76</v>
      </c>
      <c r="AY487" s="153" t="s">
        <v>153</v>
      </c>
    </row>
    <row r="488" spans="2:65" s="14" customFormat="1">
      <c r="B488" s="159"/>
      <c r="D488" s="146" t="s">
        <v>165</v>
      </c>
      <c r="E488" s="160" t="s">
        <v>32</v>
      </c>
      <c r="F488" s="161" t="s">
        <v>178</v>
      </c>
      <c r="H488" s="162">
        <v>11.62</v>
      </c>
      <c r="I488" s="163"/>
      <c r="L488" s="159"/>
      <c r="M488" s="164"/>
      <c r="T488" s="165"/>
      <c r="AT488" s="160" t="s">
        <v>165</v>
      </c>
      <c r="AU488" s="160" t="s">
        <v>86</v>
      </c>
      <c r="AV488" s="14" t="s">
        <v>161</v>
      </c>
      <c r="AW488" s="14" t="s">
        <v>37</v>
      </c>
      <c r="AX488" s="14" t="s">
        <v>84</v>
      </c>
      <c r="AY488" s="160" t="s">
        <v>153</v>
      </c>
    </row>
    <row r="489" spans="2:65" s="1" customFormat="1" ht="24.2" customHeight="1">
      <c r="B489" s="33"/>
      <c r="C489" s="128" t="s">
        <v>723</v>
      </c>
      <c r="D489" s="128" t="s">
        <v>156</v>
      </c>
      <c r="E489" s="129" t="s">
        <v>724</v>
      </c>
      <c r="F489" s="130" t="s">
        <v>725</v>
      </c>
      <c r="G489" s="131" t="s">
        <v>226</v>
      </c>
      <c r="H489" s="132">
        <v>2.82</v>
      </c>
      <c r="I489" s="133">
        <v>119.6</v>
      </c>
      <c r="J489" s="134">
        <f>ROUND(I489*H489,2)</f>
        <v>337.27</v>
      </c>
      <c r="K489" s="130" t="s">
        <v>160</v>
      </c>
      <c r="L489" s="33"/>
      <c r="M489" s="135" t="s">
        <v>32</v>
      </c>
      <c r="N489" s="136" t="s">
        <v>47</v>
      </c>
      <c r="P489" s="137">
        <f>O489*H489</f>
        <v>0</v>
      </c>
      <c r="Q489" s="137">
        <v>3.4000000000000002E-4</v>
      </c>
      <c r="R489" s="137">
        <f>Q489*H489</f>
        <v>9.588E-4</v>
      </c>
      <c r="S489" s="137">
        <v>0</v>
      </c>
      <c r="T489" s="138">
        <f>S489*H489</f>
        <v>0</v>
      </c>
      <c r="AR489" s="139" t="s">
        <v>261</v>
      </c>
      <c r="AT489" s="139" t="s">
        <v>156</v>
      </c>
      <c r="AU489" s="139" t="s">
        <v>86</v>
      </c>
      <c r="AY489" s="17" t="s">
        <v>153</v>
      </c>
      <c r="BE489" s="140">
        <f>IF(N489="základní",J489,0)</f>
        <v>337.27</v>
      </c>
      <c r="BF489" s="140">
        <f>IF(N489="snížená",J489,0)</f>
        <v>0</v>
      </c>
      <c r="BG489" s="140">
        <f>IF(N489="zákl. přenesená",J489,0)</f>
        <v>0</v>
      </c>
      <c r="BH489" s="140">
        <f>IF(N489="sníž. přenesená",J489,0)</f>
        <v>0</v>
      </c>
      <c r="BI489" s="140">
        <f>IF(N489="nulová",J489,0)</f>
        <v>0</v>
      </c>
      <c r="BJ489" s="17" t="s">
        <v>84</v>
      </c>
      <c r="BK489" s="140">
        <f>ROUND(I489*H489,2)</f>
        <v>337.27</v>
      </c>
      <c r="BL489" s="17" t="s">
        <v>261</v>
      </c>
      <c r="BM489" s="139" t="s">
        <v>726</v>
      </c>
    </row>
    <row r="490" spans="2:65" s="1" customFormat="1">
      <c r="B490" s="33"/>
      <c r="D490" s="141" t="s">
        <v>163</v>
      </c>
      <c r="F490" s="142" t="s">
        <v>727</v>
      </c>
      <c r="I490" s="143"/>
      <c r="L490" s="33"/>
      <c r="M490" s="144"/>
      <c r="T490" s="54"/>
      <c r="AT490" s="17" t="s">
        <v>163</v>
      </c>
      <c r="AU490" s="17" t="s">
        <v>86</v>
      </c>
    </row>
    <row r="491" spans="2:65" s="12" customFormat="1">
      <c r="B491" s="145"/>
      <c r="D491" s="146" t="s">
        <v>165</v>
      </c>
      <c r="E491" s="147" t="s">
        <v>32</v>
      </c>
      <c r="F491" s="148" t="s">
        <v>728</v>
      </c>
      <c r="H491" s="147" t="s">
        <v>32</v>
      </c>
      <c r="I491" s="149"/>
      <c r="L491" s="145"/>
      <c r="M491" s="150"/>
      <c r="T491" s="151"/>
      <c r="AT491" s="147" t="s">
        <v>165</v>
      </c>
      <c r="AU491" s="147" t="s">
        <v>86</v>
      </c>
      <c r="AV491" s="12" t="s">
        <v>84</v>
      </c>
      <c r="AW491" s="12" t="s">
        <v>37</v>
      </c>
      <c r="AX491" s="12" t="s">
        <v>76</v>
      </c>
      <c r="AY491" s="147" t="s">
        <v>153</v>
      </c>
    </row>
    <row r="492" spans="2:65" s="12" customFormat="1">
      <c r="B492" s="145"/>
      <c r="D492" s="146" t="s">
        <v>165</v>
      </c>
      <c r="E492" s="147" t="s">
        <v>32</v>
      </c>
      <c r="F492" s="148" t="s">
        <v>172</v>
      </c>
      <c r="H492" s="147" t="s">
        <v>32</v>
      </c>
      <c r="I492" s="149"/>
      <c r="L492" s="145"/>
      <c r="M492" s="150"/>
      <c r="T492" s="151"/>
      <c r="AT492" s="147" t="s">
        <v>165</v>
      </c>
      <c r="AU492" s="147" t="s">
        <v>86</v>
      </c>
      <c r="AV492" s="12" t="s">
        <v>84</v>
      </c>
      <c r="AW492" s="12" t="s">
        <v>37</v>
      </c>
      <c r="AX492" s="12" t="s">
        <v>76</v>
      </c>
      <c r="AY492" s="147" t="s">
        <v>153</v>
      </c>
    </row>
    <row r="493" spans="2:65" s="13" customFormat="1">
      <c r="B493" s="152"/>
      <c r="D493" s="146" t="s">
        <v>165</v>
      </c>
      <c r="E493" s="153" t="s">
        <v>32</v>
      </c>
      <c r="F493" s="154" t="s">
        <v>729</v>
      </c>
      <c r="H493" s="155">
        <v>1.42</v>
      </c>
      <c r="I493" s="156"/>
      <c r="L493" s="152"/>
      <c r="M493" s="157"/>
      <c r="T493" s="158"/>
      <c r="AT493" s="153" t="s">
        <v>165</v>
      </c>
      <c r="AU493" s="153" t="s">
        <v>86</v>
      </c>
      <c r="AV493" s="13" t="s">
        <v>86</v>
      </c>
      <c r="AW493" s="13" t="s">
        <v>37</v>
      </c>
      <c r="AX493" s="13" t="s">
        <v>76</v>
      </c>
      <c r="AY493" s="153" t="s">
        <v>153</v>
      </c>
    </row>
    <row r="494" spans="2:65" s="12" customFormat="1">
      <c r="B494" s="145"/>
      <c r="D494" s="146" t="s">
        <v>165</v>
      </c>
      <c r="E494" s="147" t="s">
        <v>32</v>
      </c>
      <c r="F494" s="148" t="s">
        <v>174</v>
      </c>
      <c r="H494" s="147" t="s">
        <v>32</v>
      </c>
      <c r="I494" s="149"/>
      <c r="L494" s="145"/>
      <c r="M494" s="150"/>
      <c r="T494" s="151"/>
      <c r="AT494" s="147" t="s">
        <v>165</v>
      </c>
      <c r="AU494" s="147" t="s">
        <v>86</v>
      </c>
      <c r="AV494" s="12" t="s">
        <v>84</v>
      </c>
      <c r="AW494" s="12" t="s">
        <v>37</v>
      </c>
      <c r="AX494" s="12" t="s">
        <v>76</v>
      </c>
      <c r="AY494" s="147" t="s">
        <v>153</v>
      </c>
    </row>
    <row r="495" spans="2:65" s="13" customFormat="1">
      <c r="B495" s="152"/>
      <c r="D495" s="146" t="s">
        <v>165</v>
      </c>
      <c r="E495" s="153" t="s">
        <v>32</v>
      </c>
      <c r="F495" s="154" t="s">
        <v>730</v>
      </c>
      <c r="H495" s="155">
        <v>0.7</v>
      </c>
      <c r="I495" s="156"/>
      <c r="L495" s="152"/>
      <c r="M495" s="157"/>
      <c r="T495" s="158"/>
      <c r="AT495" s="153" t="s">
        <v>165</v>
      </c>
      <c r="AU495" s="153" t="s">
        <v>86</v>
      </c>
      <c r="AV495" s="13" t="s">
        <v>86</v>
      </c>
      <c r="AW495" s="13" t="s">
        <v>37</v>
      </c>
      <c r="AX495" s="13" t="s">
        <v>76</v>
      </c>
      <c r="AY495" s="153" t="s">
        <v>153</v>
      </c>
    </row>
    <row r="496" spans="2:65" s="12" customFormat="1">
      <c r="B496" s="145"/>
      <c r="D496" s="146" t="s">
        <v>165</v>
      </c>
      <c r="E496" s="147" t="s">
        <v>32</v>
      </c>
      <c r="F496" s="148" t="s">
        <v>176</v>
      </c>
      <c r="H496" s="147" t="s">
        <v>32</v>
      </c>
      <c r="I496" s="149"/>
      <c r="L496" s="145"/>
      <c r="M496" s="150"/>
      <c r="T496" s="151"/>
      <c r="AT496" s="147" t="s">
        <v>165</v>
      </c>
      <c r="AU496" s="147" t="s">
        <v>86</v>
      </c>
      <c r="AV496" s="12" t="s">
        <v>84</v>
      </c>
      <c r="AW496" s="12" t="s">
        <v>37</v>
      </c>
      <c r="AX496" s="12" t="s">
        <v>76</v>
      </c>
      <c r="AY496" s="147" t="s">
        <v>153</v>
      </c>
    </row>
    <row r="497" spans="2:65" s="13" customFormat="1">
      <c r="B497" s="152"/>
      <c r="D497" s="146" t="s">
        <v>165</v>
      </c>
      <c r="E497" s="153" t="s">
        <v>32</v>
      </c>
      <c r="F497" s="154" t="s">
        <v>730</v>
      </c>
      <c r="H497" s="155">
        <v>0.7</v>
      </c>
      <c r="I497" s="156"/>
      <c r="L497" s="152"/>
      <c r="M497" s="157"/>
      <c r="T497" s="158"/>
      <c r="AT497" s="153" t="s">
        <v>165</v>
      </c>
      <c r="AU497" s="153" t="s">
        <v>86</v>
      </c>
      <c r="AV497" s="13" t="s">
        <v>86</v>
      </c>
      <c r="AW497" s="13" t="s">
        <v>37</v>
      </c>
      <c r="AX497" s="13" t="s">
        <v>76</v>
      </c>
      <c r="AY497" s="153" t="s">
        <v>153</v>
      </c>
    </row>
    <row r="498" spans="2:65" s="14" customFormat="1">
      <c r="B498" s="159"/>
      <c r="D498" s="146" t="s">
        <v>165</v>
      </c>
      <c r="E498" s="160" t="s">
        <v>32</v>
      </c>
      <c r="F498" s="161" t="s">
        <v>178</v>
      </c>
      <c r="H498" s="162">
        <v>2.82</v>
      </c>
      <c r="I498" s="163"/>
      <c r="L498" s="159"/>
      <c r="M498" s="164"/>
      <c r="T498" s="165"/>
      <c r="AT498" s="160" t="s">
        <v>165</v>
      </c>
      <c r="AU498" s="160" t="s">
        <v>86</v>
      </c>
      <c r="AV498" s="14" t="s">
        <v>161</v>
      </c>
      <c r="AW498" s="14" t="s">
        <v>37</v>
      </c>
      <c r="AX498" s="14" t="s">
        <v>84</v>
      </c>
      <c r="AY498" s="160" t="s">
        <v>153</v>
      </c>
    </row>
    <row r="499" spans="2:65" s="1" customFormat="1" ht="16.5" customHeight="1">
      <c r="B499" s="33"/>
      <c r="C499" s="166" t="s">
        <v>731</v>
      </c>
      <c r="D499" s="166" t="s">
        <v>231</v>
      </c>
      <c r="E499" s="167" t="s">
        <v>732</v>
      </c>
      <c r="F499" s="168" t="s">
        <v>733</v>
      </c>
      <c r="G499" s="169" t="s">
        <v>226</v>
      </c>
      <c r="H499" s="170">
        <v>2.82</v>
      </c>
      <c r="I499" s="171">
        <v>55.09</v>
      </c>
      <c r="J499" s="172">
        <f>ROUND(I499*H499,2)</f>
        <v>155.35</v>
      </c>
      <c r="K499" s="168" t="s">
        <v>160</v>
      </c>
      <c r="L499" s="173"/>
      <c r="M499" s="174" t="s">
        <v>32</v>
      </c>
      <c r="N499" s="175" t="s">
        <v>47</v>
      </c>
      <c r="P499" s="137">
        <f>O499*H499</f>
        <v>0</v>
      </c>
      <c r="Q499" s="137">
        <v>1.2E-4</v>
      </c>
      <c r="R499" s="137">
        <f>Q499*H499</f>
        <v>3.3839999999999999E-4</v>
      </c>
      <c r="S499" s="137">
        <v>0</v>
      </c>
      <c r="T499" s="138">
        <f>S499*H499</f>
        <v>0</v>
      </c>
      <c r="AR499" s="139" t="s">
        <v>354</v>
      </c>
      <c r="AT499" s="139" t="s">
        <v>231</v>
      </c>
      <c r="AU499" s="139" t="s">
        <v>86</v>
      </c>
      <c r="AY499" s="17" t="s">
        <v>153</v>
      </c>
      <c r="BE499" s="140">
        <f>IF(N499="základní",J499,0)</f>
        <v>155.35</v>
      </c>
      <c r="BF499" s="140">
        <f>IF(N499="snížená",J499,0)</f>
        <v>0</v>
      </c>
      <c r="BG499" s="140">
        <f>IF(N499="zákl. přenesená",J499,0)</f>
        <v>0</v>
      </c>
      <c r="BH499" s="140">
        <f>IF(N499="sníž. přenesená",J499,0)</f>
        <v>0</v>
      </c>
      <c r="BI499" s="140">
        <f>IF(N499="nulová",J499,0)</f>
        <v>0</v>
      </c>
      <c r="BJ499" s="17" t="s">
        <v>84</v>
      </c>
      <c r="BK499" s="140">
        <f>ROUND(I499*H499,2)</f>
        <v>155.35</v>
      </c>
      <c r="BL499" s="17" t="s">
        <v>261</v>
      </c>
      <c r="BM499" s="139" t="s">
        <v>734</v>
      </c>
    </row>
    <row r="500" spans="2:65" s="1" customFormat="1" ht="24.2" customHeight="1">
      <c r="B500" s="33"/>
      <c r="C500" s="128" t="s">
        <v>735</v>
      </c>
      <c r="D500" s="128" t="s">
        <v>156</v>
      </c>
      <c r="E500" s="129" t="s">
        <v>736</v>
      </c>
      <c r="F500" s="130" t="s">
        <v>737</v>
      </c>
      <c r="G500" s="131" t="s">
        <v>159</v>
      </c>
      <c r="H500" s="132">
        <v>3.3769999999999998</v>
      </c>
      <c r="I500" s="133">
        <v>800.47</v>
      </c>
      <c r="J500" s="134">
        <f>ROUND(I500*H500,2)</f>
        <v>2703.19</v>
      </c>
      <c r="K500" s="130" t="s">
        <v>160</v>
      </c>
      <c r="L500" s="33"/>
      <c r="M500" s="135" t="s">
        <v>32</v>
      </c>
      <c r="N500" s="136" t="s">
        <v>47</v>
      </c>
      <c r="P500" s="137">
        <f>O500*H500</f>
        <v>0</v>
      </c>
      <c r="Q500" s="137">
        <v>6.0000000000000001E-3</v>
      </c>
      <c r="R500" s="137">
        <f>Q500*H500</f>
        <v>2.0261999999999999E-2</v>
      </c>
      <c r="S500" s="137">
        <v>0</v>
      </c>
      <c r="T500" s="138">
        <f>S500*H500</f>
        <v>0</v>
      </c>
      <c r="AR500" s="139" t="s">
        <v>261</v>
      </c>
      <c r="AT500" s="139" t="s">
        <v>156</v>
      </c>
      <c r="AU500" s="139" t="s">
        <v>86</v>
      </c>
      <c r="AY500" s="17" t="s">
        <v>153</v>
      </c>
      <c r="BE500" s="140">
        <f>IF(N500="základní",J500,0)</f>
        <v>2703.19</v>
      </c>
      <c r="BF500" s="140">
        <f>IF(N500="snížená",J500,0)</f>
        <v>0</v>
      </c>
      <c r="BG500" s="140">
        <f>IF(N500="zákl. přenesená",J500,0)</f>
        <v>0</v>
      </c>
      <c r="BH500" s="140">
        <f>IF(N500="sníž. přenesená",J500,0)</f>
        <v>0</v>
      </c>
      <c r="BI500" s="140">
        <f>IF(N500="nulová",J500,0)</f>
        <v>0</v>
      </c>
      <c r="BJ500" s="17" t="s">
        <v>84</v>
      </c>
      <c r="BK500" s="140">
        <f>ROUND(I500*H500,2)</f>
        <v>2703.19</v>
      </c>
      <c r="BL500" s="17" t="s">
        <v>261</v>
      </c>
      <c r="BM500" s="139" t="s">
        <v>738</v>
      </c>
    </row>
    <row r="501" spans="2:65" s="1" customFormat="1">
      <c r="B501" s="33"/>
      <c r="D501" s="141" t="s">
        <v>163</v>
      </c>
      <c r="F501" s="142" t="s">
        <v>739</v>
      </c>
      <c r="I501" s="143"/>
      <c r="L501" s="33"/>
      <c r="M501" s="144"/>
      <c r="T501" s="54"/>
      <c r="AT501" s="17" t="s">
        <v>163</v>
      </c>
      <c r="AU501" s="17" t="s">
        <v>86</v>
      </c>
    </row>
    <row r="502" spans="2:65" s="1" customFormat="1" ht="16.5" customHeight="1">
      <c r="B502" s="33"/>
      <c r="C502" s="166" t="s">
        <v>740</v>
      </c>
      <c r="D502" s="166" t="s">
        <v>231</v>
      </c>
      <c r="E502" s="167" t="s">
        <v>741</v>
      </c>
      <c r="F502" s="168" t="s">
        <v>742</v>
      </c>
      <c r="G502" s="169" t="s">
        <v>159</v>
      </c>
      <c r="H502" s="170">
        <v>5</v>
      </c>
      <c r="I502" s="171">
        <v>452.97</v>
      </c>
      <c r="J502" s="172">
        <f>ROUND(I502*H502,2)</f>
        <v>2264.85</v>
      </c>
      <c r="K502" s="168" t="s">
        <v>264</v>
      </c>
      <c r="L502" s="173"/>
      <c r="M502" s="174" t="s">
        <v>32</v>
      </c>
      <c r="N502" s="175" t="s">
        <v>47</v>
      </c>
      <c r="P502" s="137">
        <f>O502*H502</f>
        <v>0</v>
      </c>
      <c r="Q502" s="137">
        <v>1.9199999999999998E-2</v>
      </c>
      <c r="R502" s="137">
        <f>Q502*H502</f>
        <v>9.5999999999999988E-2</v>
      </c>
      <c r="S502" s="137">
        <v>0</v>
      </c>
      <c r="T502" s="138">
        <f>S502*H502</f>
        <v>0</v>
      </c>
      <c r="AR502" s="139" t="s">
        <v>354</v>
      </c>
      <c r="AT502" s="139" t="s">
        <v>231</v>
      </c>
      <c r="AU502" s="139" t="s">
        <v>86</v>
      </c>
      <c r="AY502" s="17" t="s">
        <v>153</v>
      </c>
      <c r="BE502" s="140">
        <f>IF(N502="základní",J502,0)</f>
        <v>2264.85</v>
      </c>
      <c r="BF502" s="140">
        <f>IF(N502="snížená",J502,0)</f>
        <v>0</v>
      </c>
      <c r="BG502" s="140">
        <f>IF(N502="zákl. přenesená",J502,0)</f>
        <v>0</v>
      </c>
      <c r="BH502" s="140">
        <f>IF(N502="sníž. přenesená",J502,0)</f>
        <v>0</v>
      </c>
      <c r="BI502" s="140">
        <f>IF(N502="nulová",J502,0)</f>
        <v>0</v>
      </c>
      <c r="BJ502" s="17" t="s">
        <v>84</v>
      </c>
      <c r="BK502" s="140">
        <f>ROUND(I502*H502,2)</f>
        <v>2264.85</v>
      </c>
      <c r="BL502" s="17" t="s">
        <v>261</v>
      </c>
      <c r="BM502" s="139" t="s">
        <v>743</v>
      </c>
    </row>
    <row r="503" spans="2:65" s="1" customFormat="1" ht="24.2" customHeight="1">
      <c r="B503" s="33"/>
      <c r="C503" s="128" t="s">
        <v>744</v>
      </c>
      <c r="D503" s="128" t="s">
        <v>156</v>
      </c>
      <c r="E503" s="129" t="s">
        <v>745</v>
      </c>
      <c r="F503" s="130" t="s">
        <v>746</v>
      </c>
      <c r="G503" s="131" t="s">
        <v>294</v>
      </c>
      <c r="H503" s="132">
        <v>0.193</v>
      </c>
      <c r="I503" s="133">
        <v>1271.33</v>
      </c>
      <c r="J503" s="134">
        <f>ROUND(I503*H503,2)</f>
        <v>245.37</v>
      </c>
      <c r="K503" s="130" t="s">
        <v>160</v>
      </c>
      <c r="L503" s="33"/>
      <c r="M503" s="135" t="s">
        <v>32</v>
      </c>
      <c r="N503" s="136" t="s">
        <v>47</v>
      </c>
      <c r="P503" s="137">
        <f>O503*H503</f>
        <v>0</v>
      </c>
      <c r="Q503" s="137">
        <v>0</v>
      </c>
      <c r="R503" s="137">
        <f>Q503*H503</f>
        <v>0</v>
      </c>
      <c r="S503" s="137">
        <v>0</v>
      </c>
      <c r="T503" s="138">
        <f>S503*H503</f>
        <v>0</v>
      </c>
      <c r="AR503" s="139" t="s">
        <v>261</v>
      </c>
      <c r="AT503" s="139" t="s">
        <v>156</v>
      </c>
      <c r="AU503" s="139" t="s">
        <v>86</v>
      </c>
      <c r="AY503" s="17" t="s">
        <v>153</v>
      </c>
      <c r="BE503" s="140">
        <f>IF(N503="základní",J503,0)</f>
        <v>245.37</v>
      </c>
      <c r="BF503" s="140">
        <f>IF(N503="snížená",J503,0)</f>
        <v>0</v>
      </c>
      <c r="BG503" s="140">
        <f>IF(N503="zákl. přenesená",J503,0)</f>
        <v>0</v>
      </c>
      <c r="BH503" s="140">
        <f>IF(N503="sníž. přenesená",J503,0)</f>
        <v>0</v>
      </c>
      <c r="BI503" s="140">
        <f>IF(N503="nulová",J503,0)</f>
        <v>0</v>
      </c>
      <c r="BJ503" s="17" t="s">
        <v>84</v>
      </c>
      <c r="BK503" s="140">
        <f>ROUND(I503*H503,2)</f>
        <v>245.37</v>
      </c>
      <c r="BL503" s="17" t="s">
        <v>261</v>
      </c>
      <c r="BM503" s="139" t="s">
        <v>747</v>
      </c>
    </row>
    <row r="504" spans="2:65" s="1" customFormat="1">
      <c r="B504" s="33"/>
      <c r="D504" s="141" t="s">
        <v>163</v>
      </c>
      <c r="F504" s="142" t="s">
        <v>748</v>
      </c>
      <c r="I504" s="143"/>
      <c r="L504" s="33"/>
      <c r="M504" s="144"/>
      <c r="T504" s="54"/>
      <c r="AT504" s="17" t="s">
        <v>163</v>
      </c>
      <c r="AU504" s="17" t="s">
        <v>86</v>
      </c>
    </row>
    <row r="505" spans="2:65" s="11" customFormat="1" ht="22.9" customHeight="1">
      <c r="B505" s="116"/>
      <c r="D505" s="117" t="s">
        <v>75</v>
      </c>
      <c r="E505" s="126" t="s">
        <v>749</v>
      </c>
      <c r="F505" s="126" t="s">
        <v>750</v>
      </c>
      <c r="I505" s="119"/>
      <c r="J505" s="127">
        <f>BK505</f>
        <v>31430.959999999999</v>
      </c>
      <c r="L505" s="116"/>
      <c r="M505" s="121"/>
      <c r="P505" s="122">
        <f>SUM(P506:P541)</f>
        <v>0</v>
      </c>
      <c r="R505" s="122">
        <f>SUM(R506:R541)</f>
        <v>0.35815669999999999</v>
      </c>
      <c r="T505" s="123">
        <f>SUM(T506:T541)</f>
        <v>0</v>
      </c>
      <c r="AR505" s="117" t="s">
        <v>86</v>
      </c>
      <c r="AT505" s="124" t="s">
        <v>75</v>
      </c>
      <c r="AU505" s="124" t="s">
        <v>84</v>
      </c>
      <c r="AY505" s="117" t="s">
        <v>153</v>
      </c>
      <c r="BK505" s="125">
        <f>SUM(BK506:BK541)</f>
        <v>31430.959999999999</v>
      </c>
    </row>
    <row r="506" spans="2:65" s="1" customFormat="1" ht="16.5" customHeight="1">
      <c r="B506" s="33"/>
      <c r="C506" s="128" t="s">
        <v>751</v>
      </c>
      <c r="D506" s="128" t="s">
        <v>156</v>
      </c>
      <c r="E506" s="129" t="s">
        <v>752</v>
      </c>
      <c r="F506" s="130" t="s">
        <v>753</v>
      </c>
      <c r="G506" s="131" t="s">
        <v>159</v>
      </c>
      <c r="H506" s="132">
        <v>17.489000000000001</v>
      </c>
      <c r="I506" s="133">
        <v>17.89</v>
      </c>
      <c r="J506" s="134">
        <f>ROUND(I506*H506,2)</f>
        <v>312.88</v>
      </c>
      <c r="K506" s="130" t="s">
        <v>160</v>
      </c>
      <c r="L506" s="33"/>
      <c r="M506" s="135" t="s">
        <v>32</v>
      </c>
      <c r="N506" s="136" t="s">
        <v>47</v>
      </c>
      <c r="P506" s="137">
        <f>O506*H506</f>
        <v>0</v>
      </c>
      <c r="Q506" s="137">
        <v>0</v>
      </c>
      <c r="R506" s="137">
        <f>Q506*H506</f>
        <v>0</v>
      </c>
      <c r="S506" s="137">
        <v>0</v>
      </c>
      <c r="T506" s="138">
        <f>S506*H506</f>
        <v>0</v>
      </c>
      <c r="AR506" s="139" t="s">
        <v>261</v>
      </c>
      <c r="AT506" s="139" t="s">
        <v>156</v>
      </c>
      <c r="AU506" s="139" t="s">
        <v>86</v>
      </c>
      <c r="AY506" s="17" t="s">
        <v>153</v>
      </c>
      <c r="BE506" s="140">
        <f>IF(N506="základní",J506,0)</f>
        <v>312.88</v>
      </c>
      <c r="BF506" s="140">
        <f>IF(N506="snížená",J506,0)</f>
        <v>0</v>
      </c>
      <c r="BG506" s="140">
        <f>IF(N506="zákl. přenesená",J506,0)</f>
        <v>0</v>
      </c>
      <c r="BH506" s="140">
        <f>IF(N506="sníž. přenesená",J506,0)</f>
        <v>0</v>
      </c>
      <c r="BI506" s="140">
        <f>IF(N506="nulová",J506,0)</f>
        <v>0</v>
      </c>
      <c r="BJ506" s="17" t="s">
        <v>84</v>
      </c>
      <c r="BK506" s="140">
        <f>ROUND(I506*H506,2)</f>
        <v>312.88</v>
      </c>
      <c r="BL506" s="17" t="s">
        <v>261</v>
      </c>
      <c r="BM506" s="139" t="s">
        <v>754</v>
      </c>
    </row>
    <row r="507" spans="2:65" s="1" customFormat="1">
      <c r="B507" s="33"/>
      <c r="D507" s="141" t="s">
        <v>163</v>
      </c>
      <c r="F507" s="142" t="s">
        <v>755</v>
      </c>
      <c r="I507" s="143"/>
      <c r="L507" s="33"/>
      <c r="M507" s="144"/>
      <c r="T507" s="54"/>
      <c r="AT507" s="17" t="s">
        <v>163</v>
      </c>
      <c r="AU507" s="17" t="s">
        <v>86</v>
      </c>
    </row>
    <row r="508" spans="2:65" s="12" customFormat="1">
      <c r="B508" s="145"/>
      <c r="D508" s="146" t="s">
        <v>165</v>
      </c>
      <c r="E508" s="147" t="s">
        <v>32</v>
      </c>
      <c r="F508" s="148" t="s">
        <v>172</v>
      </c>
      <c r="H508" s="147" t="s">
        <v>32</v>
      </c>
      <c r="I508" s="149"/>
      <c r="L508" s="145"/>
      <c r="M508" s="150"/>
      <c r="T508" s="151"/>
      <c r="AT508" s="147" t="s">
        <v>165</v>
      </c>
      <c r="AU508" s="147" t="s">
        <v>86</v>
      </c>
      <c r="AV508" s="12" t="s">
        <v>84</v>
      </c>
      <c r="AW508" s="12" t="s">
        <v>37</v>
      </c>
      <c r="AX508" s="12" t="s">
        <v>76</v>
      </c>
      <c r="AY508" s="147" t="s">
        <v>153</v>
      </c>
    </row>
    <row r="509" spans="2:65" s="13" customFormat="1">
      <c r="B509" s="152"/>
      <c r="D509" s="146" t="s">
        <v>165</v>
      </c>
      <c r="E509" s="153" t="s">
        <v>32</v>
      </c>
      <c r="F509" s="154" t="s">
        <v>245</v>
      </c>
      <c r="H509" s="155">
        <v>4.6820000000000004</v>
      </c>
      <c r="I509" s="156"/>
      <c r="L509" s="152"/>
      <c r="M509" s="157"/>
      <c r="T509" s="158"/>
      <c r="AT509" s="153" t="s">
        <v>165</v>
      </c>
      <c r="AU509" s="153" t="s">
        <v>86</v>
      </c>
      <c r="AV509" s="13" t="s">
        <v>86</v>
      </c>
      <c r="AW509" s="13" t="s">
        <v>37</v>
      </c>
      <c r="AX509" s="13" t="s">
        <v>76</v>
      </c>
      <c r="AY509" s="153" t="s">
        <v>153</v>
      </c>
    </row>
    <row r="510" spans="2:65" s="12" customFormat="1">
      <c r="B510" s="145"/>
      <c r="D510" s="146" t="s">
        <v>165</v>
      </c>
      <c r="E510" s="147" t="s">
        <v>32</v>
      </c>
      <c r="F510" s="148" t="s">
        <v>174</v>
      </c>
      <c r="H510" s="147" t="s">
        <v>32</v>
      </c>
      <c r="I510" s="149"/>
      <c r="L510" s="145"/>
      <c r="M510" s="150"/>
      <c r="T510" s="151"/>
      <c r="AT510" s="147" t="s">
        <v>165</v>
      </c>
      <c r="AU510" s="147" t="s">
        <v>86</v>
      </c>
      <c r="AV510" s="12" t="s">
        <v>84</v>
      </c>
      <c r="AW510" s="12" t="s">
        <v>37</v>
      </c>
      <c r="AX510" s="12" t="s">
        <v>76</v>
      </c>
      <c r="AY510" s="147" t="s">
        <v>153</v>
      </c>
    </row>
    <row r="511" spans="2:65" s="13" customFormat="1">
      <c r="B511" s="152"/>
      <c r="D511" s="146" t="s">
        <v>165</v>
      </c>
      <c r="E511" s="153" t="s">
        <v>32</v>
      </c>
      <c r="F511" s="154" t="s">
        <v>756</v>
      </c>
      <c r="H511" s="155">
        <v>7.88</v>
      </c>
      <c r="I511" s="156"/>
      <c r="L511" s="152"/>
      <c r="M511" s="157"/>
      <c r="T511" s="158"/>
      <c r="AT511" s="153" t="s">
        <v>165</v>
      </c>
      <c r="AU511" s="153" t="s">
        <v>86</v>
      </c>
      <c r="AV511" s="13" t="s">
        <v>86</v>
      </c>
      <c r="AW511" s="13" t="s">
        <v>37</v>
      </c>
      <c r="AX511" s="13" t="s">
        <v>76</v>
      </c>
      <c r="AY511" s="153" t="s">
        <v>153</v>
      </c>
    </row>
    <row r="512" spans="2:65" s="12" customFormat="1">
      <c r="B512" s="145"/>
      <c r="D512" s="146" t="s">
        <v>165</v>
      </c>
      <c r="E512" s="147" t="s">
        <v>32</v>
      </c>
      <c r="F512" s="148" t="s">
        <v>176</v>
      </c>
      <c r="H512" s="147" t="s">
        <v>32</v>
      </c>
      <c r="I512" s="149"/>
      <c r="L512" s="145"/>
      <c r="M512" s="150"/>
      <c r="T512" s="151"/>
      <c r="AT512" s="147" t="s">
        <v>165</v>
      </c>
      <c r="AU512" s="147" t="s">
        <v>86</v>
      </c>
      <c r="AV512" s="12" t="s">
        <v>84</v>
      </c>
      <c r="AW512" s="12" t="s">
        <v>37</v>
      </c>
      <c r="AX512" s="12" t="s">
        <v>76</v>
      </c>
      <c r="AY512" s="147" t="s">
        <v>153</v>
      </c>
    </row>
    <row r="513" spans="2:65" s="13" customFormat="1">
      <c r="B513" s="152"/>
      <c r="D513" s="146" t="s">
        <v>165</v>
      </c>
      <c r="E513" s="153" t="s">
        <v>32</v>
      </c>
      <c r="F513" s="154" t="s">
        <v>757</v>
      </c>
      <c r="H513" s="155">
        <v>4.9269999999999996</v>
      </c>
      <c r="I513" s="156"/>
      <c r="L513" s="152"/>
      <c r="M513" s="157"/>
      <c r="T513" s="158"/>
      <c r="AT513" s="153" t="s">
        <v>165</v>
      </c>
      <c r="AU513" s="153" t="s">
        <v>86</v>
      </c>
      <c r="AV513" s="13" t="s">
        <v>86</v>
      </c>
      <c r="AW513" s="13" t="s">
        <v>37</v>
      </c>
      <c r="AX513" s="13" t="s">
        <v>76</v>
      </c>
      <c r="AY513" s="153" t="s">
        <v>153</v>
      </c>
    </row>
    <row r="514" spans="2:65" s="14" customFormat="1">
      <c r="B514" s="159"/>
      <c r="D514" s="146" t="s">
        <v>165</v>
      </c>
      <c r="E514" s="160" t="s">
        <v>32</v>
      </c>
      <c r="F514" s="161" t="s">
        <v>178</v>
      </c>
      <c r="H514" s="162">
        <v>17.489000000000001</v>
      </c>
      <c r="I514" s="163"/>
      <c r="L514" s="159"/>
      <c r="M514" s="164"/>
      <c r="T514" s="165"/>
      <c r="AT514" s="160" t="s">
        <v>165</v>
      </c>
      <c r="AU514" s="160" t="s">
        <v>86</v>
      </c>
      <c r="AV514" s="14" t="s">
        <v>161</v>
      </c>
      <c r="AW514" s="14" t="s">
        <v>37</v>
      </c>
      <c r="AX514" s="14" t="s">
        <v>84</v>
      </c>
      <c r="AY514" s="160" t="s">
        <v>153</v>
      </c>
    </row>
    <row r="515" spans="2:65" s="1" customFormat="1" ht="16.5" customHeight="1">
      <c r="B515" s="33"/>
      <c r="C515" s="128" t="s">
        <v>758</v>
      </c>
      <c r="D515" s="128" t="s">
        <v>156</v>
      </c>
      <c r="E515" s="129" t="s">
        <v>759</v>
      </c>
      <c r="F515" s="130" t="s">
        <v>760</v>
      </c>
      <c r="G515" s="131" t="s">
        <v>159</v>
      </c>
      <c r="H515" s="132">
        <v>17.489000000000001</v>
      </c>
      <c r="I515" s="133">
        <v>27.31</v>
      </c>
      <c r="J515" s="134">
        <f>ROUND(I515*H515,2)</f>
        <v>477.62</v>
      </c>
      <c r="K515" s="130" t="s">
        <v>160</v>
      </c>
      <c r="L515" s="33"/>
      <c r="M515" s="135" t="s">
        <v>32</v>
      </c>
      <c r="N515" s="136" t="s">
        <v>47</v>
      </c>
      <c r="P515" s="137">
        <f>O515*H515</f>
        <v>0</v>
      </c>
      <c r="Q515" s="137">
        <v>2.9999999999999997E-4</v>
      </c>
      <c r="R515" s="137">
        <f>Q515*H515</f>
        <v>5.2467E-3</v>
      </c>
      <c r="S515" s="137">
        <v>0</v>
      </c>
      <c r="T515" s="138">
        <f>S515*H515</f>
        <v>0</v>
      </c>
      <c r="AR515" s="139" t="s">
        <v>261</v>
      </c>
      <c r="AT515" s="139" t="s">
        <v>156</v>
      </c>
      <c r="AU515" s="139" t="s">
        <v>86</v>
      </c>
      <c r="AY515" s="17" t="s">
        <v>153</v>
      </c>
      <c r="BE515" s="140">
        <f>IF(N515="základní",J515,0)</f>
        <v>477.62</v>
      </c>
      <c r="BF515" s="140">
        <f>IF(N515="snížená",J515,0)</f>
        <v>0</v>
      </c>
      <c r="BG515" s="140">
        <f>IF(N515="zákl. přenesená",J515,0)</f>
        <v>0</v>
      </c>
      <c r="BH515" s="140">
        <f>IF(N515="sníž. přenesená",J515,0)</f>
        <v>0</v>
      </c>
      <c r="BI515" s="140">
        <f>IF(N515="nulová",J515,0)</f>
        <v>0</v>
      </c>
      <c r="BJ515" s="17" t="s">
        <v>84</v>
      </c>
      <c r="BK515" s="140">
        <f>ROUND(I515*H515,2)</f>
        <v>477.62</v>
      </c>
      <c r="BL515" s="17" t="s">
        <v>261</v>
      </c>
      <c r="BM515" s="139" t="s">
        <v>761</v>
      </c>
    </row>
    <row r="516" spans="2:65" s="1" customFormat="1">
      <c r="B516" s="33"/>
      <c r="D516" s="141" t="s">
        <v>163</v>
      </c>
      <c r="F516" s="142" t="s">
        <v>762</v>
      </c>
      <c r="I516" s="143"/>
      <c r="L516" s="33"/>
      <c r="M516" s="144"/>
      <c r="T516" s="54"/>
      <c r="AT516" s="17" t="s">
        <v>163</v>
      </c>
      <c r="AU516" s="17" t="s">
        <v>86</v>
      </c>
    </row>
    <row r="517" spans="2:65" s="1" customFormat="1" ht="16.5" customHeight="1">
      <c r="B517" s="33"/>
      <c r="C517" s="128" t="s">
        <v>763</v>
      </c>
      <c r="D517" s="128" t="s">
        <v>156</v>
      </c>
      <c r="E517" s="129" t="s">
        <v>764</v>
      </c>
      <c r="F517" s="130" t="s">
        <v>765</v>
      </c>
      <c r="G517" s="131" t="s">
        <v>159</v>
      </c>
      <c r="H517" s="132">
        <v>11.08</v>
      </c>
      <c r="I517" s="133">
        <v>452.03</v>
      </c>
      <c r="J517" s="134">
        <f>ROUND(I517*H517,2)</f>
        <v>5008.49</v>
      </c>
      <c r="K517" s="130" t="s">
        <v>160</v>
      </c>
      <c r="L517" s="33"/>
      <c r="M517" s="135" t="s">
        <v>32</v>
      </c>
      <c r="N517" s="136" t="s">
        <v>47</v>
      </c>
      <c r="P517" s="137">
        <f>O517*H517</f>
        <v>0</v>
      </c>
      <c r="Q517" s="137">
        <v>1.5E-3</v>
      </c>
      <c r="R517" s="137">
        <f>Q517*H517</f>
        <v>1.6619999999999999E-2</v>
      </c>
      <c r="S517" s="137">
        <v>0</v>
      </c>
      <c r="T517" s="138">
        <f>S517*H517</f>
        <v>0</v>
      </c>
      <c r="AR517" s="139" t="s">
        <v>261</v>
      </c>
      <c r="AT517" s="139" t="s">
        <v>156</v>
      </c>
      <c r="AU517" s="139" t="s">
        <v>86</v>
      </c>
      <c r="AY517" s="17" t="s">
        <v>153</v>
      </c>
      <c r="BE517" s="140">
        <f>IF(N517="základní",J517,0)</f>
        <v>5008.49</v>
      </c>
      <c r="BF517" s="140">
        <f>IF(N517="snížená",J517,0)</f>
        <v>0</v>
      </c>
      <c r="BG517" s="140">
        <f>IF(N517="zákl. přenesená",J517,0)</f>
        <v>0</v>
      </c>
      <c r="BH517" s="140">
        <f>IF(N517="sníž. přenesená",J517,0)</f>
        <v>0</v>
      </c>
      <c r="BI517" s="140">
        <f>IF(N517="nulová",J517,0)</f>
        <v>0</v>
      </c>
      <c r="BJ517" s="17" t="s">
        <v>84</v>
      </c>
      <c r="BK517" s="140">
        <f>ROUND(I517*H517,2)</f>
        <v>5008.49</v>
      </c>
      <c r="BL517" s="17" t="s">
        <v>261</v>
      </c>
      <c r="BM517" s="139" t="s">
        <v>766</v>
      </c>
    </row>
    <row r="518" spans="2:65" s="1" customFormat="1">
      <c r="B518" s="33"/>
      <c r="D518" s="141" t="s">
        <v>163</v>
      </c>
      <c r="F518" s="142" t="s">
        <v>767</v>
      </c>
      <c r="I518" s="143"/>
      <c r="L518" s="33"/>
      <c r="M518" s="144"/>
      <c r="T518" s="54"/>
      <c r="AT518" s="17" t="s">
        <v>163</v>
      </c>
      <c r="AU518" s="17" t="s">
        <v>86</v>
      </c>
    </row>
    <row r="519" spans="2:65" s="12" customFormat="1">
      <c r="B519" s="145"/>
      <c r="D519" s="146" t="s">
        <v>165</v>
      </c>
      <c r="E519" s="147" t="s">
        <v>32</v>
      </c>
      <c r="F519" s="148" t="s">
        <v>172</v>
      </c>
      <c r="H519" s="147" t="s">
        <v>32</v>
      </c>
      <c r="I519" s="149"/>
      <c r="L519" s="145"/>
      <c r="M519" s="150"/>
      <c r="T519" s="151"/>
      <c r="AT519" s="147" t="s">
        <v>165</v>
      </c>
      <c r="AU519" s="147" t="s">
        <v>86</v>
      </c>
      <c r="AV519" s="12" t="s">
        <v>84</v>
      </c>
      <c r="AW519" s="12" t="s">
        <v>37</v>
      </c>
      <c r="AX519" s="12" t="s">
        <v>76</v>
      </c>
      <c r="AY519" s="147" t="s">
        <v>153</v>
      </c>
    </row>
    <row r="520" spans="2:65" s="13" customFormat="1">
      <c r="B520" s="152"/>
      <c r="D520" s="146" t="s">
        <v>165</v>
      </c>
      <c r="E520" s="153" t="s">
        <v>32</v>
      </c>
      <c r="F520" s="154" t="s">
        <v>245</v>
      </c>
      <c r="H520" s="155">
        <v>4.6820000000000004</v>
      </c>
      <c r="I520" s="156"/>
      <c r="L520" s="152"/>
      <c r="M520" s="157"/>
      <c r="T520" s="158"/>
      <c r="AT520" s="153" t="s">
        <v>165</v>
      </c>
      <c r="AU520" s="153" t="s">
        <v>86</v>
      </c>
      <c r="AV520" s="13" t="s">
        <v>86</v>
      </c>
      <c r="AW520" s="13" t="s">
        <v>37</v>
      </c>
      <c r="AX520" s="13" t="s">
        <v>76</v>
      </c>
      <c r="AY520" s="153" t="s">
        <v>153</v>
      </c>
    </row>
    <row r="521" spans="2:65" s="12" customFormat="1">
      <c r="B521" s="145"/>
      <c r="D521" s="146" t="s">
        <v>165</v>
      </c>
      <c r="E521" s="147" t="s">
        <v>32</v>
      </c>
      <c r="F521" s="148" t="s">
        <v>174</v>
      </c>
      <c r="H521" s="147" t="s">
        <v>32</v>
      </c>
      <c r="I521" s="149"/>
      <c r="L521" s="145"/>
      <c r="M521" s="150"/>
      <c r="T521" s="151"/>
      <c r="AT521" s="147" t="s">
        <v>165</v>
      </c>
      <c r="AU521" s="147" t="s">
        <v>86</v>
      </c>
      <c r="AV521" s="12" t="s">
        <v>84</v>
      </c>
      <c r="AW521" s="12" t="s">
        <v>37</v>
      </c>
      <c r="AX521" s="12" t="s">
        <v>76</v>
      </c>
      <c r="AY521" s="147" t="s">
        <v>153</v>
      </c>
    </row>
    <row r="522" spans="2:65" s="13" customFormat="1">
      <c r="B522" s="152"/>
      <c r="D522" s="146" t="s">
        <v>165</v>
      </c>
      <c r="E522" s="153" t="s">
        <v>32</v>
      </c>
      <c r="F522" s="154" t="s">
        <v>768</v>
      </c>
      <c r="H522" s="155">
        <v>5.4320000000000004</v>
      </c>
      <c r="I522" s="156"/>
      <c r="L522" s="152"/>
      <c r="M522" s="157"/>
      <c r="T522" s="158"/>
      <c r="AT522" s="153" t="s">
        <v>165</v>
      </c>
      <c r="AU522" s="153" t="s">
        <v>86</v>
      </c>
      <c r="AV522" s="13" t="s">
        <v>86</v>
      </c>
      <c r="AW522" s="13" t="s">
        <v>37</v>
      </c>
      <c r="AX522" s="13" t="s">
        <v>76</v>
      </c>
      <c r="AY522" s="153" t="s">
        <v>153</v>
      </c>
    </row>
    <row r="523" spans="2:65" s="12" customFormat="1">
      <c r="B523" s="145"/>
      <c r="D523" s="146" t="s">
        <v>165</v>
      </c>
      <c r="E523" s="147" t="s">
        <v>32</v>
      </c>
      <c r="F523" s="148" t="s">
        <v>176</v>
      </c>
      <c r="H523" s="147" t="s">
        <v>32</v>
      </c>
      <c r="I523" s="149"/>
      <c r="L523" s="145"/>
      <c r="M523" s="150"/>
      <c r="T523" s="151"/>
      <c r="AT523" s="147" t="s">
        <v>165</v>
      </c>
      <c r="AU523" s="147" t="s">
        <v>86</v>
      </c>
      <c r="AV523" s="12" t="s">
        <v>84</v>
      </c>
      <c r="AW523" s="12" t="s">
        <v>37</v>
      </c>
      <c r="AX523" s="12" t="s">
        <v>76</v>
      </c>
      <c r="AY523" s="147" t="s">
        <v>153</v>
      </c>
    </row>
    <row r="524" spans="2:65" s="13" customFormat="1">
      <c r="B524" s="152"/>
      <c r="D524" s="146" t="s">
        <v>165</v>
      </c>
      <c r="E524" s="153" t="s">
        <v>32</v>
      </c>
      <c r="F524" s="154" t="s">
        <v>769</v>
      </c>
      <c r="H524" s="155">
        <v>0.96599999999999997</v>
      </c>
      <c r="I524" s="156"/>
      <c r="L524" s="152"/>
      <c r="M524" s="157"/>
      <c r="T524" s="158"/>
      <c r="AT524" s="153" t="s">
        <v>165</v>
      </c>
      <c r="AU524" s="153" t="s">
        <v>86</v>
      </c>
      <c r="AV524" s="13" t="s">
        <v>86</v>
      </c>
      <c r="AW524" s="13" t="s">
        <v>37</v>
      </c>
      <c r="AX524" s="13" t="s">
        <v>76</v>
      </c>
      <c r="AY524" s="153" t="s">
        <v>153</v>
      </c>
    </row>
    <row r="525" spans="2:65" s="14" customFormat="1">
      <c r="B525" s="159"/>
      <c r="D525" s="146" t="s">
        <v>165</v>
      </c>
      <c r="E525" s="160" t="s">
        <v>32</v>
      </c>
      <c r="F525" s="161" t="s">
        <v>178</v>
      </c>
      <c r="H525" s="162">
        <v>11.08</v>
      </c>
      <c r="I525" s="163"/>
      <c r="L525" s="159"/>
      <c r="M525" s="164"/>
      <c r="T525" s="165"/>
      <c r="AT525" s="160" t="s">
        <v>165</v>
      </c>
      <c r="AU525" s="160" t="s">
        <v>86</v>
      </c>
      <c r="AV525" s="14" t="s">
        <v>161</v>
      </c>
      <c r="AW525" s="14" t="s">
        <v>37</v>
      </c>
      <c r="AX525" s="14" t="s">
        <v>84</v>
      </c>
      <c r="AY525" s="160" t="s">
        <v>153</v>
      </c>
    </row>
    <row r="526" spans="2:65" s="1" customFormat="1" ht="21.75" customHeight="1">
      <c r="B526" s="33"/>
      <c r="C526" s="128" t="s">
        <v>770</v>
      </c>
      <c r="D526" s="128" t="s">
        <v>156</v>
      </c>
      <c r="E526" s="129" t="s">
        <v>771</v>
      </c>
      <c r="F526" s="130" t="s">
        <v>772</v>
      </c>
      <c r="G526" s="131" t="s">
        <v>226</v>
      </c>
      <c r="H526" s="132">
        <v>13.28</v>
      </c>
      <c r="I526" s="133">
        <v>150.68</v>
      </c>
      <c r="J526" s="134">
        <f>ROUND(I526*H526,2)</f>
        <v>2001.03</v>
      </c>
      <c r="K526" s="130" t="s">
        <v>160</v>
      </c>
      <c r="L526" s="33"/>
      <c r="M526" s="135" t="s">
        <v>32</v>
      </c>
      <c r="N526" s="136" t="s">
        <v>47</v>
      </c>
      <c r="P526" s="137">
        <f>O526*H526</f>
        <v>0</v>
      </c>
      <c r="Q526" s="137">
        <v>2.0000000000000001E-4</v>
      </c>
      <c r="R526" s="137">
        <f>Q526*H526</f>
        <v>2.6559999999999999E-3</v>
      </c>
      <c r="S526" s="137">
        <v>0</v>
      </c>
      <c r="T526" s="138">
        <f>S526*H526</f>
        <v>0</v>
      </c>
      <c r="AR526" s="139" t="s">
        <v>261</v>
      </c>
      <c r="AT526" s="139" t="s">
        <v>156</v>
      </c>
      <c r="AU526" s="139" t="s">
        <v>86</v>
      </c>
      <c r="AY526" s="17" t="s">
        <v>153</v>
      </c>
      <c r="BE526" s="140">
        <f>IF(N526="základní",J526,0)</f>
        <v>2001.03</v>
      </c>
      <c r="BF526" s="140">
        <f>IF(N526="snížená",J526,0)</f>
        <v>0</v>
      </c>
      <c r="BG526" s="140">
        <f>IF(N526="zákl. přenesená",J526,0)</f>
        <v>0</v>
      </c>
      <c r="BH526" s="140">
        <f>IF(N526="sníž. přenesená",J526,0)</f>
        <v>0</v>
      </c>
      <c r="BI526" s="140">
        <f>IF(N526="nulová",J526,0)</f>
        <v>0</v>
      </c>
      <c r="BJ526" s="17" t="s">
        <v>84</v>
      </c>
      <c r="BK526" s="140">
        <f>ROUND(I526*H526,2)</f>
        <v>2001.03</v>
      </c>
      <c r="BL526" s="17" t="s">
        <v>261</v>
      </c>
      <c r="BM526" s="139" t="s">
        <v>773</v>
      </c>
    </row>
    <row r="527" spans="2:65" s="1" customFormat="1">
      <c r="B527" s="33"/>
      <c r="D527" s="141" t="s">
        <v>163</v>
      </c>
      <c r="F527" s="142" t="s">
        <v>774</v>
      </c>
      <c r="I527" s="143"/>
      <c r="L527" s="33"/>
      <c r="M527" s="144"/>
      <c r="T527" s="54"/>
      <c r="AT527" s="17" t="s">
        <v>163</v>
      </c>
      <c r="AU527" s="17" t="s">
        <v>86</v>
      </c>
    </row>
    <row r="528" spans="2:65" s="12" customFormat="1">
      <c r="B528" s="145"/>
      <c r="D528" s="146" t="s">
        <v>165</v>
      </c>
      <c r="E528" s="147" t="s">
        <v>32</v>
      </c>
      <c r="F528" s="148" t="s">
        <v>775</v>
      </c>
      <c r="H528" s="147" t="s">
        <v>32</v>
      </c>
      <c r="I528" s="149"/>
      <c r="L528" s="145"/>
      <c r="M528" s="150"/>
      <c r="T528" s="151"/>
      <c r="AT528" s="147" t="s">
        <v>165</v>
      </c>
      <c r="AU528" s="147" t="s">
        <v>86</v>
      </c>
      <c r="AV528" s="12" t="s">
        <v>84</v>
      </c>
      <c r="AW528" s="12" t="s">
        <v>37</v>
      </c>
      <c r="AX528" s="12" t="s">
        <v>76</v>
      </c>
      <c r="AY528" s="147" t="s">
        <v>153</v>
      </c>
    </row>
    <row r="529" spans="2:65" s="12" customFormat="1">
      <c r="B529" s="145"/>
      <c r="D529" s="146" t="s">
        <v>165</v>
      </c>
      <c r="E529" s="147" t="s">
        <v>32</v>
      </c>
      <c r="F529" s="148" t="s">
        <v>172</v>
      </c>
      <c r="H529" s="147" t="s">
        <v>32</v>
      </c>
      <c r="I529" s="149"/>
      <c r="L529" s="145"/>
      <c r="M529" s="150"/>
      <c r="T529" s="151"/>
      <c r="AT529" s="147" t="s">
        <v>165</v>
      </c>
      <c r="AU529" s="147" t="s">
        <v>86</v>
      </c>
      <c r="AV529" s="12" t="s">
        <v>84</v>
      </c>
      <c r="AW529" s="12" t="s">
        <v>37</v>
      </c>
      <c r="AX529" s="12" t="s">
        <v>76</v>
      </c>
      <c r="AY529" s="147" t="s">
        <v>153</v>
      </c>
    </row>
    <row r="530" spans="2:65" s="13" customFormat="1">
      <c r="B530" s="152"/>
      <c r="D530" s="146" t="s">
        <v>165</v>
      </c>
      <c r="E530" s="153" t="s">
        <v>32</v>
      </c>
      <c r="F530" s="154" t="s">
        <v>776</v>
      </c>
      <c r="H530" s="155">
        <v>6.12</v>
      </c>
      <c r="I530" s="156"/>
      <c r="L530" s="152"/>
      <c r="M530" s="157"/>
      <c r="T530" s="158"/>
      <c r="AT530" s="153" t="s">
        <v>165</v>
      </c>
      <c r="AU530" s="153" t="s">
        <v>86</v>
      </c>
      <c r="AV530" s="13" t="s">
        <v>86</v>
      </c>
      <c r="AW530" s="13" t="s">
        <v>37</v>
      </c>
      <c r="AX530" s="13" t="s">
        <v>76</v>
      </c>
      <c r="AY530" s="153" t="s">
        <v>153</v>
      </c>
    </row>
    <row r="531" spans="2:65" s="12" customFormat="1">
      <c r="B531" s="145"/>
      <c r="D531" s="146" t="s">
        <v>165</v>
      </c>
      <c r="E531" s="147" t="s">
        <v>32</v>
      </c>
      <c r="F531" s="148" t="s">
        <v>174</v>
      </c>
      <c r="H531" s="147" t="s">
        <v>32</v>
      </c>
      <c r="I531" s="149"/>
      <c r="L531" s="145"/>
      <c r="M531" s="150"/>
      <c r="T531" s="151"/>
      <c r="AT531" s="147" t="s">
        <v>165</v>
      </c>
      <c r="AU531" s="147" t="s">
        <v>86</v>
      </c>
      <c r="AV531" s="12" t="s">
        <v>84</v>
      </c>
      <c r="AW531" s="12" t="s">
        <v>37</v>
      </c>
      <c r="AX531" s="12" t="s">
        <v>76</v>
      </c>
      <c r="AY531" s="147" t="s">
        <v>153</v>
      </c>
    </row>
    <row r="532" spans="2:65" s="13" customFormat="1">
      <c r="B532" s="152"/>
      <c r="D532" s="146" t="s">
        <v>165</v>
      </c>
      <c r="E532" s="153" t="s">
        <v>32</v>
      </c>
      <c r="F532" s="154" t="s">
        <v>777</v>
      </c>
      <c r="H532" s="155">
        <v>3.94</v>
      </c>
      <c r="I532" s="156"/>
      <c r="L532" s="152"/>
      <c r="M532" s="157"/>
      <c r="T532" s="158"/>
      <c r="AT532" s="153" t="s">
        <v>165</v>
      </c>
      <c r="AU532" s="153" t="s">
        <v>86</v>
      </c>
      <c r="AV532" s="13" t="s">
        <v>86</v>
      </c>
      <c r="AW532" s="13" t="s">
        <v>37</v>
      </c>
      <c r="AX532" s="13" t="s">
        <v>76</v>
      </c>
      <c r="AY532" s="153" t="s">
        <v>153</v>
      </c>
    </row>
    <row r="533" spans="2:65" s="12" customFormat="1">
      <c r="B533" s="145"/>
      <c r="D533" s="146" t="s">
        <v>165</v>
      </c>
      <c r="E533" s="147" t="s">
        <v>32</v>
      </c>
      <c r="F533" s="148" t="s">
        <v>176</v>
      </c>
      <c r="H533" s="147" t="s">
        <v>32</v>
      </c>
      <c r="I533" s="149"/>
      <c r="L533" s="145"/>
      <c r="M533" s="150"/>
      <c r="T533" s="151"/>
      <c r="AT533" s="147" t="s">
        <v>165</v>
      </c>
      <c r="AU533" s="147" t="s">
        <v>86</v>
      </c>
      <c r="AV533" s="12" t="s">
        <v>84</v>
      </c>
      <c r="AW533" s="12" t="s">
        <v>37</v>
      </c>
      <c r="AX533" s="12" t="s">
        <v>76</v>
      </c>
      <c r="AY533" s="147" t="s">
        <v>153</v>
      </c>
    </row>
    <row r="534" spans="2:65" s="13" customFormat="1">
      <c r="B534" s="152"/>
      <c r="D534" s="146" t="s">
        <v>165</v>
      </c>
      <c r="E534" s="153" t="s">
        <v>32</v>
      </c>
      <c r="F534" s="154" t="s">
        <v>778</v>
      </c>
      <c r="H534" s="155">
        <v>3.22</v>
      </c>
      <c r="I534" s="156"/>
      <c r="L534" s="152"/>
      <c r="M534" s="157"/>
      <c r="T534" s="158"/>
      <c r="AT534" s="153" t="s">
        <v>165</v>
      </c>
      <c r="AU534" s="153" t="s">
        <v>86</v>
      </c>
      <c r="AV534" s="13" t="s">
        <v>86</v>
      </c>
      <c r="AW534" s="13" t="s">
        <v>37</v>
      </c>
      <c r="AX534" s="13" t="s">
        <v>76</v>
      </c>
      <c r="AY534" s="153" t="s">
        <v>153</v>
      </c>
    </row>
    <row r="535" spans="2:65" s="14" customFormat="1">
      <c r="B535" s="159"/>
      <c r="D535" s="146" t="s">
        <v>165</v>
      </c>
      <c r="E535" s="160" t="s">
        <v>32</v>
      </c>
      <c r="F535" s="161" t="s">
        <v>178</v>
      </c>
      <c r="H535" s="162">
        <v>13.280000000000001</v>
      </c>
      <c r="I535" s="163"/>
      <c r="L535" s="159"/>
      <c r="M535" s="164"/>
      <c r="T535" s="165"/>
      <c r="AT535" s="160" t="s">
        <v>165</v>
      </c>
      <c r="AU535" s="160" t="s">
        <v>86</v>
      </c>
      <c r="AV535" s="14" t="s">
        <v>161</v>
      </c>
      <c r="AW535" s="14" t="s">
        <v>37</v>
      </c>
      <c r="AX535" s="14" t="s">
        <v>84</v>
      </c>
      <c r="AY535" s="160" t="s">
        <v>153</v>
      </c>
    </row>
    <row r="536" spans="2:65" s="1" customFormat="1" ht="16.5" customHeight="1">
      <c r="B536" s="33"/>
      <c r="C536" s="166" t="s">
        <v>779</v>
      </c>
      <c r="D536" s="166" t="s">
        <v>231</v>
      </c>
      <c r="E536" s="167" t="s">
        <v>780</v>
      </c>
      <c r="F536" s="168" t="s">
        <v>781</v>
      </c>
      <c r="G536" s="169" t="s">
        <v>226</v>
      </c>
      <c r="H536" s="170">
        <v>15</v>
      </c>
      <c r="I536" s="171">
        <v>37.950000000000003</v>
      </c>
      <c r="J536" s="172">
        <f>ROUND(I536*H536,2)</f>
        <v>569.25</v>
      </c>
      <c r="K536" s="168" t="s">
        <v>160</v>
      </c>
      <c r="L536" s="173"/>
      <c r="M536" s="174" t="s">
        <v>32</v>
      </c>
      <c r="N536" s="175" t="s">
        <v>47</v>
      </c>
      <c r="P536" s="137">
        <f>O536*H536</f>
        <v>0</v>
      </c>
      <c r="Q536" s="137">
        <v>2.9999999999999997E-4</v>
      </c>
      <c r="R536" s="137">
        <f>Q536*H536</f>
        <v>4.4999999999999997E-3</v>
      </c>
      <c r="S536" s="137">
        <v>0</v>
      </c>
      <c r="T536" s="138">
        <f>S536*H536</f>
        <v>0</v>
      </c>
      <c r="AR536" s="139" t="s">
        <v>354</v>
      </c>
      <c r="AT536" s="139" t="s">
        <v>231</v>
      </c>
      <c r="AU536" s="139" t="s">
        <v>86</v>
      </c>
      <c r="AY536" s="17" t="s">
        <v>153</v>
      </c>
      <c r="BE536" s="140">
        <f>IF(N536="základní",J536,0)</f>
        <v>569.25</v>
      </c>
      <c r="BF536" s="140">
        <f>IF(N536="snížená",J536,0)</f>
        <v>0</v>
      </c>
      <c r="BG536" s="140">
        <f>IF(N536="zákl. přenesená",J536,0)</f>
        <v>0</v>
      </c>
      <c r="BH536" s="140">
        <f>IF(N536="sníž. přenesená",J536,0)</f>
        <v>0</v>
      </c>
      <c r="BI536" s="140">
        <f>IF(N536="nulová",J536,0)</f>
        <v>0</v>
      </c>
      <c r="BJ536" s="17" t="s">
        <v>84</v>
      </c>
      <c r="BK536" s="140">
        <f>ROUND(I536*H536,2)</f>
        <v>569.25</v>
      </c>
      <c r="BL536" s="17" t="s">
        <v>261</v>
      </c>
      <c r="BM536" s="139" t="s">
        <v>782</v>
      </c>
    </row>
    <row r="537" spans="2:65" s="1" customFormat="1" ht="21.75" customHeight="1">
      <c r="B537" s="33"/>
      <c r="C537" s="128" t="s">
        <v>783</v>
      </c>
      <c r="D537" s="128" t="s">
        <v>156</v>
      </c>
      <c r="E537" s="129" t="s">
        <v>784</v>
      </c>
      <c r="F537" s="130" t="s">
        <v>785</v>
      </c>
      <c r="G537" s="131" t="s">
        <v>159</v>
      </c>
      <c r="H537" s="132">
        <v>17.489000000000001</v>
      </c>
      <c r="I537" s="133">
        <v>800.51</v>
      </c>
      <c r="J537" s="134">
        <f>ROUND(I537*H537,2)</f>
        <v>14000.12</v>
      </c>
      <c r="K537" s="130" t="s">
        <v>160</v>
      </c>
      <c r="L537" s="33"/>
      <c r="M537" s="135" t="s">
        <v>32</v>
      </c>
      <c r="N537" s="136" t="s">
        <v>47</v>
      </c>
      <c r="P537" s="137">
        <f>O537*H537</f>
        <v>0</v>
      </c>
      <c r="Q537" s="137">
        <v>6.0000000000000001E-3</v>
      </c>
      <c r="R537" s="137">
        <f>Q537*H537</f>
        <v>0.10493400000000001</v>
      </c>
      <c r="S537" s="137">
        <v>0</v>
      </c>
      <c r="T537" s="138">
        <f>S537*H537</f>
        <v>0</v>
      </c>
      <c r="AR537" s="139" t="s">
        <v>261</v>
      </c>
      <c r="AT537" s="139" t="s">
        <v>156</v>
      </c>
      <c r="AU537" s="139" t="s">
        <v>86</v>
      </c>
      <c r="AY537" s="17" t="s">
        <v>153</v>
      </c>
      <c r="BE537" s="140">
        <f>IF(N537="základní",J537,0)</f>
        <v>14000.12</v>
      </c>
      <c r="BF537" s="140">
        <f>IF(N537="snížená",J537,0)</f>
        <v>0</v>
      </c>
      <c r="BG537" s="140">
        <f>IF(N537="zákl. přenesená",J537,0)</f>
        <v>0</v>
      </c>
      <c r="BH537" s="140">
        <f>IF(N537="sníž. přenesená",J537,0)</f>
        <v>0</v>
      </c>
      <c r="BI537" s="140">
        <f>IF(N537="nulová",J537,0)</f>
        <v>0</v>
      </c>
      <c r="BJ537" s="17" t="s">
        <v>84</v>
      </c>
      <c r="BK537" s="140">
        <f>ROUND(I537*H537,2)</f>
        <v>14000.12</v>
      </c>
      <c r="BL537" s="17" t="s">
        <v>261</v>
      </c>
      <c r="BM537" s="139" t="s">
        <v>786</v>
      </c>
    </row>
    <row r="538" spans="2:65" s="1" customFormat="1">
      <c r="B538" s="33"/>
      <c r="D538" s="141" t="s">
        <v>163</v>
      </c>
      <c r="F538" s="142" t="s">
        <v>787</v>
      </c>
      <c r="I538" s="143"/>
      <c r="L538" s="33"/>
      <c r="M538" s="144"/>
      <c r="T538" s="54"/>
      <c r="AT538" s="17" t="s">
        <v>163</v>
      </c>
      <c r="AU538" s="17" t="s">
        <v>86</v>
      </c>
    </row>
    <row r="539" spans="2:65" s="1" customFormat="1" ht="16.5" customHeight="1">
      <c r="B539" s="33"/>
      <c r="C539" s="166" t="s">
        <v>788</v>
      </c>
      <c r="D539" s="166" t="s">
        <v>231</v>
      </c>
      <c r="E539" s="167" t="s">
        <v>789</v>
      </c>
      <c r="F539" s="168" t="s">
        <v>790</v>
      </c>
      <c r="G539" s="169" t="s">
        <v>159</v>
      </c>
      <c r="H539" s="170">
        <v>19</v>
      </c>
      <c r="I539" s="171">
        <v>452.97</v>
      </c>
      <c r="J539" s="172">
        <f>ROUND(I539*H539,2)</f>
        <v>8606.43</v>
      </c>
      <c r="K539" s="168" t="s">
        <v>264</v>
      </c>
      <c r="L539" s="173"/>
      <c r="M539" s="174" t="s">
        <v>32</v>
      </c>
      <c r="N539" s="175" t="s">
        <v>47</v>
      </c>
      <c r="P539" s="137">
        <f>O539*H539</f>
        <v>0</v>
      </c>
      <c r="Q539" s="137">
        <v>1.18E-2</v>
      </c>
      <c r="R539" s="137">
        <f>Q539*H539</f>
        <v>0.22419999999999998</v>
      </c>
      <c r="S539" s="137">
        <v>0</v>
      </c>
      <c r="T539" s="138">
        <f>S539*H539</f>
        <v>0</v>
      </c>
      <c r="AR539" s="139" t="s">
        <v>354</v>
      </c>
      <c r="AT539" s="139" t="s">
        <v>231</v>
      </c>
      <c r="AU539" s="139" t="s">
        <v>86</v>
      </c>
      <c r="AY539" s="17" t="s">
        <v>153</v>
      </c>
      <c r="BE539" s="140">
        <f>IF(N539="základní",J539,0)</f>
        <v>8606.43</v>
      </c>
      <c r="BF539" s="140">
        <f>IF(N539="snížená",J539,0)</f>
        <v>0</v>
      </c>
      <c r="BG539" s="140">
        <f>IF(N539="zákl. přenesená",J539,0)</f>
        <v>0</v>
      </c>
      <c r="BH539" s="140">
        <f>IF(N539="sníž. přenesená",J539,0)</f>
        <v>0</v>
      </c>
      <c r="BI539" s="140">
        <f>IF(N539="nulová",J539,0)</f>
        <v>0</v>
      </c>
      <c r="BJ539" s="17" t="s">
        <v>84</v>
      </c>
      <c r="BK539" s="140">
        <f>ROUND(I539*H539,2)</f>
        <v>8606.43</v>
      </c>
      <c r="BL539" s="17" t="s">
        <v>261</v>
      </c>
      <c r="BM539" s="139" t="s">
        <v>791</v>
      </c>
    </row>
    <row r="540" spans="2:65" s="1" customFormat="1" ht="24.2" customHeight="1">
      <c r="B540" s="33"/>
      <c r="C540" s="128" t="s">
        <v>792</v>
      </c>
      <c r="D540" s="128" t="s">
        <v>156</v>
      </c>
      <c r="E540" s="129" t="s">
        <v>793</v>
      </c>
      <c r="F540" s="130" t="s">
        <v>794</v>
      </c>
      <c r="G540" s="131" t="s">
        <v>294</v>
      </c>
      <c r="H540" s="132">
        <v>0.35799999999999998</v>
      </c>
      <c r="I540" s="133">
        <v>1271.33</v>
      </c>
      <c r="J540" s="134">
        <f>ROUND(I540*H540,2)</f>
        <v>455.14</v>
      </c>
      <c r="K540" s="130" t="s">
        <v>160</v>
      </c>
      <c r="L540" s="33"/>
      <c r="M540" s="135" t="s">
        <v>32</v>
      </c>
      <c r="N540" s="136" t="s">
        <v>47</v>
      </c>
      <c r="P540" s="137">
        <f>O540*H540</f>
        <v>0</v>
      </c>
      <c r="Q540" s="137">
        <v>0</v>
      </c>
      <c r="R540" s="137">
        <f>Q540*H540</f>
        <v>0</v>
      </c>
      <c r="S540" s="137">
        <v>0</v>
      </c>
      <c r="T540" s="138">
        <f>S540*H540</f>
        <v>0</v>
      </c>
      <c r="AR540" s="139" t="s">
        <v>261</v>
      </c>
      <c r="AT540" s="139" t="s">
        <v>156</v>
      </c>
      <c r="AU540" s="139" t="s">
        <v>86</v>
      </c>
      <c r="AY540" s="17" t="s">
        <v>153</v>
      </c>
      <c r="BE540" s="140">
        <f>IF(N540="základní",J540,0)</f>
        <v>455.14</v>
      </c>
      <c r="BF540" s="140">
        <f>IF(N540="snížená",J540,0)</f>
        <v>0</v>
      </c>
      <c r="BG540" s="140">
        <f>IF(N540="zákl. přenesená",J540,0)</f>
        <v>0</v>
      </c>
      <c r="BH540" s="140">
        <f>IF(N540="sníž. přenesená",J540,0)</f>
        <v>0</v>
      </c>
      <c r="BI540" s="140">
        <f>IF(N540="nulová",J540,0)</f>
        <v>0</v>
      </c>
      <c r="BJ540" s="17" t="s">
        <v>84</v>
      </c>
      <c r="BK540" s="140">
        <f>ROUND(I540*H540,2)</f>
        <v>455.14</v>
      </c>
      <c r="BL540" s="17" t="s">
        <v>261</v>
      </c>
      <c r="BM540" s="139" t="s">
        <v>795</v>
      </c>
    </row>
    <row r="541" spans="2:65" s="1" customFormat="1">
      <c r="B541" s="33"/>
      <c r="D541" s="141" t="s">
        <v>163</v>
      </c>
      <c r="F541" s="142" t="s">
        <v>796</v>
      </c>
      <c r="I541" s="143"/>
      <c r="L541" s="33"/>
      <c r="M541" s="144"/>
      <c r="T541" s="54"/>
      <c r="AT541" s="17" t="s">
        <v>163</v>
      </c>
      <c r="AU541" s="17" t="s">
        <v>86</v>
      </c>
    </row>
    <row r="542" spans="2:65" s="11" customFormat="1" ht="22.9" customHeight="1">
      <c r="B542" s="116"/>
      <c r="D542" s="117" t="s">
        <v>75</v>
      </c>
      <c r="E542" s="126" t="s">
        <v>797</v>
      </c>
      <c r="F542" s="126" t="s">
        <v>798</v>
      </c>
      <c r="I542" s="119"/>
      <c r="J542" s="127">
        <f>BK542</f>
        <v>1827.94</v>
      </c>
      <c r="L542" s="116"/>
      <c r="M542" s="121"/>
      <c r="P542" s="122">
        <f>SUM(P543:P558)</f>
        <v>0</v>
      </c>
      <c r="R542" s="122">
        <f>SUM(R543:R558)</f>
        <v>1.5731999999999999E-3</v>
      </c>
      <c r="T542" s="123">
        <f>SUM(T543:T558)</f>
        <v>0</v>
      </c>
      <c r="AR542" s="117" t="s">
        <v>86</v>
      </c>
      <c r="AT542" s="124" t="s">
        <v>75</v>
      </c>
      <c r="AU542" s="124" t="s">
        <v>84</v>
      </c>
      <c r="AY542" s="117" t="s">
        <v>153</v>
      </c>
      <c r="BK542" s="125">
        <f>SUM(BK543:BK558)</f>
        <v>1827.94</v>
      </c>
    </row>
    <row r="543" spans="2:65" s="1" customFormat="1" ht="16.5" customHeight="1">
      <c r="B543" s="33"/>
      <c r="C543" s="128" t="s">
        <v>799</v>
      </c>
      <c r="D543" s="128" t="s">
        <v>156</v>
      </c>
      <c r="E543" s="129" t="s">
        <v>800</v>
      </c>
      <c r="F543" s="130" t="s">
        <v>801</v>
      </c>
      <c r="G543" s="131" t="s">
        <v>159</v>
      </c>
      <c r="H543" s="132">
        <v>4.1399999999999997</v>
      </c>
      <c r="I543" s="133">
        <v>54.59</v>
      </c>
      <c r="J543" s="134">
        <f>ROUND(I543*H543,2)</f>
        <v>226</v>
      </c>
      <c r="K543" s="130" t="s">
        <v>160</v>
      </c>
      <c r="L543" s="33"/>
      <c r="M543" s="135" t="s">
        <v>32</v>
      </c>
      <c r="N543" s="136" t="s">
        <v>47</v>
      </c>
      <c r="P543" s="137">
        <f>O543*H543</f>
        <v>0</v>
      </c>
      <c r="Q543" s="137">
        <v>2.0000000000000002E-5</v>
      </c>
      <c r="R543" s="137">
        <f>Q543*H543</f>
        <v>8.2800000000000007E-5</v>
      </c>
      <c r="S543" s="137">
        <v>0</v>
      </c>
      <c r="T543" s="138">
        <f>S543*H543</f>
        <v>0</v>
      </c>
      <c r="AR543" s="139" t="s">
        <v>261</v>
      </c>
      <c r="AT543" s="139" t="s">
        <v>156</v>
      </c>
      <c r="AU543" s="139" t="s">
        <v>86</v>
      </c>
      <c r="AY543" s="17" t="s">
        <v>153</v>
      </c>
      <c r="BE543" s="140">
        <f>IF(N543="základní",J543,0)</f>
        <v>226</v>
      </c>
      <c r="BF543" s="140">
        <f>IF(N543="snížená",J543,0)</f>
        <v>0</v>
      </c>
      <c r="BG543" s="140">
        <f>IF(N543="zákl. přenesená",J543,0)</f>
        <v>0</v>
      </c>
      <c r="BH543" s="140">
        <f>IF(N543="sníž. přenesená",J543,0)</f>
        <v>0</v>
      </c>
      <c r="BI543" s="140">
        <f>IF(N543="nulová",J543,0)</f>
        <v>0</v>
      </c>
      <c r="BJ543" s="17" t="s">
        <v>84</v>
      </c>
      <c r="BK543" s="140">
        <f>ROUND(I543*H543,2)</f>
        <v>226</v>
      </c>
      <c r="BL543" s="17" t="s">
        <v>261</v>
      </c>
      <c r="BM543" s="139" t="s">
        <v>802</v>
      </c>
    </row>
    <row r="544" spans="2:65" s="1" customFormat="1">
      <c r="B544" s="33"/>
      <c r="D544" s="141" t="s">
        <v>163</v>
      </c>
      <c r="F544" s="142" t="s">
        <v>803</v>
      </c>
      <c r="I544" s="143"/>
      <c r="L544" s="33"/>
      <c r="M544" s="144"/>
      <c r="T544" s="54"/>
      <c r="AT544" s="17" t="s">
        <v>163</v>
      </c>
      <c r="AU544" s="17" t="s">
        <v>86</v>
      </c>
    </row>
    <row r="545" spans="2:65" s="12" customFormat="1">
      <c r="B545" s="145"/>
      <c r="D545" s="146" t="s">
        <v>165</v>
      </c>
      <c r="E545" s="147" t="s">
        <v>32</v>
      </c>
      <c r="F545" s="148" t="s">
        <v>804</v>
      </c>
      <c r="H545" s="147" t="s">
        <v>32</v>
      </c>
      <c r="I545" s="149"/>
      <c r="L545" s="145"/>
      <c r="M545" s="150"/>
      <c r="T545" s="151"/>
      <c r="AT545" s="147" t="s">
        <v>165</v>
      </c>
      <c r="AU545" s="147" t="s">
        <v>86</v>
      </c>
      <c r="AV545" s="12" t="s">
        <v>84</v>
      </c>
      <c r="AW545" s="12" t="s">
        <v>37</v>
      </c>
      <c r="AX545" s="12" t="s">
        <v>76</v>
      </c>
      <c r="AY545" s="147" t="s">
        <v>153</v>
      </c>
    </row>
    <row r="546" spans="2:65" s="12" customFormat="1">
      <c r="B546" s="145"/>
      <c r="D546" s="146" t="s">
        <v>165</v>
      </c>
      <c r="E546" s="147" t="s">
        <v>32</v>
      </c>
      <c r="F546" s="148" t="s">
        <v>172</v>
      </c>
      <c r="H546" s="147" t="s">
        <v>32</v>
      </c>
      <c r="I546" s="149"/>
      <c r="L546" s="145"/>
      <c r="M546" s="150"/>
      <c r="T546" s="151"/>
      <c r="AT546" s="147" t="s">
        <v>165</v>
      </c>
      <c r="AU546" s="147" t="s">
        <v>86</v>
      </c>
      <c r="AV546" s="12" t="s">
        <v>84</v>
      </c>
      <c r="AW546" s="12" t="s">
        <v>37</v>
      </c>
      <c r="AX546" s="12" t="s">
        <v>76</v>
      </c>
      <c r="AY546" s="147" t="s">
        <v>153</v>
      </c>
    </row>
    <row r="547" spans="2:65" s="13" customFormat="1">
      <c r="B547" s="152"/>
      <c r="D547" s="146" t="s">
        <v>165</v>
      </c>
      <c r="E547" s="153" t="s">
        <v>32</v>
      </c>
      <c r="F547" s="154" t="s">
        <v>76</v>
      </c>
      <c r="H547" s="155">
        <v>0</v>
      </c>
      <c r="I547" s="156"/>
      <c r="L547" s="152"/>
      <c r="M547" s="157"/>
      <c r="T547" s="158"/>
      <c r="AT547" s="153" t="s">
        <v>165</v>
      </c>
      <c r="AU547" s="153" t="s">
        <v>86</v>
      </c>
      <c r="AV547" s="13" t="s">
        <v>86</v>
      </c>
      <c r="AW547" s="13" t="s">
        <v>37</v>
      </c>
      <c r="AX547" s="13" t="s">
        <v>76</v>
      </c>
      <c r="AY547" s="153" t="s">
        <v>153</v>
      </c>
    </row>
    <row r="548" spans="2:65" s="12" customFormat="1">
      <c r="B548" s="145"/>
      <c r="D548" s="146" t="s">
        <v>165</v>
      </c>
      <c r="E548" s="147" t="s">
        <v>32</v>
      </c>
      <c r="F548" s="148" t="s">
        <v>174</v>
      </c>
      <c r="H548" s="147" t="s">
        <v>32</v>
      </c>
      <c r="I548" s="149"/>
      <c r="L548" s="145"/>
      <c r="M548" s="150"/>
      <c r="T548" s="151"/>
      <c r="AT548" s="147" t="s">
        <v>165</v>
      </c>
      <c r="AU548" s="147" t="s">
        <v>86</v>
      </c>
      <c r="AV548" s="12" t="s">
        <v>84</v>
      </c>
      <c r="AW548" s="12" t="s">
        <v>37</v>
      </c>
      <c r="AX548" s="12" t="s">
        <v>76</v>
      </c>
      <c r="AY548" s="147" t="s">
        <v>153</v>
      </c>
    </row>
    <row r="549" spans="2:65" s="13" customFormat="1">
      <c r="B549" s="152"/>
      <c r="D549" s="146" t="s">
        <v>165</v>
      </c>
      <c r="E549" s="153" t="s">
        <v>32</v>
      </c>
      <c r="F549" s="154" t="s">
        <v>805</v>
      </c>
      <c r="H549" s="155">
        <v>2.0699999999999998</v>
      </c>
      <c r="I549" s="156"/>
      <c r="L549" s="152"/>
      <c r="M549" s="157"/>
      <c r="T549" s="158"/>
      <c r="AT549" s="153" t="s">
        <v>165</v>
      </c>
      <c r="AU549" s="153" t="s">
        <v>86</v>
      </c>
      <c r="AV549" s="13" t="s">
        <v>86</v>
      </c>
      <c r="AW549" s="13" t="s">
        <v>37</v>
      </c>
      <c r="AX549" s="13" t="s">
        <v>76</v>
      </c>
      <c r="AY549" s="153" t="s">
        <v>153</v>
      </c>
    </row>
    <row r="550" spans="2:65" s="12" customFormat="1">
      <c r="B550" s="145"/>
      <c r="D550" s="146" t="s">
        <v>165</v>
      </c>
      <c r="E550" s="147" t="s">
        <v>32</v>
      </c>
      <c r="F550" s="148" t="s">
        <v>176</v>
      </c>
      <c r="H550" s="147" t="s">
        <v>32</v>
      </c>
      <c r="I550" s="149"/>
      <c r="L550" s="145"/>
      <c r="M550" s="150"/>
      <c r="T550" s="151"/>
      <c r="AT550" s="147" t="s">
        <v>165</v>
      </c>
      <c r="AU550" s="147" t="s">
        <v>86</v>
      </c>
      <c r="AV550" s="12" t="s">
        <v>84</v>
      </c>
      <c r="AW550" s="12" t="s">
        <v>37</v>
      </c>
      <c r="AX550" s="12" t="s">
        <v>76</v>
      </c>
      <c r="AY550" s="147" t="s">
        <v>153</v>
      </c>
    </row>
    <row r="551" spans="2:65" s="13" customFormat="1">
      <c r="B551" s="152"/>
      <c r="D551" s="146" t="s">
        <v>165</v>
      </c>
      <c r="E551" s="153" t="s">
        <v>32</v>
      </c>
      <c r="F551" s="154" t="s">
        <v>805</v>
      </c>
      <c r="H551" s="155">
        <v>2.0699999999999998</v>
      </c>
      <c r="I551" s="156"/>
      <c r="L551" s="152"/>
      <c r="M551" s="157"/>
      <c r="T551" s="158"/>
      <c r="AT551" s="153" t="s">
        <v>165</v>
      </c>
      <c r="AU551" s="153" t="s">
        <v>86</v>
      </c>
      <c r="AV551" s="13" t="s">
        <v>86</v>
      </c>
      <c r="AW551" s="13" t="s">
        <v>37</v>
      </c>
      <c r="AX551" s="13" t="s">
        <v>76</v>
      </c>
      <c r="AY551" s="153" t="s">
        <v>153</v>
      </c>
    </row>
    <row r="552" spans="2:65" s="14" customFormat="1">
      <c r="B552" s="159"/>
      <c r="D552" s="146" t="s">
        <v>165</v>
      </c>
      <c r="E552" s="160" t="s">
        <v>32</v>
      </c>
      <c r="F552" s="161" t="s">
        <v>178</v>
      </c>
      <c r="H552" s="162">
        <v>4.1399999999999997</v>
      </c>
      <c r="I552" s="163"/>
      <c r="L552" s="159"/>
      <c r="M552" s="164"/>
      <c r="T552" s="165"/>
      <c r="AT552" s="160" t="s">
        <v>165</v>
      </c>
      <c r="AU552" s="160" t="s">
        <v>86</v>
      </c>
      <c r="AV552" s="14" t="s">
        <v>161</v>
      </c>
      <c r="AW552" s="14" t="s">
        <v>37</v>
      </c>
      <c r="AX552" s="14" t="s">
        <v>84</v>
      </c>
      <c r="AY552" s="160" t="s">
        <v>153</v>
      </c>
    </row>
    <row r="553" spans="2:65" s="1" customFormat="1" ht="21.75" customHeight="1">
      <c r="B553" s="33"/>
      <c r="C553" s="128" t="s">
        <v>806</v>
      </c>
      <c r="D553" s="128" t="s">
        <v>156</v>
      </c>
      <c r="E553" s="129" t="s">
        <v>807</v>
      </c>
      <c r="F553" s="130" t="s">
        <v>808</v>
      </c>
      <c r="G553" s="131" t="s">
        <v>159</v>
      </c>
      <c r="H553" s="132">
        <v>4.1399999999999997</v>
      </c>
      <c r="I553" s="133">
        <v>128.97999999999999</v>
      </c>
      <c r="J553" s="134">
        <f>ROUND(I553*H553,2)</f>
        <v>533.98</v>
      </c>
      <c r="K553" s="130" t="s">
        <v>160</v>
      </c>
      <c r="L553" s="33"/>
      <c r="M553" s="135" t="s">
        <v>32</v>
      </c>
      <c r="N553" s="136" t="s">
        <v>47</v>
      </c>
      <c r="P553" s="137">
        <f>O553*H553</f>
        <v>0</v>
      </c>
      <c r="Q553" s="137">
        <v>6.9999999999999994E-5</v>
      </c>
      <c r="R553" s="137">
        <f>Q553*H553</f>
        <v>2.8979999999999994E-4</v>
      </c>
      <c r="S553" s="137">
        <v>0</v>
      </c>
      <c r="T553" s="138">
        <f>S553*H553</f>
        <v>0</v>
      </c>
      <c r="AR553" s="139" t="s">
        <v>261</v>
      </c>
      <c r="AT553" s="139" t="s">
        <v>156</v>
      </c>
      <c r="AU553" s="139" t="s">
        <v>86</v>
      </c>
      <c r="AY553" s="17" t="s">
        <v>153</v>
      </c>
      <c r="BE553" s="140">
        <f>IF(N553="základní",J553,0)</f>
        <v>533.98</v>
      </c>
      <c r="BF553" s="140">
        <f>IF(N553="snížená",J553,0)</f>
        <v>0</v>
      </c>
      <c r="BG553" s="140">
        <f>IF(N553="zákl. přenesená",J553,0)</f>
        <v>0</v>
      </c>
      <c r="BH553" s="140">
        <f>IF(N553="sníž. přenesená",J553,0)</f>
        <v>0</v>
      </c>
      <c r="BI553" s="140">
        <f>IF(N553="nulová",J553,0)</f>
        <v>0</v>
      </c>
      <c r="BJ553" s="17" t="s">
        <v>84</v>
      </c>
      <c r="BK553" s="140">
        <f>ROUND(I553*H553,2)</f>
        <v>533.98</v>
      </c>
      <c r="BL553" s="17" t="s">
        <v>261</v>
      </c>
      <c r="BM553" s="139" t="s">
        <v>809</v>
      </c>
    </row>
    <row r="554" spans="2:65" s="1" customFormat="1">
      <c r="B554" s="33"/>
      <c r="D554" s="141" t="s">
        <v>163</v>
      </c>
      <c r="F554" s="142" t="s">
        <v>810</v>
      </c>
      <c r="I554" s="143"/>
      <c r="L554" s="33"/>
      <c r="M554" s="144"/>
      <c r="T554" s="54"/>
      <c r="AT554" s="17" t="s">
        <v>163</v>
      </c>
      <c r="AU554" s="17" t="s">
        <v>86</v>
      </c>
    </row>
    <row r="555" spans="2:65" s="1" customFormat="1" ht="16.5" customHeight="1">
      <c r="B555" s="33"/>
      <c r="C555" s="128" t="s">
        <v>811</v>
      </c>
      <c r="D555" s="128" t="s">
        <v>156</v>
      </c>
      <c r="E555" s="129" t="s">
        <v>812</v>
      </c>
      <c r="F555" s="130" t="s">
        <v>813</v>
      </c>
      <c r="G555" s="131" t="s">
        <v>159</v>
      </c>
      <c r="H555" s="132">
        <v>4.1399999999999997</v>
      </c>
      <c r="I555" s="133">
        <v>128.97999999999999</v>
      </c>
      <c r="J555" s="134">
        <f>ROUND(I555*H555,2)</f>
        <v>533.98</v>
      </c>
      <c r="K555" s="130" t="s">
        <v>160</v>
      </c>
      <c r="L555" s="33"/>
      <c r="M555" s="135" t="s">
        <v>32</v>
      </c>
      <c r="N555" s="136" t="s">
        <v>47</v>
      </c>
      <c r="P555" s="137">
        <f>O555*H555</f>
        <v>0</v>
      </c>
      <c r="Q555" s="137">
        <v>1.7000000000000001E-4</v>
      </c>
      <c r="R555" s="137">
        <f>Q555*H555</f>
        <v>7.0379999999999998E-4</v>
      </c>
      <c r="S555" s="137">
        <v>0</v>
      </c>
      <c r="T555" s="138">
        <f>S555*H555</f>
        <v>0</v>
      </c>
      <c r="AR555" s="139" t="s">
        <v>261</v>
      </c>
      <c r="AT555" s="139" t="s">
        <v>156</v>
      </c>
      <c r="AU555" s="139" t="s">
        <v>86</v>
      </c>
      <c r="AY555" s="17" t="s">
        <v>153</v>
      </c>
      <c r="BE555" s="140">
        <f>IF(N555="základní",J555,0)</f>
        <v>533.98</v>
      </c>
      <c r="BF555" s="140">
        <f>IF(N555="snížená",J555,0)</f>
        <v>0</v>
      </c>
      <c r="BG555" s="140">
        <f>IF(N555="zákl. přenesená",J555,0)</f>
        <v>0</v>
      </c>
      <c r="BH555" s="140">
        <f>IF(N555="sníž. přenesená",J555,0)</f>
        <v>0</v>
      </c>
      <c r="BI555" s="140">
        <f>IF(N555="nulová",J555,0)</f>
        <v>0</v>
      </c>
      <c r="BJ555" s="17" t="s">
        <v>84</v>
      </c>
      <c r="BK555" s="140">
        <f>ROUND(I555*H555,2)</f>
        <v>533.98</v>
      </c>
      <c r="BL555" s="17" t="s">
        <v>261</v>
      </c>
      <c r="BM555" s="139" t="s">
        <v>814</v>
      </c>
    </row>
    <row r="556" spans="2:65" s="1" customFormat="1">
      <c r="B556" s="33"/>
      <c r="D556" s="141" t="s">
        <v>163</v>
      </c>
      <c r="F556" s="142" t="s">
        <v>815</v>
      </c>
      <c r="I556" s="143"/>
      <c r="L556" s="33"/>
      <c r="M556" s="144"/>
      <c r="T556" s="54"/>
      <c r="AT556" s="17" t="s">
        <v>163</v>
      </c>
      <c r="AU556" s="17" t="s">
        <v>86</v>
      </c>
    </row>
    <row r="557" spans="2:65" s="1" customFormat="1" ht="16.5" customHeight="1">
      <c r="B557" s="33"/>
      <c r="C557" s="128" t="s">
        <v>816</v>
      </c>
      <c r="D557" s="128" t="s">
        <v>156</v>
      </c>
      <c r="E557" s="129" t="s">
        <v>817</v>
      </c>
      <c r="F557" s="130" t="s">
        <v>818</v>
      </c>
      <c r="G557" s="131" t="s">
        <v>159</v>
      </c>
      <c r="H557" s="132">
        <v>4.1399999999999997</v>
      </c>
      <c r="I557" s="133">
        <v>128.97999999999999</v>
      </c>
      <c r="J557" s="134">
        <f>ROUND(I557*H557,2)</f>
        <v>533.98</v>
      </c>
      <c r="K557" s="130" t="s">
        <v>160</v>
      </c>
      <c r="L557" s="33"/>
      <c r="M557" s="135" t="s">
        <v>32</v>
      </c>
      <c r="N557" s="136" t="s">
        <v>47</v>
      </c>
      <c r="P557" s="137">
        <f>O557*H557</f>
        <v>0</v>
      </c>
      <c r="Q557" s="137">
        <v>1.2E-4</v>
      </c>
      <c r="R557" s="137">
        <f>Q557*H557</f>
        <v>4.9679999999999993E-4</v>
      </c>
      <c r="S557" s="137">
        <v>0</v>
      </c>
      <c r="T557" s="138">
        <f>S557*H557</f>
        <v>0</v>
      </c>
      <c r="AR557" s="139" t="s">
        <v>261</v>
      </c>
      <c r="AT557" s="139" t="s">
        <v>156</v>
      </c>
      <c r="AU557" s="139" t="s">
        <v>86</v>
      </c>
      <c r="AY557" s="17" t="s">
        <v>153</v>
      </c>
      <c r="BE557" s="140">
        <f>IF(N557="základní",J557,0)</f>
        <v>533.98</v>
      </c>
      <c r="BF557" s="140">
        <f>IF(N557="snížená",J557,0)</f>
        <v>0</v>
      </c>
      <c r="BG557" s="140">
        <f>IF(N557="zákl. přenesená",J557,0)</f>
        <v>0</v>
      </c>
      <c r="BH557" s="140">
        <f>IF(N557="sníž. přenesená",J557,0)</f>
        <v>0</v>
      </c>
      <c r="BI557" s="140">
        <f>IF(N557="nulová",J557,0)</f>
        <v>0</v>
      </c>
      <c r="BJ557" s="17" t="s">
        <v>84</v>
      </c>
      <c r="BK557" s="140">
        <f>ROUND(I557*H557,2)</f>
        <v>533.98</v>
      </c>
      <c r="BL557" s="17" t="s">
        <v>261</v>
      </c>
      <c r="BM557" s="139" t="s">
        <v>819</v>
      </c>
    </row>
    <row r="558" spans="2:65" s="1" customFormat="1">
      <c r="B558" s="33"/>
      <c r="D558" s="141" t="s">
        <v>163</v>
      </c>
      <c r="F558" s="142" t="s">
        <v>820</v>
      </c>
      <c r="I558" s="143"/>
      <c r="L558" s="33"/>
      <c r="M558" s="144"/>
      <c r="T558" s="54"/>
      <c r="AT558" s="17" t="s">
        <v>163</v>
      </c>
      <c r="AU558" s="17" t="s">
        <v>86</v>
      </c>
    </row>
    <row r="559" spans="2:65" s="11" customFormat="1" ht="22.9" customHeight="1">
      <c r="B559" s="116"/>
      <c r="D559" s="117" t="s">
        <v>75</v>
      </c>
      <c r="E559" s="126" t="s">
        <v>821</v>
      </c>
      <c r="F559" s="126" t="s">
        <v>822</v>
      </c>
      <c r="I559" s="119"/>
      <c r="J559" s="127">
        <f>BK559</f>
        <v>1823.95</v>
      </c>
      <c r="L559" s="116"/>
      <c r="M559" s="121"/>
      <c r="P559" s="122">
        <f>SUM(P560:P573)</f>
        <v>0</v>
      </c>
      <c r="R559" s="122">
        <f>SUM(R560:R573)</f>
        <v>6.7212052000000001E-3</v>
      </c>
      <c r="T559" s="123">
        <f>SUM(T560:T573)</f>
        <v>0</v>
      </c>
      <c r="AR559" s="117" t="s">
        <v>86</v>
      </c>
      <c r="AT559" s="124" t="s">
        <v>75</v>
      </c>
      <c r="AU559" s="124" t="s">
        <v>84</v>
      </c>
      <c r="AY559" s="117" t="s">
        <v>153</v>
      </c>
      <c r="BK559" s="125">
        <f>SUM(BK560:BK573)</f>
        <v>1823.95</v>
      </c>
    </row>
    <row r="560" spans="2:65" s="1" customFormat="1" ht="16.5" customHeight="1">
      <c r="B560" s="33"/>
      <c r="C560" s="128" t="s">
        <v>823</v>
      </c>
      <c r="D560" s="128" t="s">
        <v>156</v>
      </c>
      <c r="E560" s="129" t="s">
        <v>824</v>
      </c>
      <c r="F560" s="130" t="s">
        <v>825</v>
      </c>
      <c r="G560" s="131" t="s">
        <v>159</v>
      </c>
      <c r="H560" s="132">
        <v>14.138</v>
      </c>
      <c r="I560" s="133">
        <v>17.89</v>
      </c>
      <c r="J560" s="134">
        <f>ROUND(I560*H560,2)</f>
        <v>252.93</v>
      </c>
      <c r="K560" s="130" t="s">
        <v>160</v>
      </c>
      <c r="L560" s="33"/>
      <c r="M560" s="135" t="s">
        <v>32</v>
      </c>
      <c r="N560" s="136" t="s">
        <v>47</v>
      </c>
      <c r="P560" s="137">
        <f>O560*H560</f>
        <v>0</v>
      </c>
      <c r="Q560" s="137">
        <v>0</v>
      </c>
      <c r="R560" s="137">
        <f>Q560*H560</f>
        <v>0</v>
      </c>
      <c r="S560" s="137">
        <v>0</v>
      </c>
      <c r="T560" s="138">
        <f>S560*H560</f>
        <v>0</v>
      </c>
      <c r="AR560" s="139" t="s">
        <v>261</v>
      </c>
      <c r="AT560" s="139" t="s">
        <v>156</v>
      </c>
      <c r="AU560" s="139" t="s">
        <v>86</v>
      </c>
      <c r="AY560" s="17" t="s">
        <v>153</v>
      </c>
      <c r="BE560" s="140">
        <f>IF(N560="základní",J560,0)</f>
        <v>252.93</v>
      </c>
      <c r="BF560" s="140">
        <f>IF(N560="snížená",J560,0)</f>
        <v>0</v>
      </c>
      <c r="BG560" s="140">
        <f>IF(N560="zákl. přenesená",J560,0)</f>
        <v>0</v>
      </c>
      <c r="BH560" s="140">
        <f>IF(N560="sníž. přenesená",J560,0)</f>
        <v>0</v>
      </c>
      <c r="BI560" s="140">
        <f>IF(N560="nulová",J560,0)</f>
        <v>0</v>
      </c>
      <c r="BJ560" s="17" t="s">
        <v>84</v>
      </c>
      <c r="BK560" s="140">
        <f>ROUND(I560*H560,2)</f>
        <v>252.93</v>
      </c>
      <c r="BL560" s="17" t="s">
        <v>261</v>
      </c>
      <c r="BM560" s="139" t="s">
        <v>826</v>
      </c>
    </row>
    <row r="561" spans="2:65" s="1" customFormat="1">
      <c r="B561" s="33"/>
      <c r="D561" s="141" t="s">
        <v>163</v>
      </c>
      <c r="F561" s="142" t="s">
        <v>827</v>
      </c>
      <c r="I561" s="143"/>
      <c r="L561" s="33"/>
      <c r="M561" s="144"/>
      <c r="T561" s="54"/>
      <c r="AT561" s="17" t="s">
        <v>163</v>
      </c>
      <c r="AU561" s="17" t="s">
        <v>86</v>
      </c>
    </row>
    <row r="562" spans="2:65" s="1" customFormat="1" ht="16.5" customHeight="1">
      <c r="B562" s="33"/>
      <c r="C562" s="128" t="s">
        <v>828</v>
      </c>
      <c r="D562" s="128" t="s">
        <v>156</v>
      </c>
      <c r="E562" s="129" t="s">
        <v>829</v>
      </c>
      <c r="F562" s="130" t="s">
        <v>830</v>
      </c>
      <c r="G562" s="131" t="s">
        <v>159</v>
      </c>
      <c r="H562" s="132">
        <v>14.138</v>
      </c>
      <c r="I562" s="133">
        <v>27.31</v>
      </c>
      <c r="J562" s="134">
        <f>ROUND(I562*H562,2)</f>
        <v>386.11</v>
      </c>
      <c r="K562" s="130" t="s">
        <v>160</v>
      </c>
      <c r="L562" s="33"/>
      <c r="M562" s="135" t="s">
        <v>32</v>
      </c>
      <c r="N562" s="136" t="s">
        <v>47</v>
      </c>
      <c r="P562" s="137">
        <f>O562*H562</f>
        <v>0</v>
      </c>
      <c r="Q562" s="137">
        <v>2.0000000000000001E-4</v>
      </c>
      <c r="R562" s="137">
        <f>Q562*H562</f>
        <v>2.8276E-3</v>
      </c>
      <c r="S562" s="137">
        <v>0</v>
      </c>
      <c r="T562" s="138">
        <f>S562*H562</f>
        <v>0</v>
      </c>
      <c r="AR562" s="139" t="s">
        <v>261</v>
      </c>
      <c r="AT562" s="139" t="s">
        <v>156</v>
      </c>
      <c r="AU562" s="139" t="s">
        <v>86</v>
      </c>
      <c r="AY562" s="17" t="s">
        <v>153</v>
      </c>
      <c r="BE562" s="140">
        <f>IF(N562="základní",J562,0)</f>
        <v>386.11</v>
      </c>
      <c r="BF562" s="140">
        <f>IF(N562="snížená",J562,0)</f>
        <v>0</v>
      </c>
      <c r="BG562" s="140">
        <f>IF(N562="zákl. přenesená",J562,0)</f>
        <v>0</v>
      </c>
      <c r="BH562" s="140">
        <f>IF(N562="sníž. přenesená",J562,0)</f>
        <v>0</v>
      </c>
      <c r="BI562" s="140">
        <f>IF(N562="nulová",J562,0)</f>
        <v>0</v>
      </c>
      <c r="BJ562" s="17" t="s">
        <v>84</v>
      </c>
      <c r="BK562" s="140">
        <f>ROUND(I562*H562,2)</f>
        <v>386.11</v>
      </c>
      <c r="BL562" s="17" t="s">
        <v>261</v>
      </c>
      <c r="BM562" s="139" t="s">
        <v>831</v>
      </c>
    </row>
    <row r="563" spans="2:65" s="1" customFormat="1">
      <c r="B563" s="33"/>
      <c r="D563" s="141" t="s">
        <v>163</v>
      </c>
      <c r="F563" s="142" t="s">
        <v>832</v>
      </c>
      <c r="I563" s="143"/>
      <c r="L563" s="33"/>
      <c r="M563" s="144"/>
      <c r="T563" s="54"/>
      <c r="AT563" s="17" t="s">
        <v>163</v>
      </c>
      <c r="AU563" s="17" t="s">
        <v>86</v>
      </c>
    </row>
    <row r="564" spans="2:65" s="12" customFormat="1">
      <c r="B564" s="145"/>
      <c r="D564" s="146" t="s">
        <v>165</v>
      </c>
      <c r="E564" s="147" t="s">
        <v>32</v>
      </c>
      <c r="F564" s="148" t="s">
        <v>833</v>
      </c>
      <c r="H564" s="147" t="s">
        <v>32</v>
      </c>
      <c r="I564" s="149"/>
      <c r="L564" s="145"/>
      <c r="M564" s="150"/>
      <c r="T564" s="151"/>
      <c r="AT564" s="147" t="s">
        <v>165</v>
      </c>
      <c r="AU564" s="147" t="s">
        <v>86</v>
      </c>
      <c r="AV564" s="12" t="s">
        <v>84</v>
      </c>
      <c r="AW564" s="12" t="s">
        <v>37</v>
      </c>
      <c r="AX564" s="12" t="s">
        <v>76</v>
      </c>
      <c r="AY564" s="147" t="s">
        <v>153</v>
      </c>
    </row>
    <row r="565" spans="2:65" s="12" customFormat="1">
      <c r="B565" s="145"/>
      <c r="D565" s="146" t="s">
        <v>165</v>
      </c>
      <c r="E565" s="147" t="s">
        <v>32</v>
      </c>
      <c r="F565" s="148" t="s">
        <v>172</v>
      </c>
      <c r="H565" s="147" t="s">
        <v>32</v>
      </c>
      <c r="I565" s="149"/>
      <c r="L565" s="145"/>
      <c r="M565" s="150"/>
      <c r="T565" s="151"/>
      <c r="AT565" s="147" t="s">
        <v>165</v>
      </c>
      <c r="AU565" s="147" t="s">
        <v>86</v>
      </c>
      <c r="AV565" s="12" t="s">
        <v>84</v>
      </c>
      <c r="AW565" s="12" t="s">
        <v>37</v>
      </c>
      <c r="AX565" s="12" t="s">
        <v>76</v>
      </c>
      <c r="AY565" s="147" t="s">
        <v>153</v>
      </c>
    </row>
    <row r="566" spans="2:65" s="13" customFormat="1">
      <c r="B566" s="152"/>
      <c r="D566" s="146" t="s">
        <v>165</v>
      </c>
      <c r="E566" s="153" t="s">
        <v>32</v>
      </c>
      <c r="F566" s="154" t="s">
        <v>834</v>
      </c>
      <c r="H566" s="155">
        <v>4.2549999999999999</v>
      </c>
      <c r="I566" s="156"/>
      <c r="L566" s="152"/>
      <c r="M566" s="157"/>
      <c r="T566" s="158"/>
      <c r="AT566" s="153" t="s">
        <v>165</v>
      </c>
      <c r="AU566" s="153" t="s">
        <v>86</v>
      </c>
      <c r="AV566" s="13" t="s">
        <v>86</v>
      </c>
      <c r="AW566" s="13" t="s">
        <v>37</v>
      </c>
      <c r="AX566" s="13" t="s">
        <v>76</v>
      </c>
      <c r="AY566" s="153" t="s">
        <v>153</v>
      </c>
    </row>
    <row r="567" spans="2:65" s="12" customFormat="1">
      <c r="B567" s="145"/>
      <c r="D567" s="146" t="s">
        <v>165</v>
      </c>
      <c r="E567" s="147" t="s">
        <v>32</v>
      </c>
      <c r="F567" s="148" t="s">
        <v>174</v>
      </c>
      <c r="H567" s="147" t="s">
        <v>32</v>
      </c>
      <c r="I567" s="149"/>
      <c r="L567" s="145"/>
      <c r="M567" s="150"/>
      <c r="T567" s="151"/>
      <c r="AT567" s="147" t="s">
        <v>165</v>
      </c>
      <c r="AU567" s="147" t="s">
        <v>86</v>
      </c>
      <c r="AV567" s="12" t="s">
        <v>84</v>
      </c>
      <c r="AW567" s="12" t="s">
        <v>37</v>
      </c>
      <c r="AX567" s="12" t="s">
        <v>76</v>
      </c>
      <c r="AY567" s="147" t="s">
        <v>153</v>
      </c>
    </row>
    <row r="568" spans="2:65" s="13" customFormat="1">
      <c r="B568" s="152"/>
      <c r="D568" s="146" t="s">
        <v>165</v>
      </c>
      <c r="E568" s="153" t="s">
        <v>32</v>
      </c>
      <c r="F568" s="154" t="s">
        <v>835</v>
      </c>
      <c r="H568" s="155">
        <v>4.8259999999999996</v>
      </c>
      <c r="I568" s="156"/>
      <c r="L568" s="152"/>
      <c r="M568" s="157"/>
      <c r="T568" s="158"/>
      <c r="AT568" s="153" t="s">
        <v>165</v>
      </c>
      <c r="AU568" s="153" t="s">
        <v>86</v>
      </c>
      <c r="AV568" s="13" t="s">
        <v>86</v>
      </c>
      <c r="AW568" s="13" t="s">
        <v>37</v>
      </c>
      <c r="AX568" s="13" t="s">
        <v>76</v>
      </c>
      <c r="AY568" s="153" t="s">
        <v>153</v>
      </c>
    </row>
    <row r="569" spans="2:65" s="12" customFormat="1">
      <c r="B569" s="145"/>
      <c r="D569" s="146" t="s">
        <v>165</v>
      </c>
      <c r="E569" s="147" t="s">
        <v>32</v>
      </c>
      <c r="F569" s="148" t="s">
        <v>176</v>
      </c>
      <c r="H569" s="147" t="s">
        <v>32</v>
      </c>
      <c r="I569" s="149"/>
      <c r="L569" s="145"/>
      <c r="M569" s="150"/>
      <c r="T569" s="151"/>
      <c r="AT569" s="147" t="s">
        <v>165</v>
      </c>
      <c r="AU569" s="147" t="s">
        <v>86</v>
      </c>
      <c r="AV569" s="12" t="s">
        <v>84</v>
      </c>
      <c r="AW569" s="12" t="s">
        <v>37</v>
      </c>
      <c r="AX569" s="12" t="s">
        <v>76</v>
      </c>
      <c r="AY569" s="147" t="s">
        <v>153</v>
      </c>
    </row>
    <row r="570" spans="2:65" s="13" customFormat="1">
      <c r="B570" s="152"/>
      <c r="D570" s="146" t="s">
        <v>165</v>
      </c>
      <c r="E570" s="153" t="s">
        <v>32</v>
      </c>
      <c r="F570" s="154" t="s">
        <v>836</v>
      </c>
      <c r="H570" s="155">
        <v>5.0570000000000004</v>
      </c>
      <c r="I570" s="156"/>
      <c r="L570" s="152"/>
      <c r="M570" s="157"/>
      <c r="T570" s="158"/>
      <c r="AT570" s="153" t="s">
        <v>165</v>
      </c>
      <c r="AU570" s="153" t="s">
        <v>86</v>
      </c>
      <c r="AV570" s="13" t="s">
        <v>86</v>
      </c>
      <c r="AW570" s="13" t="s">
        <v>37</v>
      </c>
      <c r="AX570" s="13" t="s">
        <v>76</v>
      </c>
      <c r="AY570" s="153" t="s">
        <v>153</v>
      </c>
    </row>
    <row r="571" spans="2:65" s="14" customFormat="1">
      <c r="B571" s="159"/>
      <c r="D571" s="146" t="s">
        <v>165</v>
      </c>
      <c r="E571" s="160" t="s">
        <v>32</v>
      </c>
      <c r="F571" s="161" t="s">
        <v>178</v>
      </c>
      <c r="H571" s="162">
        <v>14.138</v>
      </c>
      <c r="I571" s="163"/>
      <c r="L571" s="159"/>
      <c r="M571" s="164"/>
      <c r="T571" s="165"/>
      <c r="AT571" s="160" t="s">
        <v>165</v>
      </c>
      <c r="AU571" s="160" t="s">
        <v>86</v>
      </c>
      <c r="AV571" s="14" t="s">
        <v>161</v>
      </c>
      <c r="AW571" s="14" t="s">
        <v>37</v>
      </c>
      <c r="AX571" s="14" t="s">
        <v>84</v>
      </c>
      <c r="AY571" s="160" t="s">
        <v>153</v>
      </c>
    </row>
    <row r="572" spans="2:65" s="1" customFormat="1" ht="16.5" customHeight="1">
      <c r="B572" s="33"/>
      <c r="C572" s="128" t="s">
        <v>837</v>
      </c>
      <c r="D572" s="128" t="s">
        <v>156</v>
      </c>
      <c r="E572" s="129" t="s">
        <v>838</v>
      </c>
      <c r="F572" s="130" t="s">
        <v>839</v>
      </c>
      <c r="G572" s="131" t="s">
        <v>159</v>
      </c>
      <c r="H572" s="132">
        <v>14.138</v>
      </c>
      <c r="I572" s="133">
        <v>83.81</v>
      </c>
      <c r="J572" s="134">
        <f>ROUND(I572*H572,2)</f>
        <v>1184.9100000000001</v>
      </c>
      <c r="K572" s="130" t="s">
        <v>160</v>
      </c>
      <c r="L572" s="33"/>
      <c r="M572" s="135" t="s">
        <v>32</v>
      </c>
      <c r="N572" s="136" t="s">
        <v>47</v>
      </c>
      <c r="P572" s="137">
        <f>O572*H572</f>
        <v>0</v>
      </c>
      <c r="Q572" s="137">
        <v>2.7540000000000003E-4</v>
      </c>
      <c r="R572" s="137">
        <f>Q572*H572</f>
        <v>3.8936052000000001E-3</v>
      </c>
      <c r="S572" s="137">
        <v>0</v>
      </c>
      <c r="T572" s="138">
        <f>S572*H572</f>
        <v>0</v>
      </c>
      <c r="AR572" s="139" t="s">
        <v>261</v>
      </c>
      <c r="AT572" s="139" t="s">
        <v>156</v>
      </c>
      <c r="AU572" s="139" t="s">
        <v>86</v>
      </c>
      <c r="AY572" s="17" t="s">
        <v>153</v>
      </c>
      <c r="BE572" s="140">
        <f>IF(N572="základní",J572,0)</f>
        <v>1184.9100000000001</v>
      </c>
      <c r="BF572" s="140">
        <f>IF(N572="snížená",J572,0)</f>
        <v>0</v>
      </c>
      <c r="BG572" s="140">
        <f>IF(N572="zákl. přenesená",J572,0)</f>
        <v>0</v>
      </c>
      <c r="BH572" s="140">
        <f>IF(N572="sníž. přenesená",J572,0)</f>
        <v>0</v>
      </c>
      <c r="BI572" s="140">
        <f>IF(N572="nulová",J572,0)</f>
        <v>0</v>
      </c>
      <c r="BJ572" s="17" t="s">
        <v>84</v>
      </c>
      <c r="BK572" s="140">
        <f>ROUND(I572*H572,2)</f>
        <v>1184.9100000000001</v>
      </c>
      <c r="BL572" s="17" t="s">
        <v>261</v>
      </c>
      <c r="BM572" s="139" t="s">
        <v>840</v>
      </c>
    </row>
    <row r="573" spans="2:65" s="1" customFormat="1">
      <c r="B573" s="33"/>
      <c r="D573" s="141" t="s">
        <v>163</v>
      </c>
      <c r="F573" s="142" t="s">
        <v>841</v>
      </c>
      <c r="I573" s="143"/>
      <c r="L573" s="33"/>
      <c r="M573" s="144"/>
      <c r="T573" s="54"/>
      <c r="AT573" s="17" t="s">
        <v>163</v>
      </c>
      <c r="AU573" s="17" t="s">
        <v>86</v>
      </c>
    </row>
    <row r="574" spans="2:65" s="11" customFormat="1" ht="25.9" customHeight="1">
      <c r="B574" s="116"/>
      <c r="D574" s="117" t="s">
        <v>75</v>
      </c>
      <c r="E574" s="118" t="s">
        <v>108</v>
      </c>
      <c r="F574" s="118" t="s">
        <v>109</v>
      </c>
      <c r="I574" s="119"/>
      <c r="J574" s="120">
        <f>BK574</f>
        <v>3060.62</v>
      </c>
      <c r="L574" s="116"/>
      <c r="M574" s="121"/>
      <c r="P574" s="122">
        <f>P575</f>
        <v>0</v>
      </c>
      <c r="R574" s="122">
        <f>R575</f>
        <v>0</v>
      </c>
      <c r="T574" s="123">
        <f>T575</f>
        <v>0</v>
      </c>
      <c r="AR574" s="117" t="s">
        <v>188</v>
      </c>
      <c r="AT574" s="124" t="s">
        <v>75</v>
      </c>
      <c r="AU574" s="124" t="s">
        <v>76</v>
      </c>
      <c r="AY574" s="117" t="s">
        <v>153</v>
      </c>
      <c r="BK574" s="125">
        <f>BK575</f>
        <v>3060.62</v>
      </c>
    </row>
    <row r="575" spans="2:65" s="11" customFormat="1" ht="22.9" customHeight="1">
      <c r="B575" s="116"/>
      <c r="D575" s="117" t="s">
        <v>75</v>
      </c>
      <c r="E575" s="126" t="s">
        <v>842</v>
      </c>
      <c r="F575" s="126" t="s">
        <v>843</v>
      </c>
      <c r="I575" s="119"/>
      <c r="J575" s="127">
        <f>BK575</f>
        <v>3060.62</v>
      </c>
      <c r="L575" s="116"/>
      <c r="M575" s="121"/>
      <c r="P575" s="122">
        <f>SUM(P576:P577)</f>
        <v>0</v>
      </c>
      <c r="R575" s="122">
        <f>SUM(R576:R577)</f>
        <v>0</v>
      </c>
      <c r="T575" s="123">
        <f>SUM(T576:T577)</f>
        <v>0</v>
      </c>
      <c r="AR575" s="117" t="s">
        <v>188</v>
      </c>
      <c r="AT575" s="124" t="s">
        <v>75</v>
      </c>
      <c r="AU575" s="124" t="s">
        <v>84</v>
      </c>
      <c r="AY575" s="117" t="s">
        <v>153</v>
      </c>
      <c r="BK575" s="125">
        <f>SUM(BK576:BK577)</f>
        <v>3060.62</v>
      </c>
    </row>
    <row r="576" spans="2:65" s="1" customFormat="1" ht="16.5" customHeight="1">
      <c r="B576" s="33"/>
      <c r="C576" s="128" t="s">
        <v>844</v>
      </c>
      <c r="D576" s="128" t="s">
        <v>156</v>
      </c>
      <c r="E576" s="129" t="s">
        <v>845</v>
      </c>
      <c r="F576" s="130" t="s">
        <v>846</v>
      </c>
      <c r="G576" s="131" t="s">
        <v>409</v>
      </c>
      <c r="H576" s="132">
        <v>1</v>
      </c>
      <c r="I576" s="133">
        <v>3060.62</v>
      </c>
      <c r="J576" s="134">
        <f>ROUND(I576*H576,2)</f>
        <v>3060.62</v>
      </c>
      <c r="K576" s="130" t="s">
        <v>160</v>
      </c>
      <c r="L576" s="33"/>
      <c r="M576" s="135" t="s">
        <v>32</v>
      </c>
      <c r="N576" s="136" t="s">
        <v>47</v>
      </c>
      <c r="P576" s="137">
        <f>O576*H576</f>
        <v>0</v>
      </c>
      <c r="Q576" s="137">
        <v>0</v>
      </c>
      <c r="R576" s="137">
        <f>Q576*H576</f>
        <v>0</v>
      </c>
      <c r="S576" s="137">
        <v>0</v>
      </c>
      <c r="T576" s="138">
        <f>S576*H576</f>
        <v>0</v>
      </c>
      <c r="AR576" s="139" t="s">
        <v>847</v>
      </c>
      <c r="AT576" s="139" t="s">
        <v>156</v>
      </c>
      <c r="AU576" s="139" t="s">
        <v>86</v>
      </c>
      <c r="AY576" s="17" t="s">
        <v>153</v>
      </c>
      <c r="BE576" s="140">
        <f>IF(N576="základní",J576,0)</f>
        <v>3060.62</v>
      </c>
      <c r="BF576" s="140">
        <f>IF(N576="snížená",J576,0)</f>
        <v>0</v>
      </c>
      <c r="BG576" s="140">
        <f>IF(N576="zákl. přenesená",J576,0)</f>
        <v>0</v>
      </c>
      <c r="BH576" s="140">
        <f>IF(N576="sníž. přenesená",J576,0)</f>
        <v>0</v>
      </c>
      <c r="BI576" s="140">
        <f>IF(N576="nulová",J576,0)</f>
        <v>0</v>
      </c>
      <c r="BJ576" s="17" t="s">
        <v>84</v>
      </c>
      <c r="BK576" s="140">
        <f>ROUND(I576*H576,2)</f>
        <v>3060.62</v>
      </c>
      <c r="BL576" s="17" t="s">
        <v>847</v>
      </c>
      <c r="BM576" s="139" t="s">
        <v>848</v>
      </c>
    </row>
    <row r="577" spans="2:47" s="1" customFormat="1">
      <c r="B577" s="33"/>
      <c r="D577" s="141" t="s">
        <v>163</v>
      </c>
      <c r="F577" s="142" t="s">
        <v>849</v>
      </c>
      <c r="I577" s="143"/>
      <c r="L577" s="33"/>
      <c r="M577" s="176"/>
      <c r="N577" s="177"/>
      <c r="O577" s="177"/>
      <c r="P577" s="177"/>
      <c r="Q577" s="177"/>
      <c r="R577" s="177"/>
      <c r="S577" s="177"/>
      <c r="T577" s="178"/>
      <c r="AT577" s="17" t="s">
        <v>163</v>
      </c>
      <c r="AU577" s="17" t="s">
        <v>86</v>
      </c>
    </row>
    <row r="578" spans="2:47" s="1" customFormat="1" ht="6.95" customHeight="1">
      <c r="B578" s="42"/>
      <c r="C578" s="43"/>
      <c r="D578" s="43"/>
      <c r="E578" s="43"/>
      <c r="F578" s="43"/>
      <c r="G578" s="43"/>
      <c r="H578" s="43"/>
      <c r="I578" s="43"/>
      <c r="J578" s="43"/>
      <c r="K578" s="43"/>
      <c r="L578" s="33"/>
    </row>
  </sheetData>
  <sheetProtection password="CC35" sheet="1" objects="1" scenarios="1" formatColumns="0" formatRows="0" autoFilter="0"/>
  <autoFilter ref="C98:K577" xr:uid="{00000000-0009-0000-0000-000001000000}"/>
  <mergeCells count="9">
    <mergeCell ref="E50:H50"/>
    <mergeCell ref="E89:H89"/>
    <mergeCell ref="E91:H91"/>
    <mergeCell ref="L2:V2"/>
    <mergeCell ref="E7:H7"/>
    <mergeCell ref="E9:H9"/>
    <mergeCell ref="E18:H18"/>
    <mergeCell ref="E27:H27"/>
    <mergeCell ref="E48:H48"/>
  </mergeCells>
  <hyperlinks>
    <hyperlink ref="F103" r:id="rId1" xr:uid="{00000000-0004-0000-0100-000000000000}"/>
    <hyperlink ref="F107" r:id="rId2" xr:uid="{00000000-0004-0000-0100-000001000000}"/>
    <hyperlink ref="F116" r:id="rId3" xr:uid="{00000000-0004-0000-0100-000002000000}"/>
    <hyperlink ref="F118" r:id="rId4" xr:uid="{00000000-0004-0000-0100-000003000000}"/>
    <hyperlink ref="F120" r:id="rId5" xr:uid="{00000000-0004-0000-0100-000004000000}"/>
    <hyperlink ref="F130" r:id="rId6" xr:uid="{00000000-0004-0000-0100-000005000000}"/>
    <hyperlink ref="F140" r:id="rId7" xr:uid="{00000000-0004-0000-0100-000006000000}"/>
    <hyperlink ref="F142" r:id="rId8" xr:uid="{00000000-0004-0000-0100-000007000000}"/>
    <hyperlink ref="F152" r:id="rId9" xr:uid="{00000000-0004-0000-0100-000008000000}"/>
    <hyperlink ref="F154" r:id="rId10" xr:uid="{00000000-0004-0000-0100-000009000000}"/>
    <hyperlink ref="F160" r:id="rId11" xr:uid="{00000000-0004-0000-0100-00000A000000}"/>
    <hyperlink ref="F169" r:id="rId12" xr:uid="{00000000-0004-0000-0100-00000B000000}"/>
    <hyperlink ref="F178" r:id="rId13" xr:uid="{00000000-0004-0000-0100-00000C000000}"/>
    <hyperlink ref="F187" r:id="rId14" xr:uid="{00000000-0004-0000-0100-00000D000000}"/>
    <hyperlink ref="F194" r:id="rId15" xr:uid="{00000000-0004-0000-0100-00000E000000}"/>
    <hyperlink ref="F198" r:id="rId16" xr:uid="{00000000-0004-0000-0100-00000F000000}"/>
    <hyperlink ref="F207" r:id="rId17" xr:uid="{00000000-0004-0000-0100-000010000000}"/>
    <hyperlink ref="F218" r:id="rId18" xr:uid="{00000000-0004-0000-0100-000011000000}"/>
    <hyperlink ref="F220" r:id="rId19" xr:uid="{00000000-0004-0000-0100-000012000000}"/>
    <hyperlink ref="F222" r:id="rId20" xr:uid="{00000000-0004-0000-0100-000013000000}"/>
    <hyperlink ref="F225" r:id="rId21" xr:uid="{00000000-0004-0000-0100-000014000000}"/>
    <hyperlink ref="F227" r:id="rId22" xr:uid="{00000000-0004-0000-0100-000015000000}"/>
    <hyperlink ref="F230" r:id="rId23" xr:uid="{00000000-0004-0000-0100-000016000000}"/>
    <hyperlink ref="F234" r:id="rId24" xr:uid="{00000000-0004-0000-0100-000017000000}"/>
    <hyperlink ref="F238" r:id="rId25" xr:uid="{00000000-0004-0000-0100-000018000000}"/>
    <hyperlink ref="F247" r:id="rId26" xr:uid="{00000000-0004-0000-0100-000019000000}"/>
    <hyperlink ref="F251" r:id="rId27" xr:uid="{00000000-0004-0000-0100-00001A000000}"/>
    <hyperlink ref="F253" r:id="rId28" xr:uid="{00000000-0004-0000-0100-00001B000000}"/>
    <hyperlink ref="F256" r:id="rId29" xr:uid="{00000000-0004-0000-0100-00001C000000}"/>
    <hyperlink ref="F259" r:id="rId30" xr:uid="{00000000-0004-0000-0100-00001D000000}"/>
    <hyperlink ref="F261" r:id="rId31" xr:uid="{00000000-0004-0000-0100-00001E000000}"/>
    <hyperlink ref="F263" r:id="rId32" xr:uid="{00000000-0004-0000-0100-00001F000000}"/>
    <hyperlink ref="F265" r:id="rId33" xr:uid="{00000000-0004-0000-0100-000020000000}"/>
    <hyperlink ref="F267" r:id="rId34" xr:uid="{00000000-0004-0000-0100-000021000000}"/>
    <hyperlink ref="F270" r:id="rId35" xr:uid="{00000000-0004-0000-0100-000022000000}"/>
    <hyperlink ref="F272" r:id="rId36" xr:uid="{00000000-0004-0000-0100-000023000000}"/>
    <hyperlink ref="F275" r:id="rId37" xr:uid="{00000000-0004-0000-0100-000024000000}"/>
    <hyperlink ref="F277" r:id="rId38" xr:uid="{00000000-0004-0000-0100-000025000000}"/>
    <hyperlink ref="F279" r:id="rId39" xr:uid="{00000000-0004-0000-0100-000026000000}"/>
    <hyperlink ref="F281" r:id="rId40" xr:uid="{00000000-0004-0000-0100-000027000000}"/>
    <hyperlink ref="F283" r:id="rId41" xr:uid="{00000000-0004-0000-0100-000028000000}"/>
    <hyperlink ref="F294" r:id="rId42" xr:uid="{00000000-0004-0000-0100-000029000000}"/>
    <hyperlink ref="F296" r:id="rId43" xr:uid="{00000000-0004-0000-0100-00002A000000}"/>
    <hyperlink ref="F299" r:id="rId44" xr:uid="{00000000-0004-0000-0100-00002B000000}"/>
    <hyperlink ref="F303" r:id="rId45" xr:uid="{00000000-0004-0000-0100-00002C000000}"/>
    <hyperlink ref="F307" r:id="rId46" xr:uid="{00000000-0004-0000-0100-00002D000000}"/>
    <hyperlink ref="F311" r:id="rId47" xr:uid="{00000000-0004-0000-0100-00002E000000}"/>
    <hyperlink ref="F313" r:id="rId48" xr:uid="{00000000-0004-0000-0100-00002F000000}"/>
    <hyperlink ref="F328" r:id="rId49" xr:uid="{00000000-0004-0000-0100-000030000000}"/>
    <hyperlink ref="F337" r:id="rId50" xr:uid="{00000000-0004-0000-0100-000031000000}"/>
    <hyperlink ref="F340" r:id="rId51" xr:uid="{00000000-0004-0000-0100-000032000000}"/>
    <hyperlink ref="F343" r:id="rId52" xr:uid="{00000000-0004-0000-0100-000033000000}"/>
    <hyperlink ref="F356" r:id="rId53" xr:uid="{00000000-0004-0000-0100-000034000000}"/>
    <hyperlink ref="F365" r:id="rId54" xr:uid="{00000000-0004-0000-0100-000035000000}"/>
    <hyperlink ref="F374" r:id="rId55" xr:uid="{00000000-0004-0000-0100-000036000000}"/>
    <hyperlink ref="F382" r:id="rId56" xr:uid="{00000000-0004-0000-0100-000037000000}"/>
    <hyperlink ref="F385" r:id="rId57" xr:uid="{00000000-0004-0000-0100-000038000000}"/>
    <hyperlink ref="F389" r:id="rId58" xr:uid="{00000000-0004-0000-0100-000039000000}"/>
    <hyperlink ref="F392" r:id="rId59" xr:uid="{00000000-0004-0000-0100-00003A000000}"/>
    <hyperlink ref="F401" r:id="rId60" xr:uid="{00000000-0004-0000-0100-00003B000000}"/>
    <hyperlink ref="F410" r:id="rId61" xr:uid="{00000000-0004-0000-0100-00003C000000}"/>
    <hyperlink ref="F420" r:id="rId62" xr:uid="{00000000-0004-0000-0100-00003D000000}"/>
    <hyperlink ref="F424" r:id="rId63" xr:uid="{00000000-0004-0000-0100-00003E000000}"/>
    <hyperlink ref="F426" r:id="rId64" xr:uid="{00000000-0004-0000-0100-00003F000000}"/>
    <hyperlink ref="F429" r:id="rId65" xr:uid="{00000000-0004-0000-0100-000040000000}"/>
    <hyperlink ref="F432" r:id="rId66" xr:uid="{00000000-0004-0000-0100-000041000000}"/>
    <hyperlink ref="F434" r:id="rId67" xr:uid="{00000000-0004-0000-0100-000042000000}"/>
    <hyperlink ref="F436" r:id="rId68" xr:uid="{00000000-0004-0000-0100-000043000000}"/>
    <hyperlink ref="F439" r:id="rId69" xr:uid="{00000000-0004-0000-0100-000044000000}"/>
    <hyperlink ref="F443" r:id="rId70" xr:uid="{00000000-0004-0000-0100-000045000000}"/>
    <hyperlink ref="F450" r:id="rId71" xr:uid="{00000000-0004-0000-0100-000046000000}"/>
    <hyperlink ref="F453" r:id="rId72" xr:uid="{00000000-0004-0000-0100-000047000000}"/>
    <hyperlink ref="F462" r:id="rId73" xr:uid="{00000000-0004-0000-0100-000048000000}"/>
    <hyperlink ref="F464" r:id="rId74" xr:uid="{00000000-0004-0000-0100-000049000000}"/>
    <hyperlink ref="F466" r:id="rId75" xr:uid="{00000000-0004-0000-0100-00004A000000}"/>
    <hyperlink ref="F468" r:id="rId76" xr:uid="{00000000-0004-0000-0100-00004B000000}"/>
    <hyperlink ref="F472" r:id="rId77" xr:uid="{00000000-0004-0000-0100-00004C000000}"/>
    <hyperlink ref="F481" r:id="rId78" xr:uid="{00000000-0004-0000-0100-00004D000000}"/>
    <hyperlink ref="F490" r:id="rId79" xr:uid="{00000000-0004-0000-0100-00004E000000}"/>
    <hyperlink ref="F501" r:id="rId80" xr:uid="{00000000-0004-0000-0100-00004F000000}"/>
    <hyperlink ref="F504" r:id="rId81" xr:uid="{00000000-0004-0000-0100-000050000000}"/>
    <hyperlink ref="F507" r:id="rId82" xr:uid="{00000000-0004-0000-0100-000051000000}"/>
    <hyperlink ref="F516" r:id="rId83" xr:uid="{00000000-0004-0000-0100-000052000000}"/>
    <hyperlink ref="F518" r:id="rId84" xr:uid="{00000000-0004-0000-0100-000053000000}"/>
    <hyperlink ref="F527" r:id="rId85" xr:uid="{00000000-0004-0000-0100-000054000000}"/>
    <hyperlink ref="F538" r:id="rId86" xr:uid="{00000000-0004-0000-0100-000055000000}"/>
    <hyperlink ref="F541" r:id="rId87" xr:uid="{00000000-0004-0000-0100-000056000000}"/>
    <hyperlink ref="F544" r:id="rId88" xr:uid="{00000000-0004-0000-0100-000057000000}"/>
    <hyperlink ref="F554" r:id="rId89" xr:uid="{00000000-0004-0000-0100-000058000000}"/>
    <hyperlink ref="F556" r:id="rId90" xr:uid="{00000000-0004-0000-0100-000059000000}"/>
    <hyperlink ref="F558" r:id="rId91" xr:uid="{00000000-0004-0000-0100-00005A000000}"/>
    <hyperlink ref="F561" r:id="rId92" xr:uid="{00000000-0004-0000-0100-00005B000000}"/>
    <hyperlink ref="F563" r:id="rId93" xr:uid="{00000000-0004-0000-0100-00005C000000}"/>
    <hyperlink ref="F573" r:id="rId94" xr:uid="{00000000-0004-0000-0100-00005D000000}"/>
    <hyperlink ref="F577" r:id="rId95" xr:uid="{00000000-0004-0000-0100-00005E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96"/>
  <headerFooter>
    <oddFooter>&amp;CStrana &amp;P z &amp;N</oddFooter>
  </headerFooter>
  <drawing r:id="rId9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BM578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89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850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ROUND(J99, 2)</f>
        <v>188318.82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ROUND((SUM(BE99:BE577)),  2)</f>
        <v>188318.82</v>
      </c>
      <c r="I33" s="90">
        <v>0.21</v>
      </c>
      <c r="J33" s="89">
        <f>ROUND(((SUM(BE99:BE577))*I33),  2)</f>
        <v>39546.949999999997</v>
      </c>
      <c r="L33" s="33"/>
    </row>
    <row r="34" spans="2:12" s="1" customFormat="1" ht="14.45" customHeight="1">
      <c r="B34" s="33"/>
      <c r="E34" s="27" t="s">
        <v>48</v>
      </c>
      <c r="F34" s="89">
        <f>ROUND((SUM(BF99:BF577)),  2)</f>
        <v>0</v>
      </c>
      <c r="I34" s="90">
        <v>0.12</v>
      </c>
      <c r="J34" s="89">
        <f>ROUND(((SUM(BF99:BF577))*I34),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ROUND((SUM(BG99:BG577)),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ROUND((SUM(BH99:BH577)),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ROUND((SUM(BI99:BI577)),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227865.77000000002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02 - 5.NP - č. 529 - Koupelna typ B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J99</f>
        <v>188318.82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J100</f>
        <v>64595.37000000001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J101</f>
        <v>38726.520000000004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J158</f>
        <v>15672.980000000001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J216</f>
        <v>6673.0099999999993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J228</f>
        <v>3522.86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J231</f>
        <v>120662.83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J232</f>
        <v>6827.78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J257</f>
        <v>7628.4600000000009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J273</f>
        <v>34615.699999999997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J314</f>
        <v>6690.61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J366</f>
        <v>1391.25</v>
      </c>
      <c r="L70" s="104"/>
    </row>
    <row r="71" spans="2:12" s="9" customFormat="1" ht="19.899999999999999" customHeight="1">
      <c r="B71" s="104"/>
      <c r="D71" s="105" t="s">
        <v>129</v>
      </c>
      <c r="E71" s="106"/>
      <c r="F71" s="106"/>
      <c r="G71" s="106"/>
      <c r="H71" s="106"/>
      <c r="I71" s="106"/>
      <c r="J71" s="107">
        <f>J383</f>
        <v>1486.28</v>
      </c>
      <c r="L71" s="104"/>
    </row>
    <row r="72" spans="2:12" s="9" customFormat="1" ht="19.899999999999999" customHeight="1">
      <c r="B72" s="104"/>
      <c r="D72" s="105" t="s">
        <v>130</v>
      </c>
      <c r="E72" s="106"/>
      <c r="F72" s="106"/>
      <c r="G72" s="106"/>
      <c r="H72" s="106"/>
      <c r="I72" s="106"/>
      <c r="J72" s="107">
        <f>J390</f>
        <v>12137.230000000001</v>
      </c>
      <c r="L72" s="104"/>
    </row>
    <row r="73" spans="2:12" s="9" customFormat="1" ht="19.899999999999999" customHeight="1">
      <c r="B73" s="104"/>
      <c r="D73" s="105" t="s">
        <v>131</v>
      </c>
      <c r="E73" s="106"/>
      <c r="F73" s="106"/>
      <c r="G73" s="106"/>
      <c r="H73" s="106"/>
      <c r="I73" s="106"/>
      <c r="J73" s="107">
        <f>J437</f>
        <v>1144.53</v>
      </c>
      <c r="L73" s="104"/>
    </row>
    <row r="74" spans="2:12" s="9" customFormat="1" ht="19.899999999999999" customHeight="1">
      <c r="B74" s="104"/>
      <c r="D74" s="105" t="s">
        <v>132</v>
      </c>
      <c r="E74" s="106"/>
      <c r="F74" s="106"/>
      <c r="G74" s="106"/>
      <c r="H74" s="106"/>
      <c r="I74" s="106"/>
      <c r="J74" s="107">
        <f>J451</f>
        <v>13658.140000000001</v>
      </c>
      <c r="L74" s="104"/>
    </row>
    <row r="75" spans="2:12" s="9" customFormat="1" ht="19.899999999999999" customHeight="1">
      <c r="B75" s="104"/>
      <c r="D75" s="105" t="s">
        <v>133</v>
      </c>
      <c r="E75" s="106"/>
      <c r="F75" s="106"/>
      <c r="G75" s="106"/>
      <c r="H75" s="106"/>
      <c r="I75" s="106"/>
      <c r="J75" s="107">
        <f>J505</f>
        <v>31430.959999999999</v>
      </c>
      <c r="L75" s="104"/>
    </row>
    <row r="76" spans="2:12" s="9" customFormat="1" ht="19.899999999999999" customHeight="1">
      <c r="B76" s="104"/>
      <c r="D76" s="105" t="s">
        <v>134</v>
      </c>
      <c r="E76" s="106"/>
      <c r="F76" s="106"/>
      <c r="G76" s="106"/>
      <c r="H76" s="106"/>
      <c r="I76" s="106"/>
      <c r="J76" s="107">
        <f>J542</f>
        <v>1827.94</v>
      </c>
      <c r="L76" s="104"/>
    </row>
    <row r="77" spans="2:12" s="9" customFormat="1" ht="19.899999999999999" customHeight="1">
      <c r="B77" s="104"/>
      <c r="D77" s="105" t="s">
        <v>135</v>
      </c>
      <c r="E77" s="106"/>
      <c r="F77" s="106"/>
      <c r="G77" s="106"/>
      <c r="H77" s="106"/>
      <c r="I77" s="106"/>
      <c r="J77" s="107">
        <f>J559</f>
        <v>1823.95</v>
      </c>
      <c r="L77" s="104"/>
    </row>
    <row r="78" spans="2:12" s="8" customFormat="1" ht="24.95" customHeight="1">
      <c r="B78" s="100"/>
      <c r="D78" s="101" t="s">
        <v>136</v>
      </c>
      <c r="E78" s="102"/>
      <c r="F78" s="102"/>
      <c r="G78" s="102"/>
      <c r="H78" s="102"/>
      <c r="I78" s="102"/>
      <c r="J78" s="103">
        <f>J574</f>
        <v>3060.62</v>
      </c>
      <c r="L78" s="100"/>
    </row>
    <row r="79" spans="2:12" s="9" customFormat="1" ht="19.899999999999999" customHeight="1">
      <c r="B79" s="104"/>
      <c r="D79" s="105" t="s">
        <v>137</v>
      </c>
      <c r="E79" s="106"/>
      <c r="F79" s="106"/>
      <c r="G79" s="106"/>
      <c r="H79" s="106"/>
      <c r="I79" s="106"/>
      <c r="J79" s="107">
        <f>J575</f>
        <v>3060.62</v>
      </c>
      <c r="L79" s="104"/>
    </row>
    <row r="80" spans="2:12" s="1" customFormat="1" ht="21.75" customHeight="1">
      <c r="B80" s="33"/>
      <c r="L80" s="33"/>
    </row>
    <row r="81" spans="2:12" s="1" customFormat="1" ht="6.95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33"/>
    </row>
    <row r="85" spans="2:12" s="1" customFormat="1" ht="6.95" customHeight="1">
      <c r="B85" s="44"/>
      <c r="C85" s="45"/>
      <c r="D85" s="45"/>
      <c r="E85" s="45"/>
      <c r="F85" s="45"/>
      <c r="G85" s="45"/>
      <c r="H85" s="45"/>
      <c r="I85" s="45"/>
      <c r="J85" s="45"/>
      <c r="K85" s="45"/>
      <c r="L85" s="33"/>
    </row>
    <row r="86" spans="2:12" s="1" customFormat="1" ht="24.95" customHeight="1">
      <c r="B86" s="33"/>
      <c r="C86" s="21" t="s">
        <v>138</v>
      </c>
      <c r="L86" s="33"/>
    </row>
    <row r="87" spans="2:12" s="1" customFormat="1" ht="6.95" customHeight="1">
      <c r="B87" s="33"/>
      <c r="L87" s="33"/>
    </row>
    <row r="88" spans="2:12" s="1" customFormat="1" ht="12" customHeight="1">
      <c r="B88" s="33"/>
      <c r="C88" s="27" t="s">
        <v>16</v>
      </c>
      <c r="L88" s="33"/>
    </row>
    <row r="89" spans="2:12" s="1" customFormat="1" ht="16.5" customHeight="1">
      <c r="B89" s="33"/>
      <c r="E89" s="303" t="str">
        <f>E7</f>
        <v>Rekonstrukce hygienických prostor ISŠT, Benešov, Černoleská 1997</v>
      </c>
      <c r="F89" s="304"/>
      <c r="G89" s="304"/>
      <c r="H89" s="304"/>
      <c r="L89" s="33"/>
    </row>
    <row r="90" spans="2:12" s="1" customFormat="1" ht="12" customHeight="1">
      <c r="B90" s="33"/>
      <c r="C90" s="27" t="s">
        <v>112</v>
      </c>
      <c r="L90" s="33"/>
    </row>
    <row r="91" spans="2:12" s="1" customFormat="1" ht="16.5" customHeight="1">
      <c r="B91" s="33"/>
      <c r="E91" s="276" t="str">
        <f>E9</f>
        <v>02 - 5.NP - č. 529 - Koupelna typ B</v>
      </c>
      <c r="F91" s="302"/>
      <c r="G91" s="302"/>
      <c r="H91" s="302"/>
      <c r="L91" s="33"/>
    </row>
    <row r="92" spans="2:12" s="1" customFormat="1" ht="6.95" customHeight="1">
      <c r="B92" s="33"/>
      <c r="L92" s="33"/>
    </row>
    <row r="93" spans="2:12" s="1" customFormat="1" ht="12" customHeight="1">
      <c r="B93" s="33"/>
      <c r="C93" s="27" t="s">
        <v>22</v>
      </c>
      <c r="F93" s="25" t="str">
        <f>F12</f>
        <v>Benešov, Černoleská 1997</v>
      </c>
      <c r="I93" s="27" t="s">
        <v>24</v>
      </c>
      <c r="J93" s="50">
        <f>IF(J12="","",J12)</f>
        <v>45880</v>
      </c>
      <c r="L93" s="33"/>
    </row>
    <row r="94" spans="2:12" s="1" customFormat="1" ht="6.95" customHeight="1">
      <c r="B94" s="33"/>
      <c r="L94" s="33"/>
    </row>
    <row r="95" spans="2:12" s="1" customFormat="1" ht="25.7" customHeight="1">
      <c r="B95" s="33"/>
      <c r="C95" s="27" t="s">
        <v>27</v>
      </c>
      <c r="F95" s="25" t="str">
        <f>E15</f>
        <v>Integrovaná střední škola technická</v>
      </c>
      <c r="I95" s="27" t="s">
        <v>34</v>
      </c>
      <c r="J95" s="31" t="str">
        <f>E21</f>
        <v>Ing. arch. Ondřej Lovíšek</v>
      </c>
      <c r="L95" s="33"/>
    </row>
    <row r="96" spans="2:12" s="1" customFormat="1" ht="15.2" customHeight="1">
      <c r="B96" s="33"/>
      <c r="C96" s="27" t="s">
        <v>33</v>
      </c>
      <c r="F96" s="25" t="str">
        <f>IF(E18="","",E18)</f>
        <v>OTISTAV s.r.o.</v>
      </c>
      <c r="I96" s="27" t="s">
        <v>38</v>
      </c>
      <c r="J96" s="31" t="str">
        <f>E24</f>
        <v xml:space="preserve"> </v>
      </c>
      <c r="L96" s="33"/>
    </row>
    <row r="97" spans="2:65" s="1" customFormat="1" ht="10.35" customHeight="1">
      <c r="B97" s="33"/>
      <c r="L97" s="33"/>
    </row>
    <row r="98" spans="2:65" s="10" customFormat="1" ht="29.25" customHeight="1">
      <c r="B98" s="108"/>
      <c r="C98" s="109" t="s">
        <v>139</v>
      </c>
      <c r="D98" s="110" t="s">
        <v>61</v>
      </c>
      <c r="E98" s="110" t="s">
        <v>57</v>
      </c>
      <c r="F98" s="110" t="s">
        <v>58</v>
      </c>
      <c r="G98" s="110" t="s">
        <v>140</v>
      </c>
      <c r="H98" s="110" t="s">
        <v>141</v>
      </c>
      <c r="I98" s="110" t="s">
        <v>142</v>
      </c>
      <c r="J98" s="110" t="s">
        <v>116</v>
      </c>
      <c r="K98" s="111" t="s">
        <v>143</v>
      </c>
      <c r="L98" s="108"/>
      <c r="M98" s="57" t="s">
        <v>32</v>
      </c>
      <c r="N98" s="58" t="s">
        <v>46</v>
      </c>
      <c r="O98" s="58" t="s">
        <v>144</v>
      </c>
      <c r="P98" s="58" t="s">
        <v>145</v>
      </c>
      <c r="Q98" s="58" t="s">
        <v>146</v>
      </c>
      <c r="R98" s="58" t="s">
        <v>147</v>
      </c>
      <c r="S98" s="58" t="s">
        <v>148</v>
      </c>
      <c r="T98" s="59" t="s">
        <v>149</v>
      </c>
    </row>
    <row r="99" spans="2:65" s="1" customFormat="1" ht="22.9" customHeight="1">
      <c r="B99" s="33"/>
      <c r="C99" s="62" t="s">
        <v>150</v>
      </c>
      <c r="J99" s="112">
        <f>BK99</f>
        <v>188318.82</v>
      </c>
      <c r="L99" s="33"/>
      <c r="M99" s="60"/>
      <c r="N99" s="51"/>
      <c r="O99" s="51"/>
      <c r="P99" s="113">
        <f>P100+P231+P574</f>
        <v>0</v>
      </c>
      <c r="Q99" s="51"/>
      <c r="R99" s="113">
        <f>R100+R231+R574</f>
        <v>3.5393803351999997</v>
      </c>
      <c r="S99" s="51"/>
      <c r="T99" s="114">
        <f>T100+T231+T574</f>
        <v>2.5308450000000002</v>
      </c>
      <c r="AT99" s="17" t="s">
        <v>75</v>
      </c>
      <c r="AU99" s="17" t="s">
        <v>117</v>
      </c>
      <c r="BK99" s="115">
        <f>BK100+BK231+BK574</f>
        <v>188318.82</v>
      </c>
    </row>
    <row r="100" spans="2:65" s="11" customFormat="1" ht="25.9" customHeight="1">
      <c r="B100" s="116"/>
      <c r="D100" s="117" t="s">
        <v>75</v>
      </c>
      <c r="E100" s="118" t="s">
        <v>151</v>
      </c>
      <c r="F100" s="118" t="s">
        <v>152</v>
      </c>
      <c r="I100" s="119"/>
      <c r="J100" s="120">
        <f>BK100</f>
        <v>64595.37000000001</v>
      </c>
      <c r="L100" s="116"/>
      <c r="M100" s="121"/>
      <c r="P100" s="122">
        <f>P101+P158+P216+P228</f>
        <v>0</v>
      </c>
      <c r="R100" s="122">
        <f>R101+R158+R216+R228</f>
        <v>2.7712859299999999</v>
      </c>
      <c r="T100" s="123">
        <f>T101+T158+T216+T228</f>
        <v>2.4029550000000004</v>
      </c>
      <c r="AR100" s="117" t="s">
        <v>84</v>
      </c>
      <c r="AT100" s="124" t="s">
        <v>75</v>
      </c>
      <c r="AU100" s="124" t="s">
        <v>76</v>
      </c>
      <c r="AY100" s="117" t="s">
        <v>153</v>
      </c>
      <c r="BK100" s="125">
        <f>BK101+BK158+BK216+BK228</f>
        <v>64595.37000000001</v>
      </c>
    </row>
    <row r="101" spans="2:65" s="11" customFormat="1" ht="22.9" customHeight="1">
      <c r="B101" s="116"/>
      <c r="D101" s="117" t="s">
        <v>75</v>
      </c>
      <c r="E101" s="126" t="s">
        <v>154</v>
      </c>
      <c r="F101" s="126" t="s">
        <v>155</v>
      </c>
      <c r="I101" s="119"/>
      <c r="J101" s="127">
        <f>BK101</f>
        <v>38726.520000000004</v>
      </c>
      <c r="L101" s="116"/>
      <c r="M101" s="121"/>
      <c r="P101" s="122">
        <f>SUM(P102:P157)</f>
        <v>0</v>
      </c>
      <c r="R101" s="122">
        <f>SUM(R102:R157)</f>
        <v>2.7708369199999998</v>
      </c>
      <c r="T101" s="123">
        <f>SUM(T102:T157)</f>
        <v>0</v>
      </c>
      <c r="AR101" s="117" t="s">
        <v>84</v>
      </c>
      <c r="AT101" s="124" t="s">
        <v>75</v>
      </c>
      <c r="AU101" s="124" t="s">
        <v>84</v>
      </c>
      <c r="AY101" s="117" t="s">
        <v>153</v>
      </c>
      <c r="BK101" s="125">
        <f>SUM(BK102:BK157)</f>
        <v>38726.520000000004</v>
      </c>
    </row>
    <row r="102" spans="2:65" s="1" customFormat="1" ht="16.5" customHeight="1">
      <c r="B102" s="33"/>
      <c r="C102" s="128" t="s">
        <v>84</v>
      </c>
      <c r="D102" s="128" t="s">
        <v>156</v>
      </c>
      <c r="E102" s="129" t="s">
        <v>157</v>
      </c>
      <c r="F102" s="130" t="s">
        <v>158</v>
      </c>
      <c r="G102" s="131" t="s">
        <v>159</v>
      </c>
      <c r="H102" s="132">
        <v>3</v>
      </c>
      <c r="I102" s="133">
        <v>706.3</v>
      </c>
      <c r="J102" s="134">
        <f>ROUND(I102*H102,2)</f>
        <v>2118.9</v>
      </c>
      <c r="K102" s="130" t="s">
        <v>160</v>
      </c>
      <c r="L102" s="33"/>
      <c r="M102" s="135" t="s">
        <v>32</v>
      </c>
      <c r="N102" s="136" t="s">
        <v>47</v>
      </c>
      <c r="P102" s="137">
        <f>O102*H102</f>
        <v>0</v>
      </c>
      <c r="Q102" s="137">
        <v>5.6000000000000001E-2</v>
      </c>
      <c r="R102" s="137">
        <f>Q102*H102</f>
        <v>0.16800000000000001</v>
      </c>
      <c r="S102" s="137">
        <v>0</v>
      </c>
      <c r="T102" s="138">
        <f>S102*H102</f>
        <v>0</v>
      </c>
      <c r="AR102" s="139" t="s">
        <v>161</v>
      </c>
      <c r="AT102" s="139" t="s">
        <v>156</v>
      </c>
      <c r="AU102" s="139" t="s">
        <v>86</v>
      </c>
      <c r="AY102" s="17" t="s">
        <v>153</v>
      </c>
      <c r="BE102" s="140">
        <f>IF(N102="základní",J102,0)</f>
        <v>2118.9</v>
      </c>
      <c r="BF102" s="140">
        <f>IF(N102="snížená",J102,0)</f>
        <v>0</v>
      </c>
      <c r="BG102" s="140">
        <f>IF(N102="zákl. přenesená",J102,0)</f>
        <v>0</v>
      </c>
      <c r="BH102" s="140">
        <f>IF(N102="sníž. přenesená",J102,0)</f>
        <v>0</v>
      </c>
      <c r="BI102" s="140">
        <f>IF(N102="nulová",J102,0)</f>
        <v>0</v>
      </c>
      <c r="BJ102" s="17" t="s">
        <v>84</v>
      </c>
      <c r="BK102" s="140">
        <f>ROUND(I102*H102,2)</f>
        <v>2118.9</v>
      </c>
      <c r="BL102" s="17" t="s">
        <v>161</v>
      </c>
      <c r="BM102" s="139" t="s">
        <v>162</v>
      </c>
    </row>
    <row r="103" spans="2:65" s="1" customFormat="1">
      <c r="B103" s="33"/>
      <c r="D103" s="141" t="s">
        <v>163</v>
      </c>
      <c r="F103" s="142" t="s">
        <v>164</v>
      </c>
      <c r="I103" s="143"/>
      <c r="L103" s="33"/>
      <c r="M103" s="144"/>
      <c r="T103" s="54"/>
      <c r="AT103" s="17" t="s">
        <v>163</v>
      </c>
      <c r="AU103" s="17" t="s">
        <v>86</v>
      </c>
    </row>
    <row r="104" spans="2:65" s="12" customFormat="1">
      <c r="B104" s="145"/>
      <c r="D104" s="146" t="s">
        <v>165</v>
      </c>
      <c r="E104" s="147" t="s">
        <v>32</v>
      </c>
      <c r="F104" s="148" t="s">
        <v>166</v>
      </c>
      <c r="H104" s="147" t="s">
        <v>32</v>
      </c>
      <c r="I104" s="149"/>
      <c r="L104" s="145"/>
      <c r="M104" s="150"/>
      <c r="T104" s="151"/>
      <c r="AT104" s="147" t="s">
        <v>165</v>
      </c>
      <c r="AU104" s="147" t="s">
        <v>86</v>
      </c>
      <c r="AV104" s="12" t="s">
        <v>84</v>
      </c>
      <c r="AW104" s="12" t="s">
        <v>37</v>
      </c>
      <c r="AX104" s="12" t="s">
        <v>76</v>
      </c>
      <c r="AY104" s="147" t="s">
        <v>153</v>
      </c>
    </row>
    <row r="105" spans="2:65" s="13" customFormat="1">
      <c r="B105" s="152"/>
      <c r="D105" s="146" t="s">
        <v>165</v>
      </c>
      <c r="E105" s="153" t="s">
        <v>32</v>
      </c>
      <c r="F105" s="154" t="s">
        <v>167</v>
      </c>
      <c r="H105" s="155">
        <v>3</v>
      </c>
      <c r="I105" s="156"/>
      <c r="L105" s="152"/>
      <c r="M105" s="157"/>
      <c r="T105" s="158"/>
      <c r="AT105" s="153" t="s">
        <v>165</v>
      </c>
      <c r="AU105" s="153" t="s">
        <v>86</v>
      </c>
      <c r="AV105" s="13" t="s">
        <v>86</v>
      </c>
      <c r="AW105" s="13" t="s">
        <v>37</v>
      </c>
      <c r="AX105" s="13" t="s">
        <v>84</v>
      </c>
      <c r="AY105" s="153" t="s">
        <v>153</v>
      </c>
    </row>
    <row r="106" spans="2:65" s="1" customFormat="1" ht="24.2" customHeight="1">
      <c r="B106" s="33"/>
      <c r="C106" s="128" t="s">
        <v>86</v>
      </c>
      <c r="D106" s="128" t="s">
        <v>156</v>
      </c>
      <c r="E106" s="129" t="s">
        <v>168</v>
      </c>
      <c r="F106" s="130" t="s">
        <v>169</v>
      </c>
      <c r="G106" s="131" t="s">
        <v>159</v>
      </c>
      <c r="H106" s="132">
        <v>3.3769999999999998</v>
      </c>
      <c r="I106" s="133">
        <v>291.94</v>
      </c>
      <c r="J106" s="134">
        <f>ROUND(I106*H106,2)</f>
        <v>985.88</v>
      </c>
      <c r="K106" s="130" t="s">
        <v>160</v>
      </c>
      <c r="L106" s="33"/>
      <c r="M106" s="135" t="s">
        <v>32</v>
      </c>
      <c r="N106" s="136" t="s">
        <v>47</v>
      </c>
      <c r="P106" s="137">
        <f>O106*H106</f>
        <v>0</v>
      </c>
      <c r="Q106" s="137">
        <v>4.3800000000000002E-3</v>
      </c>
      <c r="R106" s="137">
        <f>Q106*H106</f>
        <v>1.4791260000000001E-2</v>
      </c>
      <c r="S106" s="137">
        <v>0</v>
      </c>
      <c r="T106" s="138">
        <f>S106*H106</f>
        <v>0</v>
      </c>
      <c r="AR106" s="139" t="s">
        <v>161</v>
      </c>
      <c r="AT106" s="139" t="s">
        <v>156</v>
      </c>
      <c r="AU106" s="139" t="s">
        <v>86</v>
      </c>
      <c r="AY106" s="17" t="s">
        <v>153</v>
      </c>
      <c r="BE106" s="140">
        <f>IF(N106="základní",J106,0)</f>
        <v>985.88</v>
      </c>
      <c r="BF106" s="140">
        <f>IF(N106="snížená",J106,0)</f>
        <v>0</v>
      </c>
      <c r="BG106" s="140">
        <f>IF(N106="zákl. přenesená",J106,0)</f>
        <v>0</v>
      </c>
      <c r="BH106" s="140">
        <f>IF(N106="sníž. přenesená",J106,0)</f>
        <v>0</v>
      </c>
      <c r="BI106" s="140">
        <f>IF(N106="nulová",J106,0)</f>
        <v>0</v>
      </c>
      <c r="BJ106" s="17" t="s">
        <v>84</v>
      </c>
      <c r="BK106" s="140">
        <f>ROUND(I106*H106,2)</f>
        <v>985.88</v>
      </c>
      <c r="BL106" s="17" t="s">
        <v>161</v>
      </c>
      <c r="BM106" s="139" t="s">
        <v>170</v>
      </c>
    </row>
    <row r="107" spans="2:65" s="1" customFormat="1">
      <c r="B107" s="33"/>
      <c r="D107" s="141" t="s">
        <v>163</v>
      </c>
      <c r="F107" s="142" t="s">
        <v>171</v>
      </c>
      <c r="I107" s="143"/>
      <c r="L107" s="33"/>
      <c r="M107" s="144"/>
      <c r="T107" s="54"/>
      <c r="AT107" s="17" t="s">
        <v>163</v>
      </c>
      <c r="AU107" s="17" t="s">
        <v>86</v>
      </c>
    </row>
    <row r="108" spans="2:65" s="12" customFormat="1">
      <c r="B108" s="145"/>
      <c r="D108" s="146" t="s">
        <v>165</v>
      </c>
      <c r="E108" s="147" t="s">
        <v>32</v>
      </c>
      <c r="F108" s="148" t="s">
        <v>172</v>
      </c>
      <c r="H108" s="147" t="s">
        <v>32</v>
      </c>
      <c r="I108" s="149"/>
      <c r="L108" s="145"/>
      <c r="M108" s="150"/>
      <c r="T108" s="151"/>
      <c r="AT108" s="147" t="s">
        <v>165</v>
      </c>
      <c r="AU108" s="147" t="s">
        <v>86</v>
      </c>
      <c r="AV108" s="12" t="s">
        <v>84</v>
      </c>
      <c r="AW108" s="12" t="s">
        <v>37</v>
      </c>
      <c r="AX108" s="12" t="s">
        <v>76</v>
      </c>
      <c r="AY108" s="147" t="s">
        <v>153</v>
      </c>
    </row>
    <row r="109" spans="2:65" s="13" customFormat="1">
      <c r="B109" s="152"/>
      <c r="D109" s="146" t="s">
        <v>165</v>
      </c>
      <c r="E109" s="153" t="s">
        <v>32</v>
      </c>
      <c r="F109" s="154" t="s">
        <v>173</v>
      </c>
      <c r="H109" s="155">
        <v>1.1639999999999999</v>
      </c>
      <c r="I109" s="156"/>
      <c r="L109" s="152"/>
      <c r="M109" s="157"/>
      <c r="T109" s="158"/>
      <c r="AT109" s="153" t="s">
        <v>165</v>
      </c>
      <c r="AU109" s="153" t="s">
        <v>86</v>
      </c>
      <c r="AV109" s="13" t="s">
        <v>86</v>
      </c>
      <c r="AW109" s="13" t="s">
        <v>37</v>
      </c>
      <c r="AX109" s="13" t="s">
        <v>76</v>
      </c>
      <c r="AY109" s="153" t="s">
        <v>153</v>
      </c>
    </row>
    <row r="110" spans="2:65" s="12" customFormat="1">
      <c r="B110" s="145"/>
      <c r="D110" s="146" t="s">
        <v>165</v>
      </c>
      <c r="E110" s="147" t="s">
        <v>32</v>
      </c>
      <c r="F110" s="148" t="s">
        <v>174</v>
      </c>
      <c r="H110" s="147" t="s">
        <v>32</v>
      </c>
      <c r="I110" s="149"/>
      <c r="L110" s="145"/>
      <c r="M110" s="150"/>
      <c r="T110" s="151"/>
      <c r="AT110" s="147" t="s">
        <v>165</v>
      </c>
      <c r="AU110" s="147" t="s">
        <v>86</v>
      </c>
      <c r="AV110" s="12" t="s">
        <v>84</v>
      </c>
      <c r="AW110" s="12" t="s">
        <v>37</v>
      </c>
      <c r="AX110" s="12" t="s">
        <v>76</v>
      </c>
      <c r="AY110" s="147" t="s">
        <v>153</v>
      </c>
    </row>
    <row r="111" spans="2:65" s="13" customFormat="1">
      <c r="B111" s="152"/>
      <c r="D111" s="146" t="s">
        <v>165</v>
      </c>
      <c r="E111" s="153" t="s">
        <v>32</v>
      </c>
      <c r="F111" s="154" t="s">
        <v>175</v>
      </c>
      <c r="H111" s="155">
        <v>1.278</v>
      </c>
      <c r="I111" s="156"/>
      <c r="L111" s="152"/>
      <c r="M111" s="157"/>
      <c r="T111" s="158"/>
      <c r="AT111" s="153" t="s">
        <v>165</v>
      </c>
      <c r="AU111" s="153" t="s">
        <v>86</v>
      </c>
      <c r="AV111" s="13" t="s">
        <v>86</v>
      </c>
      <c r="AW111" s="13" t="s">
        <v>37</v>
      </c>
      <c r="AX111" s="13" t="s">
        <v>76</v>
      </c>
      <c r="AY111" s="153" t="s">
        <v>153</v>
      </c>
    </row>
    <row r="112" spans="2:65" s="12" customFormat="1">
      <c r="B112" s="145"/>
      <c r="D112" s="146" t="s">
        <v>165</v>
      </c>
      <c r="E112" s="147" t="s">
        <v>32</v>
      </c>
      <c r="F112" s="148" t="s">
        <v>176</v>
      </c>
      <c r="H112" s="147" t="s">
        <v>32</v>
      </c>
      <c r="I112" s="149"/>
      <c r="L112" s="145"/>
      <c r="M112" s="150"/>
      <c r="T112" s="151"/>
      <c r="AT112" s="147" t="s">
        <v>165</v>
      </c>
      <c r="AU112" s="147" t="s">
        <v>86</v>
      </c>
      <c r="AV112" s="12" t="s">
        <v>84</v>
      </c>
      <c r="AW112" s="12" t="s">
        <v>37</v>
      </c>
      <c r="AX112" s="12" t="s">
        <v>76</v>
      </c>
      <c r="AY112" s="147" t="s">
        <v>153</v>
      </c>
    </row>
    <row r="113" spans="2:65" s="13" customFormat="1">
      <c r="B113" s="152"/>
      <c r="D113" s="146" t="s">
        <v>165</v>
      </c>
      <c r="E113" s="153" t="s">
        <v>32</v>
      </c>
      <c r="F113" s="154" t="s">
        <v>177</v>
      </c>
      <c r="H113" s="155">
        <v>0.93500000000000005</v>
      </c>
      <c r="I113" s="156"/>
      <c r="L113" s="152"/>
      <c r="M113" s="157"/>
      <c r="T113" s="158"/>
      <c r="AT113" s="153" t="s">
        <v>165</v>
      </c>
      <c r="AU113" s="153" t="s">
        <v>86</v>
      </c>
      <c r="AV113" s="13" t="s">
        <v>86</v>
      </c>
      <c r="AW113" s="13" t="s">
        <v>37</v>
      </c>
      <c r="AX113" s="13" t="s">
        <v>76</v>
      </c>
      <c r="AY113" s="153" t="s">
        <v>153</v>
      </c>
    </row>
    <row r="114" spans="2:65" s="14" customFormat="1">
      <c r="B114" s="159"/>
      <c r="D114" s="146" t="s">
        <v>165</v>
      </c>
      <c r="E114" s="160" t="s">
        <v>32</v>
      </c>
      <c r="F114" s="161" t="s">
        <v>178</v>
      </c>
      <c r="H114" s="162">
        <v>3.3769999999999998</v>
      </c>
      <c r="I114" s="163"/>
      <c r="L114" s="159"/>
      <c r="M114" s="164"/>
      <c r="T114" s="165"/>
      <c r="AT114" s="160" t="s">
        <v>165</v>
      </c>
      <c r="AU114" s="160" t="s">
        <v>86</v>
      </c>
      <c r="AV114" s="14" t="s">
        <v>161</v>
      </c>
      <c r="AW114" s="14" t="s">
        <v>37</v>
      </c>
      <c r="AX114" s="14" t="s">
        <v>84</v>
      </c>
      <c r="AY114" s="160" t="s">
        <v>153</v>
      </c>
    </row>
    <row r="115" spans="2:65" s="1" customFormat="1" ht="16.5" customHeight="1">
      <c r="B115" s="33"/>
      <c r="C115" s="128" t="s">
        <v>179</v>
      </c>
      <c r="D115" s="128" t="s">
        <v>156</v>
      </c>
      <c r="E115" s="129" t="s">
        <v>180</v>
      </c>
      <c r="F115" s="130" t="s">
        <v>181</v>
      </c>
      <c r="G115" s="131" t="s">
        <v>159</v>
      </c>
      <c r="H115" s="132">
        <v>3.3769999999999998</v>
      </c>
      <c r="I115" s="133">
        <v>55.56</v>
      </c>
      <c r="J115" s="134">
        <f>ROUND(I115*H115,2)</f>
        <v>187.63</v>
      </c>
      <c r="K115" s="130" t="s">
        <v>160</v>
      </c>
      <c r="L115" s="33"/>
      <c r="M115" s="135" t="s">
        <v>32</v>
      </c>
      <c r="N115" s="136" t="s">
        <v>47</v>
      </c>
      <c r="P115" s="137">
        <f>O115*H115</f>
        <v>0</v>
      </c>
      <c r="Q115" s="137">
        <v>2.5999999999999998E-4</v>
      </c>
      <c r="R115" s="137">
        <f>Q115*H115</f>
        <v>8.7801999999999986E-4</v>
      </c>
      <c r="S115" s="137">
        <v>0</v>
      </c>
      <c r="T115" s="138">
        <f>S115*H115</f>
        <v>0</v>
      </c>
      <c r="AR115" s="139" t="s">
        <v>161</v>
      </c>
      <c r="AT115" s="139" t="s">
        <v>156</v>
      </c>
      <c r="AU115" s="139" t="s">
        <v>86</v>
      </c>
      <c r="AY115" s="17" t="s">
        <v>153</v>
      </c>
      <c r="BE115" s="140">
        <f>IF(N115="základní",J115,0)</f>
        <v>187.63</v>
      </c>
      <c r="BF115" s="140">
        <f>IF(N115="snížená",J115,0)</f>
        <v>0</v>
      </c>
      <c r="BG115" s="140">
        <f>IF(N115="zákl. přenesená",J115,0)</f>
        <v>0</v>
      </c>
      <c r="BH115" s="140">
        <f>IF(N115="sníž. přenesená",J115,0)</f>
        <v>0</v>
      </c>
      <c r="BI115" s="140">
        <f>IF(N115="nulová",J115,0)</f>
        <v>0</v>
      </c>
      <c r="BJ115" s="17" t="s">
        <v>84</v>
      </c>
      <c r="BK115" s="140">
        <f>ROUND(I115*H115,2)</f>
        <v>187.63</v>
      </c>
      <c r="BL115" s="17" t="s">
        <v>161</v>
      </c>
      <c r="BM115" s="139" t="s">
        <v>182</v>
      </c>
    </row>
    <row r="116" spans="2:65" s="1" customFormat="1">
      <c r="B116" s="33"/>
      <c r="D116" s="141" t="s">
        <v>163</v>
      </c>
      <c r="F116" s="142" t="s">
        <v>183</v>
      </c>
      <c r="I116" s="143"/>
      <c r="L116" s="33"/>
      <c r="M116" s="144"/>
      <c r="T116" s="54"/>
      <c r="AT116" s="17" t="s">
        <v>163</v>
      </c>
      <c r="AU116" s="17" t="s">
        <v>86</v>
      </c>
    </row>
    <row r="117" spans="2:65" s="1" customFormat="1" ht="24.2" customHeight="1">
      <c r="B117" s="33"/>
      <c r="C117" s="128" t="s">
        <v>161</v>
      </c>
      <c r="D117" s="128" t="s">
        <v>156</v>
      </c>
      <c r="E117" s="129" t="s">
        <v>184</v>
      </c>
      <c r="F117" s="130" t="s">
        <v>185</v>
      </c>
      <c r="G117" s="131" t="s">
        <v>159</v>
      </c>
      <c r="H117" s="132">
        <v>3.3769999999999998</v>
      </c>
      <c r="I117" s="133">
        <v>602.71</v>
      </c>
      <c r="J117" s="134">
        <f>ROUND(I117*H117,2)</f>
        <v>2035.35</v>
      </c>
      <c r="K117" s="130" t="s">
        <v>160</v>
      </c>
      <c r="L117" s="33"/>
      <c r="M117" s="135" t="s">
        <v>32</v>
      </c>
      <c r="N117" s="136" t="s">
        <v>47</v>
      </c>
      <c r="P117" s="137">
        <f>O117*H117</f>
        <v>0</v>
      </c>
      <c r="Q117" s="137">
        <v>1.8380000000000001E-2</v>
      </c>
      <c r="R117" s="137">
        <f>Q117*H117</f>
        <v>6.2069260000000001E-2</v>
      </c>
      <c r="S117" s="137">
        <v>0</v>
      </c>
      <c r="T117" s="138">
        <f>S117*H117</f>
        <v>0</v>
      </c>
      <c r="AR117" s="139" t="s">
        <v>161</v>
      </c>
      <c r="AT117" s="139" t="s">
        <v>156</v>
      </c>
      <c r="AU117" s="139" t="s">
        <v>86</v>
      </c>
      <c r="AY117" s="17" t="s">
        <v>153</v>
      </c>
      <c r="BE117" s="140">
        <f>IF(N117="základní",J117,0)</f>
        <v>2035.35</v>
      </c>
      <c r="BF117" s="140">
        <f>IF(N117="snížená",J117,0)</f>
        <v>0</v>
      </c>
      <c r="BG117" s="140">
        <f>IF(N117="zákl. přenesená",J117,0)</f>
        <v>0</v>
      </c>
      <c r="BH117" s="140">
        <f>IF(N117="sníž. přenesená",J117,0)</f>
        <v>0</v>
      </c>
      <c r="BI117" s="140">
        <f>IF(N117="nulová",J117,0)</f>
        <v>0</v>
      </c>
      <c r="BJ117" s="17" t="s">
        <v>84</v>
      </c>
      <c r="BK117" s="140">
        <f>ROUND(I117*H117,2)</f>
        <v>2035.35</v>
      </c>
      <c r="BL117" s="17" t="s">
        <v>161</v>
      </c>
      <c r="BM117" s="139" t="s">
        <v>186</v>
      </c>
    </row>
    <row r="118" spans="2:65" s="1" customFormat="1">
      <c r="B118" s="33"/>
      <c r="D118" s="141" t="s">
        <v>163</v>
      </c>
      <c r="F118" s="142" t="s">
        <v>187</v>
      </c>
      <c r="I118" s="143"/>
      <c r="L118" s="33"/>
      <c r="M118" s="144"/>
      <c r="T118" s="54"/>
      <c r="AT118" s="17" t="s">
        <v>163</v>
      </c>
      <c r="AU118" s="17" t="s">
        <v>86</v>
      </c>
    </row>
    <row r="119" spans="2:65" s="1" customFormat="1" ht="16.5" customHeight="1">
      <c r="B119" s="33"/>
      <c r="C119" s="128" t="s">
        <v>188</v>
      </c>
      <c r="D119" s="128" t="s">
        <v>156</v>
      </c>
      <c r="E119" s="129" t="s">
        <v>189</v>
      </c>
      <c r="F119" s="130" t="s">
        <v>190</v>
      </c>
      <c r="G119" s="131" t="s">
        <v>159</v>
      </c>
      <c r="H119" s="132">
        <v>26.715</v>
      </c>
      <c r="I119" s="133">
        <v>273.10000000000002</v>
      </c>
      <c r="J119" s="134">
        <f>ROUND(I119*H119,2)</f>
        <v>7295.87</v>
      </c>
      <c r="K119" s="130" t="s">
        <v>160</v>
      </c>
      <c r="L119" s="33"/>
      <c r="M119" s="135" t="s">
        <v>32</v>
      </c>
      <c r="N119" s="136" t="s">
        <v>47</v>
      </c>
      <c r="P119" s="137">
        <f>O119*H119</f>
        <v>0</v>
      </c>
      <c r="Q119" s="137">
        <v>2.0480000000000002E-2</v>
      </c>
      <c r="R119" s="137">
        <f>Q119*H119</f>
        <v>0.54712320000000003</v>
      </c>
      <c r="S119" s="137">
        <v>0</v>
      </c>
      <c r="T119" s="138">
        <f>S119*H119</f>
        <v>0</v>
      </c>
      <c r="AR119" s="139" t="s">
        <v>161</v>
      </c>
      <c r="AT119" s="139" t="s">
        <v>156</v>
      </c>
      <c r="AU119" s="139" t="s">
        <v>86</v>
      </c>
      <c r="AY119" s="17" t="s">
        <v>153</v>
      </c>
      <c r="BE119" s="140">
        <f>IF(N119="základní",J119,0)</f>
        <v>7295.87</v>
      </c>
      <c r="BF119" s="140">
        <f>IF(N119="snížená",J119,0)</f>
        <v>0</v>
      </c>
      <c r="BG119" s="140">
        <f>IF(N119="zákl. přenesená",J119,0)</f>
        <v>0</v>
      </c>
      <c r="BH119" s="140">
        <f>IF(N119="sníž. přenesená",J119,0)</f>
        <v>0</v>
      </c>
      <c r="BI119" s="140">
        <f>IF(N119="nulová",J119,0)</f>
        <v>0</v>
      </c>
      <c r="BJ119" s="17" t="s">
        <v>84</v>
      </c>
      <c r="BK119" s="140">
        <f>ROUND(I119*H119,2)</f>
        <v>7295.87</v>
      </c>
      <c r="BL119" s="17" t="s">
        <v>161</v>
      </c>
      <c r="BM119" s="139" t="s">
        <v>191</v>
      </c>
    </row>
    <row r="120" spans="2:65" s="1" customFormat="1">
      <c r="B120" s="33"/>
      <c r="D120" s="141" t="s">
        <v>163</v>
      </c>
      <c r="F120" s="142" t="s">
        <v>192</v>
      </c>
      <c r="I120" s="143"/>
      <c r="L120" s="33"/>
      <c r="M120" s="144"/>
      <c r="T120" s="54"/>
      <c r="AT120" s="17" t="s">
        <v>163</v>
      </c>
      <c r="AU120" s="17" t="s">
        <v>86</v>
      </c>
    </row>
    <row r="121" spans="2:65" s="12" customFormat="1">
      <c r="B121" s="145"/>
      <c r="D121" s="146" t="s">
        <v>165</v>
      </c>
      <c r="E121" s="147" t="s">
        <v>32</v>
      </c>
      <c r="F121" s="148" t="s">
        <v>193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2" customFormat="1">
      <c r="B122" s="145"/>
      <c r="D122" s="146" t="s">
        <v>165</v>
      </c>
      <c r="E122" s="147" t="s">
        <v>32</v>
      </c>
      <c r="F122" s="148" t="s">
        <v>172</v>
      </c>
      <c r="H122" s="147" t="s">
        <v>32</v>
      </c>
      <c r="I122" s="149"/>
      <c r="L122" s="145"/>
      <c r="M122" s="150"/>
      <c r="T122" s="151"/>
      <c r="AT122" s="147" t="s">
        <v>165</v>
      </c>
      <c r="AU122" s="147" t="s">
        <v>86</v>
      </c>
      <c r="AV122" s="12" t="s">
        <v>84</v>
      </c>
      <c r="AW122" s="12" t="s">
        <v>37</v>
      </c>
      <c r="AX122" s="12" t="s">
        <v>76</v>
      </c>
      <c r="AY122" s="147" t="s">
        <v>153</v>
      </c>
    </row>
    <row r="123" spans="2:65" s="13" customFormat="1">
      <c r="B123" s="152"/>
      <c r="D123" s="146" t="s">
        <v>165</v>
      </c>
      <c r="E123" s="153" t="s">
        <v>32</v>
      </c>
      <c r="F123" s="154" t="s">
        <v>194</v>
      </c>
      <c r="H123" s="155">
        <v>7.7720000000000002</v>
      </c>
      <c r="I123" s="156"/>
      <c r="L123" s="152"/>
      <c r="M123" s="157"/>
      <c r="T123" s="158"/>
      <c r="AT123" s="153" t="s">
        <v>165</v>
      </c>
      <c r="AU123" s="153" t="s">
        <v>86</v>
      </c>
      <c r="AV123" s="13" t="s">
        <v>86</v>
      </c>
      <c r="AW123" s="13" t="s">
        <v>37</v>
      </c>
      <c r="AX123" s="13" t="s">
        <v>76</v>
      </c>
      <c r="AY123" s="153" t="s">
        <v>153</v>
      </c>
    </row>
    <row r="124" spans="2:65" s="12" customFormat="1">
      <c r="B124" s="145"/>
      <c r="D124" s="146" t="s">
        <v>165</v>
      </c>
      <c r="E124" s="147" t="s">
        <v>32</v>
      </c>
      <c r="F124" s="148" t="s">
        <v>174</v>
      </c>
      <c r="H124" s="147" t="s">
        <v>32</v>
      </c>
      <c r="I124" s="149"/>
      <c r="L124" s="145"/>
      <c r="M124" s="150"/>
      <c r="T124" s="151"/>
      <c r="AT124" s="147" t="s">
        <v>165</v>
      </c>
      <c r="AU124" s="147" t="s">
        <v>86</v>
      </c>
      <c r="AV124" s="12" t="s">
        <v>84</v>
      </c>
      <c r="AW124" s="12" t="s">
        <v>37</v>
      </c>
      <c r="AX124" s="12" t="s">
        <v>76</v>
      </c>
      <c r="AY124" s="147" t="s">
        <v>153</v>
      </c>
    </row>
    <row r="125" spans="2:65" s="13" customFormat="1">
      <c r="B125" s="152"/>
      <c r="D125" s="146" t="s">
        <v>165</v>
      </c>
      <c r="E125" s="153" t="s">
        <v>32</v>
      </c>
      <c r="F125" s="154" t="s">
        <v>195</v>
      </c>
      <c r="H125" s="155">
        <v>10.385999999999999</v>
      </c>
      <c r="I125" s="156"/>
      <c r="L125" s="152"/>
      <c r="M125" s="157"/>
      <c r="T125" s="158"/>
      <c r="AT125" s="153" t="s">
        <v>165</v>
      </c>
      <c r="AU125" s="153" t="s">
        <v>86</v>
      </c>
      <c r="AV125" s="13" t="s">
        <v>86</v>
      </c>
      <c r="AW125" s="13" t="s">
        <v>37</v>
      </c>
      <c r="AX125" s="13" t="s">
        <v>76</v>
      </c>
      <c r="AY125" s="153" t="s">
        <v>153</v>
      </c>
    </row>
    <row r="126" spans="2:65" s="12" customFormat="1">
      <c r="B126" s="145"/>
      <c r="D126" s="146" t="s">
        <v>165</v>
      </c>
      <c r="E126" s="147" t="s">
        <v>32</v>
      </c>
      <c r="F126" s="148" t="s">
        <v>176</v>
      </c>
      <c r="H126" s="147" t="s">
        <v>32</v>
      </c>
      <c r="I126" s="149"/>
      <c r="L126" s="145"/>
      <c r="M126" s="150"/>
      <c r="T126" s="151"/>
      <c r="AT126" s="147" t="s">
        <v>165</v>
      </c>
      <c r="AU126" s="147" t="s">
        <v>86</v>
      </c>
      <c r="AV126" s="12" t="s">
        <v>84</v>
      </c>
      <c r="AW126" s="12" t="s">
        <v>37</v>
      </c>
      <c r="AX126" s="12" t="s">
        <v>76</v>
      </c>
      <c r="AY126" s="147" t="s">
        <v>153</v>
      </c>
    </row>
    <row r="127" spans="2:65" s="13" customFormat="1">
      <c r="B127" s="152"/>
      <c r="D127" s="146" t="s">
        <v>165</v>
      </c>
      <c r="E127" s="153" t="s">
        <v>32</v>
      </c>
      <c r="F127" s="154" t="s">
        <v>196</v>
      </c>
      <c r="H127" s="155">
        <v>8.5570000000000004</v>
      </c>
      <c r="I127" s="156"/>
      <c r="L127" s="152"/>
      <c r="M127" s="157"/>
      <c r="T127" s="158"/>
      <c r="AT127" s="153" t="s">
        <v>165</v>
      </c>
      <c r="AU127" s="153" t="s">
        <v>86</v>
      </c>
      <c r="AV127" s="13" t="s">
        <v>86</v>
      </c>
      <c r="AW127" s="13" t="s">
        <v>37</v>
      </c>
      <c r="AX127" s="13" t="s">
        <v>76</v>
      </c>
      <c r="AY127" s="153" t="s">
        <v>153</v>
      </c>
    </row>
    <row r="128" spans="2:65" s="14" customFormat="1">
      <c r="B128" s="159"/>
      <c r="D128" s="146" t="s">
        <v>165</v>
      </c>
      <c r="E128" s="160" t="s">
        <v>32</v>
      </c>
      <c r="F128" s="161" t="s">
        <v>178</v>
      </c>
      <c r="H128" s="162">
        <v>26.715</v>
      </c>
      <c r="I128" s="163"/>
      <c r="L128" s="159"/>
      <c r="M128" s="164"/>
      <c r="T128" s="165"/>
      <c r="AT128" s="160" t="s">
        <v>165</v>
      </c>
      <c r="AU128" s="160" t="s">
        <v>86</v>
      </c>
      <c r="AV128" s="14" t="s">
        <v>161</v>
      </c>
      <c r="AW128" s="14" t="s">
        <v>37</v>
      </c>
      <c r="AX128" s="14" t="s">
        <v>84</v>
      </c>
      <c r="AY128" s="160" t="s">
        <v>153</v>
      </c>
    </row>
    <row r="129" spans="2:65" s="1" customFormat="1" ht="24.2" customHeight="1">
      <c r="B129" s="33"/>
      <c r="C129" s="128" t="s">
        <v>154</v>
      </c>
      <c r="D129" s="128" t="s">
        <v>156</v>
      </c>
      <c r="E129" s="129" t="s">
        <v>197</v>
      </c>
      <c r="F129" s="130" t="s">
        <v>198</v>
      </c>
      <c r="G129" s="131" t="s">
        <v>159</v>
      </c>
      <c r="H129" s="132">
        <v>213.71799999999999</v>
      </c>
      <c r="I129" s="133">
        <v>55.56</v>
      </c>
      <c r="J129" s="134">
        <f>ROUND(I129*H129,2)</f>
        <v>11874.17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7.9000000000000008E-3</v>
      </c>
      <c r="R129" s="137">
        <f>Q129*H129</f>
        <v>1.6883722000000001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11874.17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11874.17</v>
      </c>
      <c r="BL129" s="17" t="s">
        <v>161</v>
      </c>
      <c r="BM129" s="139" t="s">
        <v>199</v>
      </c>
    </row>
    <row r="130" spans="2:65" s="1" customFormat="1">
      <c r="B130" s="33"/>
      <c r="D130" s="141" t="s">
        <v>163</v>
      </c>
      <c r="F130" s="142" t="s">
        <v>200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193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172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201</v>
      </c>
      <c r="H133" s="155">
        <v>62.179000000000002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174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202</v>
      </c>
      <c r="H135" s="155">
        <v>83.084999999999994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2" customFormat="1">
      <c r="B136" s="145"/>
      <c r="D136" s="146" t="s">
        <v>165</v>
      </c>
      <c r="E136" s="147" t="s">
        <v>32</v>
      </c>
      <c r="F136" s="148" t="s">
        <v>176</v>
      </c>
      <c r="H136" s="147" t="s">
        <v>32</v>
      </c>
      <c r="I136" s="149"/>
      <c r="L136" s="145"/>
      <c r="M136" s="150"/>
      <c r="T136" s="151"/>
      <c r="AT136" s="147" t="s">
        <v>165</v>
      </c>
      <c r="AU136" s="147" t="s">
        <v>86</v>
      </c>
      <c r="AV136" s="12" t="s">
        <v>84</v>
      </c>
      <c r="AW136" s="12" t="s">
        <v>37</v>
      </c>
      <c r="AX136" s="12" t="s">
        <v>76</v>
      </c>
      <c r="AY136" s="147" t="s">
        <v>153</v>
      </c>
    </row>
    <row r="137" spans="2:65" s="13" customFormat="1">
      <c r="B137" s="152"/>
      <c r="D137" s="146" t="s">
        <v>165</v>
      </c>
      <c r="E137" s="153" t="s">
        <v>32</v>
      </c>
      <c r="F137" s="154" t="s">
        <v>203</v>
      </c>
      <c r="H137" s="155">
        <v>68.453999999999994</v>
      </c>
      <c r="I137" s="156"/>
      <c r="L137" s="152"/>
      <c r="M137" s="157"/>
      <c r="T137" s="158"/>
      <c r="AT137" s="153" t="s">
        <v>165</v>
      </c>
      <c r="AU137" s="153" t="s">
        <v>86</v>
      </c>
      <c r="AV137" s="13" t="s">
        <v>86</v>
      </c>
      <c r="AW137" s="13" t="s">
        <v>37</v>
      </c>
      <c r="AX137" s="13" t="s">
        <v>76</v>
      </c>
      <c r="AY137" s="153" t="s">
        <v>153</v>
      </c>
    </row>
    <row r="138" spans="2:65" s="14" customFormat="1">
      <c r="B138" s="159"/>
      <c r="D138" s="146" t="s">
        <v>165</v>
      </c>
      <c r="E138" s="160" t="s">
        <v>32</v>
      </c>
      <c r="F138" s="161" t="s">
        <v>178</v>
      </c>
      <c r="H138" s="162">
        <v>213.71799999999999</v>
      </c>
      <c r="I138" s="163"/>
      <c r="L138" s="159"/>
      <c r="M138" s="164"/>
      <c r="T138" s="165"/>
      <c r="AT138" s="160" t="s">
        <v>165</v>
      </c>
      <c r="AU138" s="160" t="s">
        <v>86</v>
      </c>
      <c r="AV138" s="14" t="s">
        <v>161</v>
      </c>
      <c r="AW138" s="14" t="s">
        <v>37</v>
      </c>
      <c r="AX138" s="14" t="s">
        <v>84</v>
      </c>
      <c r="AY138" s="160" t="s">
        <v>153</v>
      </c>
    </row>
    <row r="139" spans="2:65" s="1" customFormat="1" ht="24.2" customHeight="1">
      <c r="B139" s="33"/>
      <c r="C139" s="128" t="s">
        <v>204</v>
      </c>
      <c r="D139" s="128" t="s">
        <v>156</v>
      </c>
      <c r="E139" s="129" t="s">
        <v>205</v>
      </c>
      <c r="F139" s="130" t="s">
        <v>206</v>
      </c>
      <c r="G139" s="131" t="s">
        <v>159</v>
      </c>
      <c r="H139" s="132">
        <v>26.715</v>
      </c>
      <c r="I139" s="133">
        <v>291.94</v>
      </c>
      <c r="J139" s="134">
        <f>ROUND(I139*H139,2)</f>
        <v>7799.18</v>
      </c>
      <c r="K139" s="130" t="s">
        <v>160</v>
      </c>
      <c r="L139" s="33"/>
      <c r="M139" s="135" t="s">
        <v>32</v>
      </c>
      <c r="N139" s="136" t="s">
        <v>47</v>
      </c>
      <c r="P139" s="137">
        <f>O139*H139</f>
        <v>0</v>
      </c>
      <c r="Q139" s="137">
        <v>4.3800000000000002E-3</v>
      </c>
      <c r="R139" s="137">
        <f>Q139*H139</f>
        <v>0.11701170000000001</v>
      </c>
      <c r="S139" s="137">
        <v>0</v>
      </c>
      <c r="T139" s="138">
        <f>S139*H139</f>
        <v>0</v>
      </c>
      <c r="AR139" s="139" t="s">
        <v>161</v>
      </c>
      <c r="AT139" s="139" t="s">
        <v>156</v>
      </c>
      <c r="AU139" s="139" t="s">
        <v>86</v>
      </c>
      <c r="AY139" s="17" t="s">
        <v>153</v>
      </c>
      <c r="BE139" s="140">
        <f>IF(N139="základní",J139,0)</f>
        <v>7799.18</v>
      </c>
      <c r="BF139" s="140">
        <f>IF(N139="snížená",J139,0)</f>
        <v>0</v>
      </c>
      <c r="BG139" s="140">
        <f>IF(N139="zákl. přenesená",J139,0)</f>
        <v>0</v>
      </c>
      <c r="BH139" s="140">
        <f>IF(N139="sníž. přenesená",J139,0)</f>
        <v>0</v>
      </c>
      <c r="BI139" s="140">
        <f>IF(N139="nulová",J139,0)</f>
        <v>0</v>
      </c>
      <c r="BJ139" s="17" t="s">
        <v>84</v>
      </c>
      <c r="BK139" s="140">
        <f>ROUND(I139*H139,2)</f>
        <v>7799.18</v>
      </c>
      <c r="BL139" s="17" t="s">
        <v>161</v>
      </c>
      <c r="BM139" s="139" t="s">
        <v>207</v>
      </c>
    </row>
    <row r="140" spans="2:65" s="1" customFormat="1">
      <c r="B140" s="33"/>
      <c r="D140" s="141" t="s">
        <v>163</v>
      </c>
      <c r="F140" s="142" t="s">
        <v>208</v>
      </c>
      <c r="I140" s="143"/>
      <c r="L140" s="33"/>
      <c r="M140" s="144"/>
      <c r="T140" s="54"/>
      <c r="AT140" s="17" t="s">
        <v>163</v>
      </c>
      <c r="AU140" s="17" t="s">
        <v>86</v>
      </c>
    </row>
    <row r="141" spans="2:65" s="1" customFormat="1" ht="16.5" customHeight="1">
      <c r="B141" s="33"/>
      <c r="C141" s="128" t="s">
        <v>209</v>
      </c>
      <c r="D141" s="128" t="s">
        <v>156</v>
      </c>
      <c r="E141" s="129" t="s">
        <v>210</v>
      </c>
      <c r="F141" s="130" t="s">
        <v>211</v>
      </c>
      <c r="G141" s="131" t="s">
        <v>159</v>
      </c>
      <c r="H141" s="132">
        <v>9.2270000000000003</v>
      </c>
      <c r="I141" s="133">
        <v>55.56</v>
      </c>
      <c r="J141" s="134">
        <f>ROUND(I141*H141,2)</f>
        <v>512.65</v>
      </c>
      <c r="K141" s="130" t="s">
        <v>160</v>
      </c>
      <c r="L141" s="33"/>
      <c r="M141" s="135" t="s">
        <v>32</v>
      </c>
      <c r="N141" s="136" t="s">
        <v>47</v>
      </c>
      <c r="P141" s="137">
        <f>O141*H141</f>
        <v>0</v>
      </c>
      <c r="Q141" s="137">
        <v>2.5999999999999998E-4</v>
      </c>
      <c r="R141" s="137">
        <f>Q141*H141</f>
        <v>2.39902E-3</v>
      </c>
      <c r="S141" s="137">
        <v>0</v>
      </c>
      <c r="T141" s="138">
        <f>S141*H141</f>
        <v>0</v>
      </c>
      <c r="AR141" s="139" t="s">
        <v>161</v>
      </c>
      <c r="AT141" s="139" t="s">
        <v>156</v>
      </c>
      <c r="AU141" s="139" t="s">
        <v>86</v>
      </c>
      <c r="AY141" s="17" t="s">
        <v>153</v>
      </c>
      <c r="BE141" s="140">
        <f>IF(N141="základní",J141,0)</f>
        <v>512.65</v>
      </c>
      <c r="BF141" s="140">
        <f>IF(N141="snížená",J141,0)</f>
        <v>0</v>
      </c>
      <c r="BG141" s="140">
        <f>IF(N141="zákl. přenesená",J141,0)</f>
        <v>0</v>
      </c>
      <c r="BH141" s="140">
        <f>IF(N141="sníž. přenesená",J141,0)</f>
        <v>0</v>
      </c>
      <c r="BI141" s="140">
        <f>IF(N141="nulová",J141,0)</f>
        <v>0</v>
      </c>
      <c r="BJ141" s="17" t="s">
        <v>84</v>
      </c>
      <c r="BK141" s="140">
        <f>ROUND(I141*H141,2)</f>
        <v>512.65</v>
      </c>
      <c r="BL141" s="17" t="s">
        <v>161</v>
      </c>
      <c r="BM141" s="139" t="s">
        <v>212</v>
      </c>
    </row>
    <row r="142" spans="2:65" s="1" customFormat="1">
      <c r="B142" s="33"/>
      <c r="D142" s="141" t="s">
        <v>163</v>
      </c>
      <c r="F142" s="142" t="s">
        <v>213</v>
      </c>
      <c r="I142" s="143"/>
      <c r="L142" s="33"/>
      <c r="M142" s="144"/>
      <c r="T142" s="54"/>
      <c r="AT142" s="17" t="s">
        <v>163</v>
      </c>
      <c r="AU142" s="17" t="s">
        <v>86</v>
      </c>
    </row>
    <row r="143" spans="2:65" s="12" customFormat="1">
      <c r="B143" s="145"/>
      <c r="D143" s="146" t="s">
        <v>165</v>
      </c>
      <c r="E143" s="147" t="s">
        <v>32</v>
      </c>
      <c r="F143" s="148" t="s">
        <v>214</v>
      </c>
      <c r="H143" s="147" t="s">
        <v>32</v>
      </c>
      <c r="I143" s="149"/>
      <c r="L143" s="145"/>
      <c r="M143" s="150"/>
      <c r="T143" s="151"/>
      <c r="AT143" s="147" t="s">
        <v>165</v>
      </c>
      <c r="AU143" s="147" t="s">
        <v>86</v>
      </c>
      <c r="AV143" s="12" t="s">
        <v>84</v>
      </c>
      <c r="AW143" s="12" t="s">
        <v>37</v>
      </c>
      <c r="AX143" s="12" t="s">
        <v>76</v>
      </c>
      <c r="AY143" s="147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172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215</v>
      </c>
      <c r="H145" s="155">
        <v>3.0910000000000002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2" customFormat="1">
      <c r="B146" s="145"/>
      <c r="D146" s="146" t="s">
        <v>165</v>
      </c>
      <c r="E146" s="147" t="s">
        <v>32</v>
      </c>
      <c r="F146" s="148" t="s">
        <v>174</v>
      </c>
      <c r="H146" s="147" t="s">
        <v>32</v>
      </c>
      <c r="I146" s="149"/>
      <c r="L146" s="145"/>
      <c r="M146" s="150"/>
      <c r="T146" s="151"/>
      <c r="AT146" s="147" t="s">
        <v>165</v>
      </c>
      <c r="AU146" s="147" t="s">
        <v>86</v>
      </c>
      <c r="AV146" s="12" t="s">
        <v>84</v>
      </c>
      <c r="AW146" s="12" t="s">
        <v>37</v>
      </c>
      <c r="AX146" s="12" t="s">
        <v>76</v>
      </c>
      <c r="AY146" s="147" t="s">
        <v>153</v>
      </c>
    </row>
    <row r="147" spans="2:65" s="13" customFormat="1">
      <c r="B147" s="152"/>
      <c r="D147" s="146" t="s">
        <v>165</v>
      </c>
      <c r="E147" s="153" t="s">
        <v>32</v>
      </c>
      <c r="F147" s="154" t="s">
        <v>216</v>
      </c>
      <c r="H147" s="155">
        <v>2.5059999999999998</v>
      </c>
      <c r="I147" s="156"/>
      <c r="L147" s="152"/>
      <c r="M147" s="157"/>
      <c r="T147" s="158"/>
      <c r="AT147" s="153" t="s">
        <v>165</v>
      </c>
      <c r="AU147" s="153" t="s">
        <v>86</v>
      </c>
      <c r="AV147" s="13" t="s">
        <v>86</v>
      </c>
      <c r="AW147" s="13" t="s">
        <v>37</v>
      </c>
      <c r="AX147" s="13" t="s">
        <v>76</v>
      </c>
      <c r="AY147" s="153" t="s">
        <v>153</v>
      </c>
    </row>
    <row r="148" spans="2:65" s="12" customFormat="1">
      <c r="B148" s="145"/>
      <c r="D148" s="146" t="s">
        <v>165</v>
      </c>
      <c r="E148" s="147" t="s">
        <v>32</v>
      </c>
      <c r="F148" s="148" t="s">
        <v>176</v>
      </c>
      <c r="H148" s="147" t="s">
        <v>32</v>
      </c>
      <c r="I148" s="149"/>
      <c r="L148" s="145"/>
      <c r="M148" s="150"/>
      <c r="T148" s="151"/>
      <c r="AT148" s="147" t="s">
        <v>165</v>
      </c>
      <c r="AU148" s="147" t="s">
        <v>86</v>
      </c>
      <c r="AV148" s="12" t="s">
        <v>84</v>
      </c>
      <c r="AW148" s="12" t="s">
        <v>37</v>
      </c>
      <c r="AX148" s="12" t="s">
        <v>76</v>
      </c>
      <c r="AY148" s="147" t="s">
        <v>153</v>
      </c>
    </row>
    <row r="149" spans="2:65" s="13" customFormat="1">
      <c r="B149" s="152"/>
      <c r="D149" s="146" t="s">
        <v>165</v>
      </c>
      <c r="E149" s="153" t="s">
        <v>32</v>
      </c>
      <c r="F149" s="154" t="s">
        <v>217</v>
      </c>
      <c r="H149" s="155">
        <v>3.63</v>
      </c>
      <c r="I149" s="156"/>
      <c r="L149" s="152"/>
      <c r="M149" s="157"/>
      <c r="T149" s="158"/>
      <c r="AT149" s="153" t="s">
        <v>165</v>
      </c>
      <c r="AU149" s="153" t="s">
        <v>86</v>
      </c>
      <c r="AV149" s="13" t="s">
        <v>86</v>
      </c>
      <c r="AW149" s="13" t="s">
        <v>37</v>
      </c>
      <c r="AX149" s="13" t="s">
        <v>76</v>
      </c>
      <c r="AY149" s="153" t="s">
        <v>153</v>
      </c>
    </row>
    <row r="150" spans="2:65" s="14" customFormat="1">
      <c r="B150" s="159"/>
      <c r="D150" s="146" t="s">
        <v>165</v>
      </c>
      <c r="E150" s="160" t="s">
        <v>32</v>
      </c>
      <c r="F150" s="161" t="s">
        <v>178</v>
      </c>
      <c r="H150" s="162">
        <v>9.2270000000000003</v>
      </c>
      <c r="I150" s="163"/>
      <c r="L150" s="159"/>
      <c r="M150" s="164"/>
      <c r="T150" s="165"/>
      <c r="AT150" s="160" t="s">
        <v>165</v>
      </c>
      <c r="AU150" s="160" t="s">
        <v>86</v>
      </c>
      <c r="AV150" s="14" t="s">
        <v>161</v>
      </c>
      <c r="AW150" s="14" t="s">
        <v>37</v>
      </c>
      <c r="AX150" s="14" t="s">
        <v>84</v>
      </c>
      <c r="AY150" s="160" t="s">
        <v>153</v>
      </c>
    </row>
    <row r="151" spans="2:65" s="1" customFormat="1" ht="24.2" customHeight="1">
      <c r="B151" s="33"/>
      <c r="C151" s="128" t="s">
        <v>218</v>
      </c>
      <c r="D151" s="128" t="s">
        <v>156</v>
      </c>
      <c r="E151" s="129" t="s">
        <v>219</v>
      </c>
      <c r="F151" s="130" t="s">
        <v>220</v>
      </c>
      <c r="G151" s="131" t="s">
        <v>159</v>
      </c>
      <c r="H151" s="132">
        <v>9.2270000000000003</v>
      </c>
      <c r="I151" s="133">
        <v>602.71</v>
      </c>
      <c r="J151" s="134">
        <f>ROUND(I151*H151,2)</f>
        <v>5561.21</v>
      </c>
      <c r="K151" s="130" t="s">
        <v>160</v>
      </c>
      <c r="L151" s="33"/>
      <c r="M151" s="135" t="s">
        <v>32</v>
      </c>
      <c r="N151" s="136" t="s">
        <v>47</v>
      </c>
      <c r="P151" s="137">
        <f>O151*H151</f>
        <v>0</v>
      </c>
      <c r="Q151" s="137">
        <v>1.8380000000000001E-2</v>
      </c>
      <c r="R151" s="137">
        <f>Q151*H151</f>
        <v>0.16959226000000002</v>
      </c>
      <c r="S151" s="137">
        <v>0</v>
      </c>
      <c r="T151" s="138">
        <f>S151*H151</f>
        <v>0</v>
      </c>
      <c r="AR151" s="139" t="s">
        <v>161</v>
      </c>
      <c r="AT151" s="139" t="s">
        <v>156</v>
      </c>
      <c r="AU151" s="139" t="s">
        <v>86</v>
      </c>
      <c r="AY151" s="17" t="s">
        <v>153</v>
      </c>
      <c r="BE151" s="140">
        <f>IF(N151="základní",J151,0)</f>
        <v>5561.21</v>
      </c>
      <c r="BF151" s="140">
        <f>IF(N151="snížená",J151,0)</f>
        <v>0</v>
      </c>
      <c r="BG151" s="140">
        <f>IF(N151="zákl. přenesená",J151,0)</f>
        <v>0</v>
      </c>
      <c r="BH151" s="140">
        <f>IF(N151="sníž. přenesená",J151,0)</f>
        <v>0</v>
      </c>
      <c r="BI151" s="140">
        <f>IF(N151="nulová",J151,0)</f>
        <v>0</v>
      </c>
      <c r="BJ151" s="17" t="s">
        <v>84</v>
      </c>
      <c r="BK151" s="140">
        <f>ROUND(I151*H151,2)</f>
        <v>5561.21</v>
      </c>
      <c r="BL151" s="17" t="s">
        <v>161</v>
      </c>
      <c r="BM151" s="139" t="s">
        <v>221</v>
      </c>
    </row>
    <row r="152" spans="2:65" s="1" customFormat="1">
      <c r="B152" s="33"/>
      <c r="D152" s="141" t="s">
        <v>163</v>
      </c>
      <c r="F152" s="142" t="s">
        <v>222</v>
      </c>
      <c r="I152" s="143"/>
      <c r="L152" s="33"/>
      <c r="M152" s="144"/>
      <c r="T152" s="54"/>
      <c r="AT152" s="17" t="s">
        <v>163</v>
      </c>
      <c r="AU152" s="17" t="s">
        <v>86</v>
      </c>
    </row>
    <row r="153" spans="2:65" s="1" customFormat="1" ht="24.2" customHeight="1">
      <c r="B153" s="33"/>
      <c r="C153" s="128" t="s">
        <v>223</v>
      </c>
      <c r="D153" s="128" t="s">
        <v>156</v>
      </c>
      <c r="E153" s="129" t="s">
        <v>224</v>
      </c>
      <c r="F153" s="130" t="s">
        <v>225</v>
      </c>
      <c r="G153" s="131" t="s">
        <v>226</v>
      </c>
      <c r="H153" s="132">
        <v>5.08</v>
      </c>
      <c r="I153" s="133">
        <v>55.56</v>
      </c>
      <c r="J153" s="134">
        <f>ROUND(I153*H153,2)</f>
        <v>282.24</v>
      </c>
      <c r="K153" s="130" t="s">
        <v>160</v>
      </c>
      <c r="L153" s="33"/>
      <c r="M153" s="135" t="s">
        <v>32</v>
      </c>
      <c r="N153" s="136" t="s">
        <v>47</v>
      </c>
      <c r="P153" s="137">
        <f>O153*H153</f>
        <v>0</v>
      </c>
      <c r="Q153" s="137">
        <v>0</v>
      </c>
      <c r="R153" s="137">
        <f>Q153*H153</f>
        <v>0</v>
      </c>
      <c r="S153" s="137">
        <v>0</v>
      </c>
      <c r="T153" s="138">
        <f>S153*H153</f>
        <v>0</v>
      </c>
      <c r="AR153" s="139" t="s">
        <v>161</v>
      </c>
      <c r="AT153" s="139" t="s">
        <v>156</v>
      </c>
      <c r="AU153" s="139" t="s">
        <v>86</v>
      </c>
      <c r="AY153" s="17" t="s">
        <v>153</v>
      </c>
      <c r="BE153" s="140">
        <f>IF(N153="základní",J153,0)</f>
        <v>282.24</v>
      </c>
      <c r="BF153" s="140">
        <f>IF(N153="snížená",J153,0)</f>
        <v>0</v>
      </c>
      <c r="BG153" s="140">
        <f>IF(N153="zákl. přenesená",J153,0)</f>
        <v>0</v>
      </c>
      <c r="BH153" s="140">
        <f>IF(N153="sníž. přenesená",J153,0)</f>
        <v>0</v>
      </c>
      <c r="BI153" s="140">
        <f>IF(N153="nulová",J153,0)</f>
        <v>0</v>
      </c>
      <c r="BJ153" s="17" t="s">
        <v>84</v>
      </c>
      <c r="BK153" s="140">
        <f>ROUND(I153*H153,2)</f>
        <v>282.24</v>
      </c>
      <c r="BL153" s="17" t="s">
        <v>161</v>
      </c>
      <c r="BM153" s="139" t="s">
        <v>227</v>
      </c>
    </row>
    <row r="154" spans="2:65" s="1" customFormat="1">
      <c r="B154" s="33"/>
      <c r="D154" s="141" t="s">
        <v>163</v>
      </c>
      <c r="F154" s="142" t="s">
        <v>228</v>
      </c>
      <c r="I154" s="143"/>
      <c r="L154" s="33"/>
      <c r="M154" s="144"/>
      <c r="T154" s="54"/>
      <c r="AT154" s="17" t="s">
        <v>163</v>
      </c>
      <c r="AU154" s="17" t="s">
        <v>86</v>
      </c>
    </row>
    <row r="155" spans="2:65" s="12" customFormat="1">
      <c r="B155" s="145"/>
      <c r="D155" s="146" t="s">
        <v>165</v>
      </c>
      <c r="E155" s="147" t="s">
        <v>32</v>
      </c>
      <c r="F155" s="148" t="s">
        <v>172</v>
      </c>
      <c r="H155" s="147" t="s">
        <v>32</v>
      </c>
      <c r="I155" s="149"/>
      <c r="L155" s="145"/>
      <c r="M155" s="150"/>
      <c r="T155" s="151"/>
      <c r="AT155" s="147" t="s">
        <v>165</v>
      </c>
      <c r="AU155" s="147" t="s">
        <v>86</v>
      </c>
      <c r="AV155" s="12" t="s">
        <v>84</v>
      </c>
      <c r="AW155" s="12" t="s">
        <v>37</v>
      </c>
      <c r="AX155" s="12" t="s">
        <v>76</v>
      </c>
      <c r="AY155" s="147" t="s">
        <v>153</v>
      </c>
    </row>
    <row r="156" spans="2:65" s="13" customFormat="1">
      <c r="B156" s="152"/>
      <c r="D156" s="146" t="s">
        <v>165</v>
      </c>
      <c r="E156" s="153" t="s">
        <v>32</v>
      </c>
      <c r="F156" s="154" t="s">
        <v>229</v>
      </c>
      <c r="H156" s="155">
        <v>5.08</v>
      </c>
      <c r="I156" s="156"/>
      <c r="L156" s="152"/>
      <c r="M156" s="157"/>
      <c r="T156" s="158"/>
      <c r="AT156" s="153" t="s">
        <v>165</v>
      </c>
      <c r="AU156" s="153" t="s">
        <v>86</v>
      </c>
      <c r="AV156" s="13" t="s">
        <v>86</v>
      </c>
      <c r="AW156" s="13" t="s">
        <v>37</v>
      </c>
      <c r="AX156" s="13" t="s">
        <v>84</v>
      </c>
      <c r="AY156" s="153" t="s">
        <v>153</v>
      </c>
    </row>
    <row r="157" spans="2:65" s="1" customFormat="1" ht="16.5" customHeight="1">
      <c r="B157" s="33"/>
      <c r="C157" s="166" t="s">
        <v>230</v>
      </c>
      <c r="D157" s="166" t="s">
        <v>231</v>
      </c>
      <c r="E157" s="167" t="s">
        <v>232</v>
      </c>
      <c r="F157" s="168" t="s">
        <v>233</v>
      </c>
      <c r="G157" s="169" t="s">
        <v>226</v>
      </c>
      <c r="H157" s="170">
        <v>6</v>
      </c>
      <c r="I157" s="171">
        <v>12.24</v>
      </c>
      <c r="J157" s="172">
        <f>ROUND(I157*H157,2)</f>
        <v>73.44</v>
      </c>
      <c r="K157" s="168" t="s">
        <v>160</v>
      </c>
      <c r="L157" s="173"/>
      <c r="M157" s="174" t="s">
        <v>32</v>
      </c>
      <c r="N157" s="175" t="s">
        <v>47</v>
      </c>
      <c r="P157" s="137">
        <f>O157*H157</f>
        <v>0</v>
      </c>
      <c r="Q157" s="137">
        <v>1E-4</v>
      </c>
      <c r="R157" s="137">
        <f>Q157*H157</f>
        <v>6.0000000000000006E-4</v>
      </c>
      <c r="S157" s="137">
        <v>0</v>
      </c>
      <c r="T157" s="138">
        <f>S157*H157</f>
        <v>0</v>
      </c>
      <c r="AR157" s="139" t="s">
        <v>209</v>
      </c>
      <c r="AT157" s="139" t="s">
        <v>231</v>
      </c>
      <c r="AU157" s="139" t="s">
        <v>86</v>
      </c>
      <c r="AY157" s="17" t="s">
        <v>153</v>
      </c>
      <c r="BE157" s="140">
        <f>IF(N157="základní",J157,0)</f>
        <v>73.44</v>
      </c>
      <c r="BF157" s="140">
        <f>IF(N157="snížená",J157,0)</f>
        <v>0</v>
      </c>
      <c r="BG157" s="140">
        <f>IF(N157="zákl. přenesená",J157,0)</f>
        <v>0</v>
      </c>
      <c r="BH157" s="140">
        <f>IF(N157="sníž. přenesená",J157,0)</f>
        <v>0</v>
      </c>
      <c r="BI157" s="140">
        <f>IF(N157="nulová",J157,0)</f>
        <v>0</v>
      </c>
      <c r="BJ157" s="17" t="s">
        <v>84</v>
      </c>
      <c r="BK157" s="140">
        <f>ROUND(I157*H157,2)</f>
        <v>73.44</v>
      </c>
      <c r="BL157" s="17" t="s">
        <v>161</v>
      </c>
      <c r="BM157" s="139" t="s">
        <v>234</v>
      </c>
    </row>
    <row r="158" spans="2:65" s="11" customFormat="1" ht="22.9" customHeight="1">
      <c r="B158" s="116"/>
      <c r="D158" s="117" t="s">
        <v>75</v>
      </c>
      <c r="E158" s="126" t="s">
        <v>218</v>
      </c>
      <c r="F158" s="126" t="s">
        <v>235</v>
      </c>
      <c r="I158" s="119"/>
      <c r="J158" s="127">
        <f>BK158</f>
        <v>15672.980000000001</v>
      </c>
      <c r="L158" s="116"/>
      <c r="M158" s="121"/>
      <c r="P158" s="122">
        <f>SUM(P159:P215)</f>
        <v>0</v>
      </c>
      <c r="R158" s="122">
        <f>SUM(R159:R215)</f>
        <v>4.4900999999999996E-4</v>
      </c>
      <c r="T158" s="123">
        <f>SUM(T159:T215)</f>
        <v>2.4029550000000004</v>
      </c>
      <c r="AR158" s="117" t="s">
        <v>84</v>
      </c>
      <c r="AT158" s="124" t="s">
        <v>75</v>
      </c>
      <c r="AU158" s="124" t="s">
        <v>84</v>
      </c>
      <c r="AY158" s="117" t="s">
        <v>153</v>
      </c>
      <c r="BK158" s="125">
        <f>SUM(BK159:BK215)</f>
        <v>15672.980000000001</v>
      </c>
    </row>
    <row r="159" spans="2:65" s="1" customFormat="1" ht="24.2" customHeight="1">
      <c r="B159" s="33"/>
      <c r="C159" s="128" t="s">
        <v>8</v>
      </c>
      <c r="D159" s="128" t="s">
        <v>156</v>
      </c>
      <c r="E159" s="129" t="s">
        <v>236</v>
      </c>
      <c r="F159" s="130" t="s">
        <v>237</v>
      </c>
      <c r="G159" s="131" t="s">
        <v>159</v>
      </c>
      <c r="H159" s="132">
        <v>3.3769999999999998</v>
      </c>
      <c r="I159" s="133">
        <v>46.14</v>
      </c>
      <c r="J159" s="134">
        <f>ROUND(I159*H159,2)</f>
        <v>155.81</v>
      </c>
      <c r="K159" s="130" t="s">
        <v>160</v>
      </c>
      <c r="L159" s="33"/>
      <c r="M159" s="135" t="s">
        <v>32</v>
      </c>
      <c r="N159" s="136" t="s">
        <v>47</v>
      </c>
      <c r="P159" s="137">
        <f>O159*H159</f>
        <v>0</v>
      </c>
      <c r="Q159" s="137">
        <v>1.2999999999999999E-4</v>
      </c>
      <c r="R159" s="137">
        <f>Q159*H159</f>
        <v>4.3900999999999993E-4</v>
      </c>
      <c r="S159" s="137">
        <v>0</v>
      </c>
      <c r="T159" s="138">
        <f>S159*H159</f>
        <v>0</v>
      </c>
      <c r="AR159" s="139" t="s">
        <v>161</v>
      </c>
      <c r="AT159" s="139" t="s">
        <v>156</v>
      </c>
      <c r="AU159" s="139" t="s">
        <v>86</v>
      </c>
      <c r="AY159" s="17" t="s">
        <v>153</v>
      </c>
      <c r="BE159" s="140">
        <f>IF(N159="základní",J159,0)</f>
        <v>155.81</v>
      </c>
      <c r="BF159" s="140">
        <f>IF(N159="snížená",J159,0)</f>
        <v>0</v>
      </c>
      <c r="BG159" s="140">
        <f>IF(N159="zákl. přenesená",J159,0)</f>
        <v>0</v>
      </c>
      <c r="BH159" s="140">
        <f>IF(N159="sníž. přenesená",J159,0)</f>
        <v>0</v>
      </c>
      <c r="BI159" s="140">
        <f>IF(N159="nulová",J159,0)</f>
        <v>0</v>
      </c>
      <c r="BJ159" s="17" t="s">
        <v>84</v>
      </c>
      <c r="BK159" s="140">
        <f>ROUND(I159*H159,2)</f>
        <v>155.81</v>
      </c>
      <c r="BL159" s="17" t="s">
        <v>161</v>
      </c>
      <c r="BM159" s="139" t="s">
        <v>238</v>
      </c>
    </row>
    <row r="160" spans="2:65" s="1" customFormat="1">
      <c r="B160" s="33"/>
      <c r="D160" s="141" t="s">
        <v>163</v>
      </c>
      <c r="F160" s="142" t="s">
        <v>239</v>
      </c>
      <c r="I160" s="143"/>
      <c r="L160" s="33"/>
      <c r="M160" s="144"/>
      <c r="T160" s="54"/>
      <c r="AT160" s="17" t="s">
        <v>163</v>
      </c>
      <c r="AU160" s="17" t="s">
        <v>86</v>
      </c>
    </row>
    <row r="161" spans="2:65" s="12" customFormat="1">
      <c r="B161" s="145"/>
      <c r="D161" s="146" t="s">
        <v>165</v>
      </c>
      <c r="E161" s="147" t="s">
        <v>32</v>
      </c>
      <c r="F161" s="148" t="s">
        <v>172</v>
      </c>
      <c r="H161" s="147" t="s">
        <v>32</v>
      </c>
      <c r="I161" s="149"/>
      <c r="L161" s="145"/>
      <c r="M161" s="150"/>
      <c r="T161" s="151"/>
      <c r="AT161" s="147" t="s">
        <v>165</v>
      </c>
      <c r="AU161" s="147" t="s">
        <v>86</v>
      </c>
      <c r="AV161" s="12" t="s">
        <v>84</v>
      </c>
      <c r="AW161" s="12" t="s">
        <v>37</v>
      </c>
      <c r="AX161" s="12" t="s">
        <v>76</v>
      </c>
      <c r="AY161" s="147" t="s">
        <v>153</v>
      </c>
    </row>
    <row r="162" spans="2:65" s="13" customFormat="1">
      <c r="B162" s="152"/>
      <c r="D162" s="146" t="s">
        <v>165</v>
      </c>
      <c r="E162" s="153" t="s">
        <v>32</v>
      </c>
      <c r="F162" s="154" t="s">
        <v>173</v>
      </c>
      <c r="H162" s="155">
        <v>1.1639999999999999</v>
      </c>
      <c r="I162" s="156"/>
      <c r="L162" s="152"/>
      <c r="M162" s="157"/>
      <c r="T162" s="158"/>
      <c r="AT162" s="153" t="s">
        <v>165</v>
      </c>
      <c r="AU162" s="153" t="s">
        <v>86</v>
      </c>
      <c r="AV162" s="13" t="s">
        <v>86</v>
      </c>
      <c r="AW162" s="13" t="s">
        <v>37</v>
      </c>
      <c r="AX162" s="13" t="s">
        <v>76</v>
      </c>
      <c r="AY162" s="153" t="s">
        <v>153</v>
      </c>
    </row>
    <row r="163" spans="2:65" s="12" customFormat="1">
      <c r="B163" s="145"/>
      <c r="D163" s="146" t="s">
        <v>165</v>
      </c>
      <c r="E163" s="147" t="s">
        <v>32</v>
      </c>
      <c r="F163" s="148" t="s">
        <v>174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175</v>
      </c>
      <c r="H164" s="155">
        <v>1.278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76</v>
      </c>
      <c r="AY164" s="153" t="s">
        <v>153</v>
      </c>
    </row>
    <row r="165" spans="2:65" s="12" customFormat="1">
      <c r="B165" s="145"/>
      <c r="D165" s="146" t="s">
        <v>165</v>
      </c>
      <c r="E165" s="147" t="s">
        <v>32</v>
      </c>
      <c r="F165" s="148" t="s">
        <v>176</v>
      </c>
      <c r="H165" s="147" t="s">
        <v>32</v>
      </c>
      <c r="I165" s="149"/>
      <c r="L165" s="145"/>
      <c r="M165" s="150"/>
      <c r="T165" s="151"/>
      <c r="AT165" s="147" t="s">
        <v>165</v>
      </c>
      <c r="AU165" s="147" t="s">
        <v>86</v>
      </c>
      <c r="AV165" s="12" t="s">
        <v>84</v>
      </c>
      <c r="AW165" s="12" t="s">
        <v>37</v>
      </c>
      <c r="AX165" s="12" t="s">
        <v>76</v>
      </c>
      <c r="AY165" s="147" t="s">
        <v>153</v>
      </c>
    </row>
    <row r="166" spans="2:65" s="13" customFormat="1">
      <c r="B166" s="152"/>
      <c r="D166" s="146" t="s">
        <v>165</v>
      </c>
      <c r="E166" s="153" t="s">
        <v>32</v>
      </c>
      <c r="F166" s="154" t="s">
        <v>177</v>
      </c>
      <c r="H166" s="155">
        <v>0.93500000000000005</v>
      </c>
      <c r="I166" s="156"/>
      <c r="L166" s="152"/>
      <c r="M166" s="157"/>
      <c r="T166" s="158"/>
      <c r="AT166" s="153" t="s">
        <v>165</v>
      </c>
      <c r="AU166" s="153" t="s">
        <v>86</v>
      </c>
      <c r="AV166" s="13" t="s">
        <v>86</v>
      </c>
      <c r="AW166" s="13" t="s">
        <v>37</v>
      </c>
      <c r="AX166" s="13" t="s">
        <v>76</v>
      </c>
      <c r="AY166" s="153" t="s">
        <v>153</v>
      </c>
    </row>
    <row r="167" spans="2:65" s="14" customFormat="1">
      <c r="B167" s="159"/>
      <c r="D167" s="146" t="s">
        <v>165</v>
      </c>
      <c r="E167" s="160" t="s">
        <v>32</v>
      </c>
      <c r="F167" s="161" t="s">
        <v>178</v>
      </c>
      <c r="H167" s="162">
        <v>3.3769999999999998</v>
      </c>
      <c r="I167" s="163"/>
      <c r="L167" s="159"/>
      <c r="M167" s="164"/>
      <c r="T167" s="165"/>
      <c r="AT167" s="160" t="s">
        <v>165</v>
      </c>
      <c r="AU167" s="160" t="s">
        <v>86</v>
      </c>
      <c r="AV167" s="14" t="s">
        <v>161</v>
      </c>
      <c r="AW167" s="14" t="s">
        <v>37</v>
      </c>
      <c r="AX167" s="14" t="s">
        <v>84</v>
      </c>
      <c r="AY167" s="160" t="s">
        <v>153</v>
      </c>
    </row>
    <row r="168" spans="2:65" s="1" customFormat="1" ht="24.2" customHeight="1">
      <c r="B168" s="33"/>
      <c r="C168" s="128" t="s">
        <v>240</v>
      </c>
      <c r="D168" s="128" t="s">
        <v>156</v>
      </c>
      <c r="E168" s="129" t="s">
        <v>241</v>
      </c>
      <c r="F168" s="130" t="s">
        <v>242</v>
      </c>
      <c r="G168" s="131" t="s">
        <v>159</v>
      </c>
      <c r="H168" s="132">
        <v>19.96</v>
      </c>
      <c r="I168" s="133">
        <v>226.01</v>
      </c>
      <c r="J168" s="134">
        <f>ROUND(I168*H168,2)</f>
        <v>4511.16</v>
      </c>
      <c r="K168" s="130" t="s">
        <v>160</v>
      </c>
      <c r="L168" s="33"/>
      <c r="M168" s="135" t="s">
        <v>32</v>
      </c>
      <c r="N168" s="136" t="s">
        <v>47</v>
      </c>
      <c r="P168" s="137">
        <f>O168*H168</f>
        <v>0</v>
      </c>
      <c r="Q168" s="137">
        <v>0</v>
      </c>
      <c r="R168" s="137">
        <f>Q168*H168</f>
        <v>0</v>
      </c>
      <c r="S168" s="137">
        <v>6.8000000000000005E-2</v>
      </c>
      <c r="T168" s="138">
        <f>S168*H168</f>
        <v>1.3572800000000003</v>
      </c>
      <c r="AR168" s="139" t="s">
        <v>161</v>
      </c>
      <c r="AT168" s="139" t="s">
        <v>156</v>
      </c>
      <c r="AU168" s="139" t="s">
        <v>86</v>
      </c>
      <c r="AY168" s="17" t="s">
        <v>153</v>
      </c>
      <c r="BE168" s="140">
        <f>IF(N168="základní",J168,0)</f>
        <v>4511.16</v>
      </c>
      <c r="BF168" s="140">
        <f>IF(N168="snížená",J168,0)</f>
        <v>0</v>
      </c>
      <c r="BG168" s="140">
        <f>IF(N168="zákl. přenesená",J168,0)</f>
        <v>0</v>
      </c>
      <c r="BH168" s="140">
        <f>IF(N168="sníž. přenesená",J168,0)</f>
        <v>0</v>
      </c>
      <c r="BI168" s="140">
        <f>IF(N168="nulová",J168,0)</f>
        <v>0</v>
      </c>
      <c r="BJ168" s="17" t="s">
        <v>84</v>
      </c>
      <c r="BK168" s="140">
        <f>ROUND(I168*H168,2)</f>
        <v>4511.16</v>
      </c>
      <c r="BL168" s="17" t="s">
        <v>161</v>
      </c>
      <c r="BM168" s="139" t="s">
        <v>243</v>
      </c>
    </row>
    <row r="169" spans="2:65" s="1" customFormat="1">
      <c r="B169" s="33"/>
      <c r="D169" s="141" t="s">
        <v>163</v>
      </c>
      <c r="F169" s="142" t="s">
        <v>244</v>
      </c>
      <c r="I169" s="143"/>
      <c r="L169" s="33"/>
      <c r="M169" s="144"/>
      <c r="T169" s="54"/>
      <c r="AT169" s="17" t="s">
        <v>163</v>
      </c>
      <c r="AU169" s="17" t="s">
        <v>86</v>
      </c>
    </row>
    <row r="170" spans="2:65" s="12" customFormat="1">
      <c r="B170" s="145"/>
      <c r="D170" s="146" t="s">
        <v>165</v>
      </c>
      <c r="E170" s="147" t="s">
        <v>32</v>
      </c>
      <c r="F170" s="148" t="s">
        <v>172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245</v>
      </c>
      <c r="H171" s="155">
        <v>4.6820000000000004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76</v>
      </c>
      <c r="AY171" s="153" t="s">
        <v>153</v>
      </c>
    </row>
    <row r="172" spans="2:65" s="12" customFormat="1">
      <c r="B172" s="145"/>
      <c r="D172" s="146" t="s">
        <v>165</v>
      </c>
      <c r="E172" s="147" t="s">
        <v>32</v>
      </c>
      <c r="F172" s="148" t="s">
        <v>174</v>
      </c>
      <c r="H172" s="147" t="s">
        <v>32</v>
      </c>
      <c r="I172" s="149"/>
      <c r="L172" s="145"/>
      <c r="M172" s="150"/>
      <c r="T172" s="151"/>
      <c r="AT172" s="147" t="s">
        <v>165</v>
      </c>
      <c r="AU172" s="147" t="s">
        <v>86</v>
      </c>
      <c r="AV172" s="12" t="s">
        <v>84</v>
      </c>
      <c r="AW172" s="12" t="s">
        <v>37</v>
      </c>
      <c r="AX172" s="12" t="s">
        <v>76</v>
      </c>
      <c r="AY172" s="147" t="s">
        <v>153</v>
      </c>
    </row>
    <row r="173" spans="2:65" s="13" customFormat="1">
      <c r="B173" s="152"/>
      <c r="D173" s="146" t="s">
        <v>165</v>
      </c>
      <c r="E173" s="153" t="s">
        <v>32</v>
      </c>
      <c r="F173" s="154" t="s">
        <v>246</v>
      </c>
      <c r="H173" s="155">
        <v>9.2799999999999994</v>
      </c>
      <c r="I173" s="156"/>
      <c r="L173" s="152"/>
      <c r="M173" s="157"/>
      <c r="T173" s="158"/>
      <c r="AT173" s="153" t="s">
        <v>165</v>
      </c>
      <c r="AU173" s="153" t="s">
        <v>86</v>
      </c>
      <c r="AV173" s="13" t="s">
        <v>86</v>
      </c>
      <c r="AW173" s="13" t="s">
        <v>37</v>
      </c>
      <c r="AX173" s="13" t="s">
        <v>76</v>
      </c>
      <c r="AY173" s="153" t="s">
        <v>153</v>
      </c>
    </row>
    <row r="174" spans="2:65" s="12" customFormat="1">
      <c r="B174" s="145"/>
      <c r="D174" s="146" t="s">
        <v>165</v>
      </c>
      <c r="E174" s="147" t="s">
        <v>32</v>
      </c>
      <c r="F174" s="148" t="s">
        <v>176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247</v>
      </c>
      <c r="H175" s="155">
        <v>5.9980000000000002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76</v>
      </c>
      <c r="AY175" s="153" t="s">
        <v>153</v>
      </c>
    </row>
    <row r="176" spans="2:65" s="14" customFormat="1">
      <c r="B176" s="159"/>
      <c r="D176" s="146" t="s">
        <v>165</v>
      </c>
      <c r="E176" s="160" t="s">
        <v>32</v>
      </c>
      <c r="F176" s="161" t="s">
        <v>178</v>
      </c>
      <c r="H176" s="162">
        <v>19.96</v>
      </c>
      <c r="I176" s="163"/>
      <c r="L176" s="159"/>
      <c r="M176" s="164"/>
      <c r="T176" s="165"/>
      <c r="AT176" s="160" t="s">
        <v>165</v>
      </c>
      <c r="AU176" s="160" t="s">
        <v>86</v>
      </c>
      <c r="AV176" s="14" t="s">
        <v>161</v>
      </c>
      <c r="AW176" s="14" t="s">
        <v>37</v>
      </c>
      <c r="AX176" s="14" t="s">
        <v>84</v>
      </c>
      <c r="AY176" s="160" t="s">
        <v>153</v>
      </c>
    </row>
    <row r="177" spans="2:65" s="1" customFormat="1" ht="24.2" customHeight="1">
      <c r="B177" s="33"/>
      <c r="C177" s="128" t="s">
        <v>248</v>
      </c>
      <c r="D177" s="128" t="s">
        <v>156</v>
      </c>
      <c r="E177" s="129" t="s">
        <v>249</v>
      </c>
      <c r="F177" s="130" t="s">
        <v>250</v>
      </c>
      <c r="G177" s="131" t="s">
        <v>159</v>
      </c>
      <c r="H177" s="132">
        <v>3.9169999999999998</v>
      </c>
      <c r="I177" s="133">
        <v>226.01</v>
      </c>
      <c r="J177" s="134">
        <f>ROUND(I177*H177,2)</f>
        <v>885.28</v>
      </c>
      <c r="K177" s="130" t="s">
        <v>160</v>
      </c>
      <c r="L177" s="33"/>
      <c r="M177" s="135" t="s">
        <v>32</v>
      </c>
      <c r="N177" s="136" t="s">
        <v>47</v>
      </c>
      <c r="P177" s="137">
        <f>O177*H177</f>
        <v>0</v>
      </c>
      <c r="Q177" s="137">
        <v>0</v>
      </c>
      <c r="R177" s="137">
        <f>Q177*H177</f>
        <v>0</v>
      </c>
      <c r="S177" s="137">
        <v>5.7000000000000002E-2</v>
      </c>
      <c r="T177" s="138">
        <f>S177*H177</f>
        <v>0.223269</v>
      </c>
      <c r="AR177" s="139" t="s">
        <v>161</v>
      </c>
      <c r="AT177" s="139" t="s">
        <v>156</v>
      </c>
      <c r="AU177" s="139" t="s">
        <v>86</v>
      </c>
      <c r="AY177" s="17" t="s">
        <v>153</v>
      </c>
      <c r="BE177" s="140">
        <f>IF(N177="základní",J177,0)</f>
        <v>885.28</v>
      </c>
      <c r="BF177" s="140">
        <f>IF(N177="snížená",J177,0)</f>
        <v>0</v>
      </c>
      <c r="BG177" s="140">
        <f>IF(N177="zákl. přenesená",J177,0)</f>
        <v>0</v>
      </c>
      <c r="BH177" s="140">
        <f>IF(N177="sníž. přenesená",J177,0)</f>
        <v>0</v>
      </c>
      <c r="BI177" s="140">
        <f>IF(N177="nulová",J177,0)</f>
        <v>0</v>
      </c>
      <c r="BJ177" s="17" t="s">
        <v>84</v>
      </c>
      <c r="BK177" s="140">
        <f>ROUND(I177*H177,2)</f>
        <v>885.28</v>
      </c>
      <c r="BL177" s="17" t="s">
        <v>161</v>
      </c>
      <c r="BM177" s="139" t="s">
        <v>251</v>
      </c>
    </row>
    <row r="178" spans="2:65" s="1" customFormat="1">
      <c r="B178" s="33"/>
      <c r="D178" s="141" t="s">
        <v>163</v>
      </c>
      <c r="F178" s="142" t="s">
        <v>252</v>
      </c>
      <c r="I178" s="143"/>
      <c r="L178" s="33"/>
      <c r="M178" s="144"/>
      <c r="T178" s="54"/>
      <c r="AT178" s="17" t="s">
        <v>163</v>
      </c>
      <c r="AU178" s="17" t="s">
        <v>86</v>
      </c>
    </row>
    <row r="179" spans="2:65" s="12" customFormat="1">
      <c r="B179" s="145"/>
      <c r="D179" s="146" t="s">
        <v>165</v>
      </c>
      <c r="E179" s="147" t="s">
        <v>32</v>
      </c>
      <c r="F179" s="148" t="s">
        <v>172</v>
      </c>
      <c r="H179" s="147" t="s">
        <v>32</v>
      </c>
      <c r="I179" s="149"/>
      <c r="L179" s="145"/>
      <c r="M179" s="150"/>
      <c r="T179" s="151"/>
      <c r="AT179" s="147" t="s">
        <v>165</v>
      </c>
      <c r="AU179" s="147" t="s">
        <v>86</v>
      </c>
      <c r="AV179" s="12" t="s">
        <v>84</v>
      </c>
      <c r="AW179" s="12" t="s">
        <v>37</v>
      </c>
      <c r="AX179" s="12" t="s">
        <v>76</v>
      </c>
      <c r="AY179" s="147" t="s">
        <v>153</v>
      </c>
    </row>
    <row r="180" spans="2:65" s="13" customFormat="1">
      <c r="B180" s="152"/>
      <c r="D180" s="146" t="s">
        <v>165</v>
      </c>
      <c r="E180" s="153" t="s">
        <v>32</v>
      </c>
      <c r="F180" s="154" t="s">
        <v>173</v>
      </c>
      <c r="H180" s="155">
        <v>1.1639999999999999</v>
      </c>
      <c r="I180" s="156"/>
      <c r="L180" s="152"/>
      <c r="M180" s="157"/>
      <c r="T180" s="158"/>
      <c r="AT180" s="153" t="s">
        <v>165</v>
      </c>
      <c r="AU180" s="153" t="s">
        <v>86</v>
      </c>
      <c r="AV180" s="13" t="s">
        <v>86</v>
      </c>
      <c r="AW180" s="13" t="s">
        <v>37</v>
      </c>
      <c r="AX180" s="13" t="s">
        <v>76</v>
      </c>
      <c r="AY180" s="153" t="s">
        <v>153</v>
      </c>
    </row>
    <row r="181" spans="2:65" s="12" customFormat="1">
      <c r="B181" s="145"/>
      <c r="D181" s="146" t="s">
        <v>165</v>
      </c>
      <c r="E181" s="147" t="s">
        <v>32</v>
      </c>
      <c r="F181" s="148" t="s">
        <v>174</v>
      </c>
      <c r="H181" s="147" t="s">
        <v>32</v>
      </c>
      <c r="I181" s="149"/>
      <c r="L181" s="145"/>
      <c r="M181" s="150"/>
      <c r="T181" s="151"/>
      <c r="AT181" s="147" t="s">
        <v>165</v>
      </c>
      <c r="AU181" s="147" t="s">
        <v>86</v>
      </c>
      <c r="AV181" s="12" t="s">
        <v>84</v>
      </c>
      <c r="AW181" s="12" t="s">
        <v>37</v>
      </c>
      <c r="AX181" s="12" t="s">
        <v>76</v>
      </c>
      <c r="AY181" s="147" t="s">
        <v>153</v>
      </c>
    </row>
    <row r="182" spans="2:65" s="13" customFormat="1">
      <c r="B182" s="152"/>
      <c r="D182" s="146" t="s">
        <v>165</v>
      </c>
      <c r="E182" s="153" t="s">
        <v>32</v>
      </c>
      <c r="F182" s="154" t="s">
        <v>253</v>
      </c>
      <c r="H182" s="155">
        <v>1.8180000000000001</v>
      </c>
      <c r="I182" s="156"/>
      <c r="L182" s="152"/>
      <c r="M182" s="157"/>
      <c r="T182" s="158"/>
      <c r="AT182" s="153" t="s">
        <v>165</v>
      </c>
      <c r="AU182" s="153" t="s">
        <v>86</v>
      </c>
      <c r="AV182" s="13" t="s">
        <v>86</v>
      </c>
      <c r="AW182" s="13" t="s">
        <v>37</v>
      </c>
      <c r="AX182" s="13" t="s">
        <v>76</v>
      </c>
      <c r="AY182" s="153" t="s">
        <v>153</v>
      </c>
    </row>
    <row r="183" spans="2:65" s="12" customFormat="1">
      <c r="B183" s="145"/>
      <c r="D183" s="146" t="s">
        <v>165</v>
      </c>
      <c r="E183" s="147" t="s">
        <v>32</v>
      </c>
      <c r="F183" s="148" t="s">
        <v>176</v>
      </c>
      <c r="H183" s="147" t="s">
        <v>32</v>
      </c>
      <c r="I183" s="149"/>
      <c r="L183" s="145"/>
      <c r="M183" s="150"/>
      <c r="T183" s="151"/>
      <c r="AT183" s="147" t="s">
        <v>165</v>
      </c>
      <c r="AU183" s="147" t="s">
        <v>86</v>
      </c>
      <c r="AV183" s="12" t="s">
        <v>84</v>
      </c>
      <c r="AW183" s="12" t="s">
        <v>37</v>
      </c>
      <c r="AX183" s="12" t="s">
        <v>76</v>
      </c>
      <c r="AY183" s="147" t="s">
        <v>153</v>
      </c>
    </row>
    <row r="184" spans="2:65" s="13" customFormat="1">
      <c r="B184" s="152"/>
      <c r="D184" s="146" t="s">
        <v>165</v>
      </c>
      <c r="E184" s="153" t="s">
        <v>32</v>
      </c>
      <c r="F184" s="154" t="s">
        <v>177</v>
      </c>
      <c r="H184" s="155">
        <v>0.93500000000000005</v>
      </c>
      <c r="I184" s="156"/>
      <c r="L184" s="152"/>
      <c r="M184" s="157"/>
      <c r="T184" s="158"/>
      <c r="AT184" s="153" t="s">
        <v>165</v>
      </c>
      <c r="AU184" s="153" t="s">
        <v>86</v>
      </c>
      <c r="AV184" s="13" t="s">
        <v>86</v>
      </c>
      <c r="AW184" s="13" t="s">
        <v>37</v>
      </c>
      <c r="AX184" s="13" t="s">
        <v>76</v>
      </c>
      <c r="AY184" s="153" t="s">
        <v>153</v>
      </c>
    </row>
    <row r="185" spans="2:65" s="14" customFormat="1">
      <c r="B185" s="159"/>
      <c r="D185" s="146" t="s">
        <v>165</v>
      </c>
      <c r="E185" s="160" t="s">
        <v>32</v>
      </c>
      <c r="F185" s="161" t="s">
        <v>178</v>
      </c>
      <c r="H185" s="162">
        <v>3.9169999999999998</v>
      </c>
      <c r="I185" s="163"/>
      <c r="L185" s="159"/>
      <c r="M185" s="164"/>
      <c r="T185" s="165"/>
      <c r="AT185" s="160" t="s">
        <v>165</v>
      </c>
      <c r="AU185" s="160" t="s">
        <v>86</v>
      </c>
      <c r="AV185" s="14" t="s">
        <v>161</v>
      </c>
      <c r="AW185" s="14" t="s">
        <v>37</v>
      </c>
      <c r="AX185" s="14" t="s">
        <v>84</v>
      </c>
      <c r="AY185" s="160" t="s">
        <v>153</v>
      </c>
    </row>
    <row r="186" spans="2:65" s="1" customFormat="1" ht="16.5" customHeight="1">
      <c r="B186" s="33"/>
      <c r="C186" s="128" t="s">
        <v>254</v>
      </c>
      <c r="D186" s="128" t="s">
        <v>156</v>
      </c>
      <c r="E186" s="129" t="s">
        <v>255</v>
      </c>
      <c r="F186" s="130" t="s">
        <v>256</v>
      </c>
      <c r="G186" s="131" t="s">
        <v>159</v>
      </c>
      <c r="H186" s="132">
        <v>0.18</v>
      </c>
      <c r="I186" s="133">
        <v>226.01</v>
      </c>
      <c r="J186" s="134">
        <f>ROUND(I186*H186,2)</f>
        <v>40.68</v>
      </c>
      <c r="K186" s="130" t="s">
        <v>160</v>
      </c>
      <c r="L186" s="33"/>
      <c r="M186" s="135" t="s">
        <v>32</v>
      </c>
      <c r="N186" s="136" t="s">
        <v>47</v>
      </c>
      <c r="P186" s="137">
        <f>O186*H186</f>
        <v>0</v>
      </c>
      <c r="Q186" s="137">
        <v>0</v>
      </c>
      <c r="R186" s="137">
        <f>Q186*H186</f>
        <v>0</v>
      </c>
      <c r="S186" s="137">
        <v>0.26100000000000001</v>
      </c>
      <c r="T186" s="138">
        <f>S186*H186</f>
        <v>4.6980000000000001E-2</v>
      </c>
      <c r="AR186" s="139" t="s">
        <v>161</v>
      </c>
      <c r="AT186" s="139" t="s">
        <v>156</v>
      </c>
      <c r="AU186" s="139" t="s">
        <v>86</v>
      </c>
      <c r="AY186" s="17" t="s">
        <v>153</v>
      </c>
      <c r="BE186" s="140">
        <f>IF(N186="základní",J186,0)</f>
        <v>40.68</v>
      </c>
      <c r="BF186" s="140">
        <f>IF(N186="snížená",J186,0)</f>
        <v>0</v>
      </c>
      <c r="BG186" s="140">
        <f>IF(N186="zákl. přenesená",J186,0)</f>
        <v>0</v>
      </c>
      <c r="BH186" s="140">
        <f>IF(N186="sníž. přenesená",J186,0)</f>
        <v>0</v>
      </c>
      <c r="BI186" s="140">
        <f>IF(N186="nulová",J186,0)</f>
        <v>0</v>
      </c>
      <c r="BJ186" s="17" t="s">
        <v>84</v>
      </c>
      <c r="BK186" s="140">
        <f>ROUND(I186*H186,2)</f>
        <v>40.68</v>
      </c>
      <c r="BL186" s="17" t="s">
        <v>161</v>
      </c>
      <c r="BM186" s="139" t="s">
        <v>257</v>
      </c>
    </row>
    <row r="187" spans="2:65" s="1" customFormat="1">
      <c r="B187" s="33"/>
      <c r="D187" s="141" t="s">
        <v>163</v>
      </c>
      <c r="F187" s="142" t="s">
        <v>258</v>
      </c>
      <c r="I187" s="143"/>
      <c r="L187" s="33"/>
      <c r="M187" s="144"/>
      <c r="T187" s="54"/>
      <c r="AT187" s="17" t="s">
        <v>163</v>
      </c>
      <c r="AU187" s="17" t="s">
        <v>86</v>
      </c>
    </row>
    <row r="188" spans="2:65" s="12" customFormat="1">
      <c r="B188" s="145"/>
      <c r="D188" s="146" t="s">
        <v>165</v>
      </c>
      <c r="E188" s="147" t="s">
        <v>32</v>
      </c>
      <c r="F188" s="148" t="s">
        <v>259</v>
      </c>
      <c r="H188" s="147" t="s">
        <v>32</v>
      </c>
      <c r="I188" s="149"/>
      <c r="L188" s="145"/>
      <c r="M188" s="150"/>
      <c r="T188" s="151"/>
      <c r="AT188" s="147" t="s">
        <v>165</v>
      </c>
      <c r="AU188" s="147" t="s">
        <v>86</v>
      </c>
      <c r="AV188" s="12" t="s">
        <v>84</v>
      </c>
      <c r="AW188" s="12" t="s">
        <v>37</v>
      </c>
      <c r="AX188" s="12" t="s">
        <v>76</v>
      </c>
      <c r="AY188" s="147" t="s">
        <v>153</v>
      </c>
    </row>
    <row r="189" spans="2:65" s="13" customFormat="1">
      <c r="B189" s="152"/>
      <c r="D189" s="146" t="s">
        <v>165</v>
      </c>
      <c r="E189" s="153" t="s">
        <v>32</v>
      </c>
      <c r="F189" s="154" t="s">
        <v>260</v>
      </c>
      <c r="H189" s="155">
        <v>0.18</v>
      </c>
      <c r="I189" s="156"/>
      <c r="L189" s="152"/>
      <c r="M189" s="157"/>
      <c r="T189" s="158"/>
      <c r="AT189" s="153" t="s">
        <v>165</v>
      </c>
      <c r="AU189" s="153" t="s">
        <v>86</v>
      </c>
      <c r="AV189" s="13" t="s">
        <v>86</v>
      </c>
      <c r="AW189" s="13" t="s">
        <v>37</v>
      </c>
      <c r="AX189" s="13" t="s">
        <v>84</v>
      </c>
      <c r="AY189" s="153" t="s">
        <v>153</v>
      </c>
    </row>
    <row r="190" spans="2:65" s="1" customFormat="1" ht="16.5" customHeight="1">
      <c r="B190" s="33"/>
      <c r="C190" s="128" t="s">
        <v>261</v>
      </c>
      <c r="D190" s="128" t="s">
        <v>156</v>
      </c>
      <c r="E190" s="129" t="s">
        <v>262</v>
      </c>
      <c r="F190" s="130" t="s">
        <v>263</v>
      </c>
      <c r="G190" s="131" t="s">
        <v>226</v>
      </c>
      <c r="H190" s="132">
        <v>18</v>
      </c>
      <c r="I190" s="133">
        <v>226.01</v>
      </c>
      <c r="J190" s="134">
        <f>ROUND(I190*H190,2)</f>
        <v>4068.18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0</v>
      </c>
      <c r="R190" s="137">
        <f>Q190*H190</f>
        <v>0</v>
      </c>
      <c r="S190" s="137">
        <v>6.4999999999999997E-3</v>
      </c>
      <c r="T190" s="138">
        <f>S190*H190</f>
        <v>0.11699999999999999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4068.18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4068.18</v>
      </c>
      <c r="BL190" s="17" t="s">
        <v>161</v>
      </c>
      <c r="BM190" s="139" t="s">
        <v>265</v>
      </c>
    </row>
    <row r="191" spans="2:65" s="12" customFormat="1">
      <c r="B191" s="145"/>
      <c r="D191" s="146" t="s">
        <v>165</v>
      </c>
      <c r="E191" s="147" t="s">
        <v>32</v>
      </c>
      <c r="F191" s="148" t="s">
        <v>266</v>
      </c>
      <c r="H191" s="147" t="s">
        <v>32</v>
      </c>
      <c r="I191" s="149"/>
      <c r="L191" s="145"/>
      <c r="M191" s="150"/>
      <c r="T191" s="151"/>
      <c r="AT191" s="147" t="s">
        <v>165</v>
      </c>
      <c r="AU191" s="147" t="s">
        <v>86</v>
      </c>
      <c r="AV191" s="12" t="s">
        <v>84</v>
      </c>
      <c r="AW191" s="12" t="s">
        <v>37</v>
      </c>
      <c r="AX191" s="12" t="s">
        <v>76</v>
      </c>
      <c r="AY191" s="147" t="s">
        <v>153</v>
      </c>
    </row>
    <row r="192" spans="2:65" s="13" customFormat="1">
      <c r="B192" s="152"/>
      <c r="D192" s="146" t="s">
        <v>165</v>
      </c>
      <c r="E192" s="153" t="s">
        <v>32</v>
      </c>
      <c r="F192" s="154" t="s">
        <v>267</v>
      </c>
      <c r="H192" s="155">
        <v>18</v>
      </c>
      <c r="I192" s="156"/>
      <c r="L192" s="152"/>
      <c r="M192" s="157"/>
      <c r="T192" s="158"/>
      <c r="AT192" s="153" t="s">
        <v>165</v>
      </c>
      <c r="AU192" s="153" t="s">
        <v>86</v>
      </c>
      <c r="AV192" s="13" t="s">
        <v>86</v>
      </c>
      <c r="AW192" s="13" t="s">
        <v>37</v>
      </c>
      <c r="AX192" s="13" t="s">
        <v>84</v>
      </c>
      <c r="AY192" s="153" t="s">
        <v>153</v>
      </c>
    </row>
    <row r="193" spans="2:65" s="1" customFormat="1" ht="24.2" customHeight="1">
      <c r="B193" s="33"/>
      <c r="C193" s="128" t="s">
        <v>268</v>
      </c>
      <c r="D193" s="128" t="s">
        <v>156</v>
      </c>
      <c r="E193" s="129" t="s">
        <v>269</v>
      </c>
      <c r="F193" s="130" t="s">
        <v>270</v>
      </c>
      <c r="G193" s="131" t="s">
        <v>271</v>
      </c>
      <c r="H193" s="132">
        <v>2</v>
      </c>
      <c r="I193" s="133">
        <v>84.76</v>
      </c>
      <c r="J193" s="134">
        <f>ROUND(I193*H193,2)</f>
        <v>169.52</v>
      </c>
      <c r="K193" s="130" t="s">
        <v>160</v>
      </c>
      <c r="L193" s="33"/>
      <c r="M193" s="135" t="s">
        <v>32</v>
      </c>
      <c r="N193" s="136" t="s">
        <v>47</v>
      </c>
      <c r="P193" s="137">
        <f>O193*H193</f>
        <v>0</v>
      </c>
      <c r="Q193" s="137">
        <v>0</v>
      </c>
      <c r="R193" s="137">
        <f>Q193*H193</f>
        <v>0</v>
      </c>
      <c r="S193" s="137">
        <v>2.5000000000000001E-2</v>
      </c>
      <c r="T193" s="138">
        <f>S193*H193</f>
        <v>0.05</v>
      </c>
      <c r="AR193" s="139" t="s">
        <v>261</v>
      </c>
      <c r="AT193" s="139" t="s">
        <v>156</v>
      </c>
      <c r="AU193" s="139" t="s">
        <v>86</v>
      </c>
      <c r="AY193" s="17" t="s">
        <v>153</v>
      </c>
      <c r="BE193" s="140">
        <f>IF(N193="základní",J193,0)</f>
        <v>169.52</v>
      </c>
      <c r="BF193" s="140">
        <f>IF(N193="snížená",J193,0)</f>
        <v>0</v>
      </c>
      <c r="BG193" s="140">
        <f>IF(N193="zákl. přenesená",J193,0)</f>
        <v>0</v>
      </c>
      <c r="BH193" s="140">
        <f>IF(N193="sníž. přenesená",J193,0)</f>
        <v>0</v>
      </c>
      <c r="BI193" s="140">
        <f>IF(N193="nulová",J193,0)</f>
        <v>0</v>
      </c>
      <c r="BJ193" s="17" t="s">
        <v>84</v>
      </c>
      <c r="BK193" s="140">
        <f>ROUND(I193*H193,2)</f>
        <v>169.52</v>
      </c>
      <c r="BL193" s="17" t="s">
        <v>261</v>
      </c>
      <c r="BM193" s="139" t="s">
        <v>272</v>
      </c>
    </row>
    <row r="194" spans="2:65" s="1" customFormat="1">
      <c r="B194" s="33"/>
      <c r="D194" s="141" t="s">
        <v>163</v>
      </c>
      <c r="F194" s="142" t="s">
        <v>273</v>
      </c>
      <c r="I194" s="143"/>
      <c r="L194" s="33"/>
      <c r="M194" s="144"/>
      <c r="T194" s="54"/>
      <c r="AT194" s="17" t="s">
        <v>163</v>
      </c>
      <c r="AU194" s="17" t="s">
        <v>86</v>
      </c>
    </row>
    <row r="195" spans="2:65" s="12" customFormat="1">
      <c r="B195" s="145"/>
      <c r="D195" s="146" t="s">
        <v>165</v>
      </c>
      <c r="E195" s="147" t="s">
        <v>32</v>
      </c>
      <c r="F195" s="148" t="s">
        <v>274</v>
      </c>
      <c r="H195" s="147" t="s">
        <v>32</v>
      </c>
      <c r="I195" s="149"/>
      <c r="L195" s="145"/>
      <c r="M195" s="150"/>
      <c r="T195" s="151"/>
      <c r="AT195" s="147" t="s">
        <v>165</v>
      </c>
      <c r="AU195" s="147" t="s">
        <v>86</v>
      </c>
      <c r="AV195" s="12" t="s">
        <v>84</v>
      </c>
      <c r="AW195" s="12" t="s">
        <v>37</v>
      </c>
      <c r="AX195" s="12" t="s">
        <v>76</v>
      </c>
      <c r="AY195" s="147" t="s">
        <v>153</v>
      </c>
    </row>
    <row r="196" spans="2:65" s="13" customFormat="1">
      <c r="B196" s="152"/>
      <c r="D196" s="146" t="s">
        <v>165</v>
      </c>
      <c r="E196" s="153" t="s">
        <v>32</v>
      </c>
      <c r="F196" s="154" t="s">
        <v>86</v>
      </c>
      <c r="H196" s="155">
        <v>2</v>
      </c>
      <c r="I196" s="156"/>
      <c r="L196" s="152"/>
      <c r="M196" s="157"/>
      <c r="T196" s="158"/>
      <c r="AT196" s="153" t="s">
        <v>165</v>
      </c>
      <c r="AU196" s="153" t="s">
        <v>86</v>
      </c>
      <c r="AV196" s="13" t="s">
        <v>86</v>
      </c>
      <c r="AW196" s="13" t="s">
        <v>37</v>
      </c>
      <c r="AX196" s="13" t="s">
        <v>84</v>
      </c>
      <c r="AY196" s="153" t="s">
        <v>153</v>
      </c>
    </row>
    <row r="197" spans="2:65" s="1" customFormat="1" ht="21.75" customHeight="1">
      <c r="B197" s="33"/>
      <c r="C197" s="128" t="s">
        <v>267</v>
      </c>
      <c r="D197" s="128" t="s">
        <v>156</v>
      </c>
      <c r="E197" s="129" t="s">
        <v>275</v>
      </c>
      <c r="F197" s="130" t="s">
        <v>276</v>
      </c>
      <c r="G197" s="131" t="s">
        <v>159</v>
      </c>
      <c r="H197" s="132">
        <v>3.3769999999999998</v>
      </c>
      <c r="I197" s="133">
        <v>226.01</v>
      </c>
      <c r="J197" s="134">
        <f>ROUND(I197*H197,2)</f>
        <v>763.24</v>
      </c>
      <c r="K197" s="130" t="s">
        <v>160</v>
      </c>
      <c r="L197" s="33"/>
      <c r="M197" s="135" t="s">
        <v>32</v>
      </c>
      <c r="N197" s="136" t="s">
        <v>47</v>
      </c>
      <c r="P197" s="137">
        <f>O197*H197</f>
        <v>0</v>
      </c>
      <c r="Q197" s="137">
        <v>0</v>
      </c>
      <c r="R197" s="137">
        <f>Q197*H197</f>
        <v>0</v>
      </c>
      <c r="S197" s="137">
        <v>0.05</v>
      </c>
      <c r="T197" s="138">
        <f>S197*H197</f>
        <v>0.16885</v>
      </c>
      <c r="AR197" s="139" t="s">
        <v>161</v>
      </c>
      <c r="AT197" s="139" t="s">
        <v>156</v>
      </c>
      <c r="AU197" s="139" t="s">
        <v>86</v>
      </c>
      <c r="AY197" s="17" t="s">
        <v>153</v>
      </c>
      <c r="BE197" s="140">
        <f>IF(N197="základní",J197,0)</f>
        <v>763.24</v>
      </c>
      <c r="BF197" s="140">
        <f>IF(N197="snížená",J197,0)</f>
        <v>0</v>
      </c>
      <c r="BG197" s="140">
        <f>IF(N197="zákl. přenesená",J197,0)</f>
        <v>0</v>
      </c>
      <c r="BH197" s="140">
        <f>IF(N197="sníž. přenesená",J197,0)</f>
        <v>0</v>
      </c>
      <c r="BI197" s="140">
        <f>IF(N197="nulová",J197,0)</f>
        <v>0</v>
      </c>
      <c r="BJ197" s="17" t="s">
        <v>84</v>
      </c>
      <c r="BK197" s="140">
        <f>ROUND(I197*H197,2)</f>
        <v>763.24</v>
      </c>
      <c r="BL197" s="17" t="s">
        <v>161</v>
      </c>
      <c r="BM197" s="139" t="s">
        <v>277</v>
      </c>
    </row>
    <row r="198" spans="2:65" s="1" customFormat="1">
      <c r="B198" s="33"/>
      <c r="D198" s="141" t="s">
        <v>163</v>
      </c>
      <c r="F198" s="142" t="s">
        <v>278</v>
      </c>
      <c r="I198" s="143"/>
      <c r="L198" s="33"/>
      <c r="M198" s="144"/>
      <c r="T198" s="54"/>
      <c r="AT198" s="17" t="s">
        <v>163</v>
      </c>
      <c r="AU198" s="17" t="s">
        <v>86</v>
      </c>
    </row>
    <row r="199" spans="2:65" s="12" customFormat="1">
      <c r="B199" s="145"/>
      <c r="D199" s="146" t="s">
        <v>165</v>
      </c>
      <c r="E199" s="147" t="s">
        <v>32</v>
      </c>
      <c r="F199" s="148" t="s">
        <v>172</v>
      </c>
      <c r="H199" s="147" t="s">
        <v>32</v>
      </c>
      <c r="I199" s="149"/>
      <c r="L199" s="145"/>
      <c r="M199" s="150"/>
      <c r="T199" s="151"/>
      <c r="AT199" s="147" t="s">
        <v>165</v>
      </c>
      <c r="AU199" s="147" t="s">
        <v>86</v>
      </c>
      <c r="AV199" s="12" t="s">
        <v>84</v>
      </c>
      <c r="AW199" s="12" t="s">
        <v>37</v>
      </c>
      <c r="AX199" s="12" t="s">
        <v>76</v>
      </c>
      <c r="AY199" s="147" t="s">
        <v>153</v>
      </c>
    </row>
    <row r="200" spans="2:65" s="13" customFormat="1">
      <c r="B200" s="152"/>
      <c r="D200" s="146" t="s">
        <v>165</v>
      </c>
      <c r="E200" s="153" t="s">
        <v>32</v>
      </c>
      <c r="F200" s="154" t="s">
        <v>173</v>
      </c>
      <c r="H200" s="155">
        <v>1.1639999999999999</v>
      </c>
      <c r="I200" s="156"/>
      <c r="L200" s="152"/>
      <c r="M200" s="157"/>
      <c r="T200" s="158"/>
      <c r="AT200" s="153" t="s">
        <v>165</v>
      </c>
      <c r="AU200" s="153" t="s">
        <v>86</v>
      </c>
      <c r="AV200" s="13" t="s">
        <v>86</v>
      </c>
      <c r="AW200" s="13" t="s">
        <v>37</v>
      </c>
      <c r="AX200" s="13" t="s">
        <v>76</v>
      </c>
      <c r="AY200" s="153" t="s">
        <v>153</v>
      </c>
    </row>
    <row r="201" spans="2:65" s="12" customFormat="1">
      <c r="B201" s="145"/>
      <c r="D201" s="146" t="s">
        <v>165</v>
      </c>
      <c r="E201" s="147" t="s">
        <v>32</v>
      </c>
      <c r="F201" s="148" t="s">
        <v>174</v>
      </c>
      <c r="H201" s="147" t="s">
        <v>32</v>
      </c>
      <c r="I201" s="149"/>
      <c r="L201" s="145"/>
      <c r="M201" s="150"/>
      <c r="T201" s="151"/>
      <c r="AT201" s="147" t="s">
        <v>165</v>
      </c>
      <c r="AU201" s="147" t="s">
        <v>86</v>
      </c>
      <c r="AV201" s="12" t="s">
        <v>84</v>
      </c>
      <c r="AW201" s="12" t="s">
        <v>37</v>
      </c>
      <c r="AX201" s="12" t="s">
        <v>76</v>
      </c>
      <c r="AY201" s="147" t="s">
        <v>153</v>
      </c>
    </row>
    <row r="202" spans="2:65" s="13" customFormat="1">
      <c r="B202" s="152"/>
      <c r="D202" s="146" t="s">
        <v>165</v>
      </c>
      <c r="E202" s="153" t="s">
        <v>32</v>
      </c>
      <c r="F202" s="154" t="s">
        <v>175</v>
      </c>
      <c r="H202" s="155">
        <v>1.278</v>
      </c>
      <c r="I202" s="156"/>
      <c r="L202" s="152"/>
      <c r="M202" s="157"/>
      <c r="T202" s="158"/>
      <c r="AT202" s="153" t="s">
        <v>165</v>
      </c>
      <c r="AU202" s="153" t="s">
        <v>86</v>
      </c>
      <c r="AV202" s="13" t="s">
        <v>86</v>
      </c>
      <c r="AW202" s="13" t="s">
        <v>37</v>
      </c>
      <c r="AX202" s="13" t="s">
        <v>76</v>
      </c>
      <c r="AY202" s="153" t="s">
        <v>153</v>
      </c>
    </row>
    <row r="203" spans="2:65" s="12" customFormat="1">
      <c r="B203" s="145"/>
      <c r="D203" s="146" t="s">
        <v>165</v>
      </c>
      <c r="E203" s="147" t="s">
        <v>32</v>
      </c>
      <c r="F203" s="148" t="s">
        <v>176</v>
      </c>
      <c r="H203" s="147" t="s">
        <v>32</v>
      </c>
      <c r="I203" s="149"/>
      <c r="L203" s="145"/>
      <c r="M203" s="150"/>
      <c r="T203" s="151"/>
      <c r="AT203" s="147" t="s">
        <v>165</v>
      </c>
      <c r="AU203" s="147" t="s">
        <v>86</v>
      </c>
      <c r="AV203" s="12" t="s">
        <v>84</v>
      </c>
      <c r="AW203" s="12" t="s">
        <v>37</v>
      </c>
      <c r="AX203" s="12" t="s">
        <v>76</v>
      </c>
      <c r="AY203" s="147" t="s">
        <v>153</v>
      </c>
    </row>
    <row r="204" spans="2:65" s="13" customFormat="1">
      <c r="B204" s="152"/>
      <c r="D204" s="146" t="s">
        <v>165</v>
      </c>
      <c r="E204" s="153" t="s">
        <v>32</v>
      </c>
      <c r="F204" s="154" t="s">
        <v>177</v>
      </c>
      <c r="H204" s="155">
        <v>0.93500000000000005</v>
      </c>
      <c r="I204" s="156"/>
      <c r="L204" s="152"/>
      <c r="M204" s="157"/>
      <c r="T204" s="158"/>
      <c r="AT204" s="153" t="s">
        <v>165</v>
      </c>
      <c r="AU204" s="153" t="s">
        <v>86</v>
      </c>
      <c r="AV204" s="13" t="s">
        <v>86</v>
      </c>
      <c r="AW204" s="13" t="s">
        <v>37</v>
      </c>
      <c r="AX204" s="13" t="s">
        <v>76</v>
      </c>
      <c r="AY204" s="153" t="s">
        <v>153</v>
      </c>
    </row>
    <row r="205" spans="2:65" s="14" customFormat="1">
      <c r="B205" s="159"/>
      <c r="D205" s="146" t="s">
        <v>165</v>
      </c>
      <c r="E205" s="160" t="s">
        <v>32</v>
      </c>
      <c r="F205" s="161" t="s">
        <v>178</v>
      </c>
      <c r="H205" s="162">
        <v>3.3769999999999998</v>
      </c>
      <c r="I205" s="163"/>
      <c r="L205" s="159"/>
      <c r="M205" s="164"/>
      <c r="T205" s="165"/>
      <c r="AT205" s="160" t="s">
        <v>165</v>
      </c>
      <c r="AU205" s="160" t="s">
        <v>86</v>
      </c>
      <c r="AV205" s="14" t="s">
        <v>161</v>
      </c>
      <c r="AW205" s="14" t="s">
        <v>37</v>
      </c>
      <c r="AX205" s="14" t="s">
        <v>84</v>
      </c>
      <c r="AY205" s="160" t="s">
        <v>153</v>
      </c>
    </row>
    <row r="206" spans="2:65" s="1" customFormat="1" ht="24.2" customHeight="1">
      <c r="B206" s="33"/>
      <c r="C206" s="128" t="s">
        <v>279</v>
      </c>
      <c r="D206" s="128" t="s">
        <v>156</v>
      </c>
      <c r="E206" s="129" t="s">
        <v>280</v>
      </c>
      <c r="F206" s="130" t="s">
        <v>281</v>
      </c>
      <c r="G206" s="131" t="s">
        <v>159</v>
      </c>
      <c r="H206" s="132">
        <v>9.5559999999999992</v>
      </c>
      <c r="I206" s="133">
        <v>226.01</v>
      </c>
      <c r="J206" s="134">
        <f>ROUND(I206*H206,2)</f>
        <v>2159.75</v>
      </c>
      <c r="K206" s="130" t="s">
        <v>160</v>
      </c>
      <c r="L206" s="33"/>
      <c r="M206" s="135" t="s">
        <v>32</v>
      </c>
      <c r="N206" s="136" t="s">
        <v>47</v>
      </c>
      <c r="P206" s="137">
        <f>O206*H206</f>
        <v>0</v>
      </c>
      <c r="Q206" s="137">
        <v>0</v>
      </c>
      <c r="R206" s="137">
        <f>Q206*H206</f>
        <v>0</v>
      </c>
      <c r="S206" s="137">
        <v>4.5999999999999999E-2</v>
      </c>
      <c r="T206" s="138">
        <f>S206*H206</f>
        <v>0.43957599999999997</v>
      </c>
      <c r="AR206" s="139" t="s">
        <v>161</v>
      </c>
      <c r="AT206" s="139" t="s">
        <v>156</v>
      </c>
      <c r="AU206" s="139" t="s">
        <v>86</v>
      </c>
      <c r="AY206" s="17" t="s">
        <v>153</v>
      </c>
      <c r="BE206" s="140">
        <f>IF(N206="základní",J206,0)</f>
        <v>2159.75</v>
      </c>
      <c r="BF206" s="140">
        <f>IF(N206="snížená",J206,0)</f>
        <v>0</v>
      </c>
      <c r="BG206" s="140">
        <f>IF(N206="zákl. přenesená",J206,0)</f>
        <v>0</v>
      </c>
      <c r="BH206" s="140">
        <f>IF(N206="sníž. přenesená",J206,0)</f>
        <v>0</v>
      </c>
      <c r="BI206" s="140">
        <f>IF(N206="nulová",J206,0)</f>
        <v>0</v>
      </c>
      <c r="BJ206" s="17" t="s">
        <v>84</v>
      </c>
      <c r="BK206" s="140">
        <f>ROUND(I206*H206,2)</f>
        <v>2159.75</v>
      </c>
      <c r="BL206" s="17" t="s">
        <v>161</v>
      </c>
      <c r="BM206" s="139" t="s">
        <v>282</v>
      </c>
    </row>
    <row r="207" spans="2:65" s="1" customFormat="1">
      <c r="B207" s="33"/>
      <c r="D207" s="141" t="s">
        <v>163</v>
      </c>
      <c r="F207" s="142" t="s">
        <v>283</v>
      </c>
      <c r="I207" s="143"/>
      <c r="L207" s="33"/>
      <c r="M207" s="144"/>
      <c r="T207" s="54"/>
      <c r="AT207" s="17" t="s">
        <v>163</v>
      </c>
      <c r="AU207" s="17" t="s">
        <v>86</v>
      </c>
    </row>
    <row r="208" spans="2:65" s="12" customFormat="1">
      <c r="B208" s="145"/>
      <c r="D208" s="146" t="s">
        <v>165</v>
      </c>
      <c r="E208" s="147" t="s">
        <v>32</v>
      </c>
      <c r="F208" s="148" t="s">
        <v>172</v>
      </c>
      <c r="H208" s="147" t="s">
        <v>32</v>
      </c>
      <c r="I208" s="149"/>
      <c r="L208" s="145"/>
      <c r="M208" s="150"/>
      <c r="T208" s="151"/>
      <c r="AT208" s="147" t="s">
        <v>165</v>
      </c>
      <c r="AU208" s="147" t="s">
        <v>86</v>
      </c>
      <c r="AV208" s="12" t="s">
        <v>84</v>
      </c>
      <c r="AW208" s="12" t="s">
        <v>37</v>
      </c>
      <c r="AX208" s="12" t="s">
        <v>76</v>
      </c>
      <c r="AY208" s="147" t="s">
        <v>153</v>
      </c>
    </row>
    <row r="209" spans="2:65" s="13" customFormat="1">
      <c r="B209" s="152"/>
      <c r="D209" s="146" t="s">
        <v>165</v>
      </c>
      <c r="E209" s="153" t="s">
        <v>32</v>
      </c>
      <c r="F209" s="154" t="s">
        <v>215</v>
      </c>
      <c r="H209" s="155">
        <v>3.0910000000000002</v>
      </c>
      <c r="I209" s="156"/>
      <c r="L209" s="152"/>
      <c r="M209" s="157"/>
      <c r="T209" s="158"/>
      <c r="AT209" s="153" t="s">
        <v>165</v>
      </c>
      <c r="AU209" s="153" t="s">
        <v>86</v>
      </c>
      <c r="AV209" s="13" t="s">
        <v>86</v>
      </c>
      <c r="AW209" s="13" t="s">
        <v>37</v>
      </c>
      <c r="AX209" s="13" t="s">
        <v>76</v>
      </c>
      <c r="AY209" s="153" t="s">
        <v>153</v>
      </c>
    </row>
    <row r="210" spans="2:65" s="12" customFormat="1">
      <c r="B210" s="145"/>
      <c r="D210" s="146" t="s">
        <v>165</v>
      </c>
      <c r="E210" s="147" t="s">
        <v>32</v>
      </c>
      <c r="F210" s="148" t="s">
        <v>174</v>
      </c>
      <c r="H210" s="147" t="s">
        <v>32</v>
      </c>
      <c r="I210" s="149"/>
      <c r="L210" s="145"/>
      <c r="M210" s="150"/>
      <c r="T210" s="151"/>
      <c r="AT210" s="147" t="s">
        <v>165</v>
      </c>
      <c r="AU210" s="147" t="s">
        <v>86</v>
      </c>
      <c r="AV210" s="12" t="s">
        <v>84</v>
      </c>
      <c r="AW210" s="12" t="s">
        <v>37</v>
      </c>
      <c r="AX210" s="12" t="s">
        <v>76</v>
      </c>
      <c r="AY210" s="147" t="s">
        <v>153</v>
      </c>
    </row>
    <row r="211" spans="2:65" s="13" customFormat="1">
      <c r="B211" s="152"/>
      <c r="D211" s="146" t="s">
        <v>165</v>
      </c>
      <c r="E211" s="153" t="s">
        <v>32</v>
      </c>
      <c r="F211" s="154" t="s">
        <v>216</v>
      </c>
      <c r="H211" s="155">
        <v>2.5059999999999998</v>
      </c>
      <c r="I211" s="156"/>
      <c r="L211" s="152"/>
      <c r="M211" s="157"/>
      <c r="T211" s="158"/>
      <c r="AT211" s="153" t="s">
        <v>165</v>
      </c>
      <c r="AU211" s="153" t="s">
        <v>86</v>
      </c>
      <c r="AV211" s="13" t="s">
        <v>86</v>
      </c>
      <c r="AW211" s="13" t="s">
        <v>37</v>
      </c>
      <c r="AX211" s="13" t="s">
        <v>76</v>
      </c>
      <c r="AY211" s="153" t="s">
        <v>153</v>
      </c>
    </row>
    <row r="212" spans="2:65" s="12" customFormat="1">
      <c r="B212" s="145"/>
      <c r="D212" s="146" t="s">
        <v>165</v>
      </c>
      <c r="E212" s="147" t="s">
        <v>32</v>
      </c>
      <c r="F212" s="148" t="s">
        <v>176</v>
      </c>
      <c r="H212" s="147" t="s">
        <v>32</v>
      </c>
      <c r="I212" s="149"/>
      <c r="L212" s="145"/>
      <c r="M212" s="150"/>
      <c r="T212" s="151"/>
      <c r="AT212" s="147" t="s">
        <v>165</v>
      </c>
      <c r="AU212" s="147" t="s">
        <v>86</v>
      </c>
      <c r="AV212" s="12" t="s">
        <v>84</v>
      </c>
      <c r="AW212" s="12" t="s">
        <v>37</v>
      </c>
      <c r="AX212" s="12" t="s">
        <v>76</v>
      </c>
      <c r="AY212" s="147" t="s">
        <v>153</v>
      </c>
    </row>
    <row r="213" spans="2:65" s="13" customFormat="1">
      <c r="B213" s="152"/>
      <c r="D213" s="146" t="s">
        <v>165</v>
      </c>
      <c r="E213" s="153" t="s">
        <v>32</v>
      </c>
      <c r="F213" s="154" t="s">
        <v>284</v>
      </c>
      <c r="H213" s="155">
        <v>3.9590000000000001</v>
      </c>
      <c r="I213" s="156"/>
      <c r="L213" s="152"/>
      <c r="M213" s="157"/>
      <c r="T213" s="158"/>
      <c r="AT213" s="153" t="s">
        <v>165</v>
      </c>
      <c r="AU213" s="153" t="s">
        <v>86</v>
      </c>
      <c r="AV213" s="13" t="s">
        <v>86</v>
      </c>
      <c r="AW213" s="13" t="s">
        <v>37</v>
      </c>
      <c r="AX213" s="13" t="s">
        <v>76</v>
      </c>
      <c r="AY213" s="153" t="s">
        <v>153</v>
      </c>
    </row>
    <row r="214" spans="2:65" s="14" customFormat="1">
      <c r="B214" s="159"/>
      <c r="D214" s="146" t="s">
        <v>165</v>
      </c>
      <c r="E214" s="160" t="s">
        <v>32</v>
      </c>
      <c r="F214" s="161" t="s">
        <v>178</v>
      </c>
      <c r="H214" s="162">
        <v>9.5559999999999992</v>
      </c>
      <c r="I214" s="163"/>
      <c r="L214" s="159"/>
      <c r="M214" s="164"/>
      <c r="T214" s="165"/>
      <c r="AT214" s="160" t="s">
        <v>165</v>
      </c>
      <c r="AU214" s="160" t="s">
        <v>86</v>
      </c>
      <c r="AV214" s="14" t="s">
        <v>161</v>
      </c>
      <c r="AW214" s="14" t="s">
        <v>37</v>
      </c>
      <c r="AX214" s="14" t="s">
        <v>84</v>
      </c>
      <c r="AY214" s="160" t="s">
        <v>153</v>
      </c>
    </row>
    <row r="215" spans="2:65" s="1" customFormat="1" ht="24.2" customHeight="1">
      <c r="B215" s="33"/>
      <c r="C215" s="128" t="s">
        <v>285</v>
      </c>
      <c r="D215" s="128" t="s">
        <v>156</v>
      </c>
      <c r="E215" s="129" t="s">
        <v>286</v>
      </c>
      <c r="F215" s="130" t="s">
        <v>287</v>
      </c>
      <c r="G215" s="131" t="s">
        <v>288</v>
      </c>
      <c r="H215" s="132">
        <v>1</v>
      </c>
      <c r="I215" s="133">
        <v>2919.36</v>
      </c>
      <c r="J215" s="134">
        <f>ROUND(I215*H215,2)</f>
        <v>2919.36</v>
      </c>
      <c r="K215" s="130" t="s">
        <v>264</v>
      </c>
      <c r="L215" s="33"/>
      <c r="M215" s="135" t="s">
        <v>32</v>
      </c>
      <c r="N215" s="136" t="s">
        <v>47</v>
      </c>
      <c r="P215" s="137">
        <f>O215*H215</f>
        <v>0</v>
      </c>
      <c r="Q215" s="137">
        <v>1.0000000000000001E-5</v>
      </c>
      <c r="R215" s="137">
        <f>Q215*H215</f>
        <v>1.0000000000000001E-5</v>
      </c>
      <c r="S215" s="137">
        <v>0</v>
      </c>
      <c r="T215" s="138">
        <f>S215*H215</f>
        <v>0</v>
      </c>
      <c r="AR215" s="139" t="s">
        <v>161</v>
      </c>
      <c r="AT215" s="139" t="s">
        <v>156</v>
      </c>
      <c r="AU215" s="139" t="s">
        <v>86</v>
      </c>
      <c r="AY215" s="17" t="s">
        <v>153</v>
      </c>
      <c r="BE215" s="140">
        <f>IF(N215="základní",J215,0)</f>
        <v>2919.36</v>
      </c>
      <c r="BF215" s="140">
        <f>IF(N215="snížená",J215,0)</f>
        <v>0</v>
      </c>
      <c r="BG215" s="140">
        <f>IF(N215="zákl. přenesená",J215,0)</f>
        <v>0</v>
      </c>
      <c r="BH215" s="140">
        <f>IF(N215="sníž. přenesená",J215,0)</f>
        <v>0</v>
      </c>
      <c r="BI215" s="140">
        <f>IF(N215="nulová",J215,0)</f>
        <v>0</v>
      </c>
      <c r="BJ215" s="17" t="s">
        <v>84</v>
      </c>
      <c r="BK215" s="140">
        <f>ROUND(I215*H215,2)</f>
        <v>2919.36</v>
      </c>
      <c r="BL215" s="17" t="s">
        <v>161</v>
      </c>
      <c r="BM215" s="139" t="s">
        <v>289</v>
      </c>
    </row>
    <row r="216" spans="2:65" s="11" customFormat="1" ht="22.9" customHeight="1">
      <c r="B216" s="116"/>
      <c r="D216" s="117" t="s">
        <v>75</v>
      </c>
      <c r="E216" s="126" t="s">
        <v>290</v>
      </c>
      <c r="F216" s="126" t="s">
        <v>291</v>
      </c>
      <c r="I216" s="119"/>
      <c r="J216" s="127">
        <f>BK216</f>
        <v>6673.0099999999993</v>
      </c>
      <c r="L216" s="116"/>
      <c r="M216" s="121"/>
      <c r="P216" s="122">
        <f>SUM(P217:P227)</f>
        <v>0</v>
      </c>
      <c r="R216" s="122">
        <f>SUM(R217:R227)</f>
        <v>0</v>
      </c>
      <c r="T216" s="123">
        <f>SUM(T217:T227)</f>
        <v>0</v>
      </c>
      <c r="AR216" s="117" t="s">
        <v>84</v>
      </c>
      <c r="AT216" s="124" t="s">
        <v>75</v>
      </c>
      <c r="AU216" s="124" t="s">
        <v>84</v>
      </c>
      <c r="AY216" s="117" t="s">
        <v>153</v>
      </c>
      <c r="BK216" s="125">
        <f>SUM(BK217:BK227)</f>
        <v>6673.0099999999993</v>
      </c>
    </row>
    <row r="217" spans="2:65" s="1" customFormat="1" ht="24.2" customHeight="1">
      <c r="B217" s="33"/>
      <c r="C217" s="128" t="s">
        <v>7</v>
      </c>
      <c r="D217" s="128" t="s">
        <v>156</v>
      </c>
      <c r="E217" s="129" t="s">
        <v>292</v>
      </c>
      <c r="F217" s="130" t="s">
        <v>293</v>
      </c>
      <c r="G217" s="131" t="s">
        <v>294</v>
      </c>
      <c r="H217" s="132">
        <v>2.5310000000000001</v>
      </c>
      <c r="I217" s="133">
        <v>1271.33</v>
      </c>
      <c r="J217" s="134">
        <f>ROUND(I217*H217,2)</f>
        <v>3217.74</v>
      </c>
      <c r="K217" s="130" t="s">
        <v>160</v>
      </c>
      <c r="L217" s="33"/>
      <c r="M217" s="135" t="s">
        <v>32</v>
      </c>
      <c r="N217" s="136" t="s">
        <v>47</v>
      </c>
      <c r="P217" s="137">
        <f>O217*H217</f>
        <v>0</v>
      </c>
      <c r="Q217" s="137">
        <v>0</v>
      </c>
      <c r="R217" s="137">
        <f>Q217*H217</f>
        <v>0</v>
      </c>
      <c r="S217" s="137">
        <v>0</v>
      </c>
      <c r="T217" s="138">
        <f>S217*H217</f>
        <v>0</v>
      </c>
      <c r="AR217" s="139" t="s">
        <v>161</v>
      </c>
      <c r="AT217" s="139" t="s">
        <v>156</v>
      </c>
      <c r="AU217" s="139" t="s">
        <v>86</v>
      </c>
      <c r="AY217" s="17" t="s">
        <v>153</v>
      </c>
      <c r="BE217" s="140">
        <f>IF(N217="základní",J217,0)</f>
        <v>3217.74</v>
      </c>
      <c r="BF217" s="140">
        <f>IF(N217="snížená",J217,0)</f>
        <v>0</v>
      </c>
      <c r="BG217" s="140">
        <f>IF(N217="zákl. přenesená",J217,0)</f>
        <v>0</v>
      </c>
      <c r="BH217" s="140">
        <f>IF(N217="sníž. přenesená",J217,0)</f>
        <v>0</v>
      </c>
      <c r="BI217" s="140">
        <f>IF(N217="nulová",J217,0)</f>
        <v>0</v>
      </c>
      <c r="BJ217" s="17" t="s">
        <v>84</v>
      </c>
      <c r="BK217" s="140">
        <f>ROUND(I217*H217,2)</f>
        <v>3217.74</v>
      </c>
      <c r="BL217" s="17" t="s">
        <v>161</v>
      </c>
      <c r="BM217" s="139" t="s">
        <v>295</v>
      </c>
    </row>
    <row r="218" spans="2:65" s="1" customFormat="1">
      <c r="B218" s="33"/>
      <c r="D218" s="141" t="s">
        <v>163</v>
      </c>
      <c r="F218" s="142" t="s">
        <v>296</v>
      </c>
      <c r="I218" s="143"/>
      <c r="L218" s="33"/>
      <c r="M218" s="144"/>
      <c r="T218" s="54"/>
      <c r="AT218" s="17" t="s">
        <v>163</v>
      </c>
      <c r="AU218" s="17" t="s">
        <v>86</v>
      </c>
    </row>
    <row r="219" spans="2:65" s="1" customFormat="1" ht="21.75" customHeight="1">
      <c r="B219" s="33"/>
      <c r="C219" s="128" t="s">
        <v>297</v>
      </c>
      <c r="D219" s="128" t="s">
        <v>156</v>
      </c>
      <c r="E219" s="129" t="s">
        <v>298</v>
      </c>
      <c r="F219" s="130" t="s">
        <v>299</v>
      </c>
      <c r="G219" s="131" t="s">
        <v>294</v>
      </c>
      <c r="H219" s="132">
        <v>2.5310000000000001</v>
      </c>
      <c r="I219" s="133">
        <v>452.03</v>
      </c>
      <c r="J219" s="134">
        <f>ROUND(I219*H219,2)</f>
        <v>1144.0899999999999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161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1144.0899999999999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1144.0899999999999</v>
      </c>
      <c r="BL219" s="17" t="s">
        <v>161</v>
      </c>
      <c r="BM219" s="139" t="s">
        <v>300</v>
      </c>
    </row>
    <row r="220" spans="2:65" s="1" customFormat="1">
      <c r="B220" s="33"/>
      <c r="D220" s="141" t="s">
        <v>163</v>
      </c>
      <c r="F220" s="142" t="s">
        <v>301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" customFormat="1" ht="24.2" customHeight="1">
      <c r="B221" s="33"/>
      <c r="C221" s="128" t="s">
        <v>302</v>
      </c>
      <c r="D221" s="128" t="s">
        <v>156</v>
      </c>
      <c r="E221" s="129" t="s">
        <v>303</v>
      </c>
      <c r="F221" s="130" t="s">
        <v>304</v>
      </c>
      <c r="G221" s="131" t="s">
        <v>294</v>
      </c>
      <c r="H221" s="132">
        <v>22.779</v>
      </c>
      <c r="I221" s="133">
        <v>12.52</v>
      </c>
      <c r="J221" s="134">
        <f>ROUND(I221*H221,2)</f>
        <v>285.19</v>
      </c>
      <c r="K221" s="130" t="s">
        <v>160</v>
      </c>
      <c r="L221" s="33"/>
      <c r="M221" s="135" t="s">
        <v>32</v>
      </c>
      <c r="N221" s="136" t="s">
        <v>47</v>
      </c>
      <c r="P221" s="137">
        <f>O221*H221</f>
        <v>0</v>
      </c>
      <c r="Q221" s="137">
        <v>0</v>
      </c>
      <c r="R221" s="137">
        <f>Q221*H221</f>
        <v>0</v>
      </c>
      <c r="S221" s="137">
        <v>0</v>
      </c>
      <c r="T221" s="138">
        <f>S221*H221</f>
        <v>0</v>
      </c>
      <c r="AR221" s="139" t="s">
        <v>161</v>
      </c>
      <c r="AT221" s="139" t="s">
        <v>156</v>
      </c>
      <c r="AU221" s="139" t="s">
        <v>86</v>
      </c>
      <c r="AY221" s="17" t="s">
        <v>153</v>
      </c>
      <c r="BE221" s="140">
        <f>IF(N221="základní",J221,0)</f>
        <v>285.19</v>
      </c>
      <c r="BF221" s="140">
        <f>IF(N221="snížená",J221,0)</f>
        <v>0</v>
      </c>
      <c r="BG221" s="140">
        <f>IF(N221="zákl. přenesená",J221,0)</f>
        <v>0</v>
      </c>
      <c r="BH221" s="140">
        <f>IF(N221="sníž. přenesená",J221,0)</f>
        <v>0</v>
      </c>
      <c r="BI221" s="140">
        <f>IF(N221="nulová",J221,0)</f>
        <v>0</v>
      </c>
      <c r="BJ221" s="17" t="s">
        <v>84</v>
      </c>
      <c r="BK221" s="140">
        <f>ROUND(I221*H221,2)</f>
        <v>285.19</v>
      </c>
      <c r="BL221" s="17" t="s">
        <v>161</v>
      </c>
      <c r="BM221" s="139" t="s">
        <v>305</v>
      </c>
    </row>
    <row r="222" spans="2:65" s="1" customFormat="1">
      <c r="B222" s="33"/>
      <c r="D222" s="141" t="s">
        <v>163</v>
      </c>
      <c r="F222" s="142" t="s">
        <v>306</v>
      </c>
      <c r="I222" s="143"/>
      <c r="L222" s="33"/>
      <c r="M222" s="144"/>
      <c r="T222" s="54"/>
      <c r="AT222" s="17" t="s">
        <v>163</v>
      </c>
      <c r="AU222" s="17" t="s">
        <v>86</v>
      </c>
    </row>
    <row r="223" spans="2:65" s="13" customFormat="1">
      <c r="B223" s="152"/>
      <c r="D223" s="146" t="s">
        <v>165</v>
      </c>
      <c r="E223" s="153" t="s">
        <v>32</v>
      </c>
      <c r="F223" s="154" t="s">
        <v>307</v>
      </c>
      <c r="H223" s="155">
        <v>22.779</v>
      </c>
      <c r="I223" s="156"/>
      <c r="L223" s="152"/>
      <c r="M223" s="157"/>
      <c r="T223" s="158"/>
      <c r="AT223" s="153" t="s">
        <v>165</v>
      </c>
      <c r="AU223" s="153" t="s">
        <v>86</v>
      </c>
      <c r="AV223" s="13" t="s">
        <v>86</v>
      </c>
      <c r="AW223" s="13" t="s">
        <v>37</v>
      </c>
      <c r="AX223" s="13" t="s">
        <v>84</v>
      </c>
      <c r="AY223" s="153" t="s">
        <v>153</v>
      </c>
    </row>
    <row r="224" spans="2:65" s="1" customFormat="1" ht="24.2" customHeight="1">
      <c r="B224" s="33"/>
      <c r="C224" s="128" t="s">
        <v>308</v>
      </c>
      <c r="D224" s="128" t="s">
        <v>156</v>
      </c>
      <c r="E224" s="129" t="s">
        <v>309</v>
      </c>
      <c r="F224" s="130" t="s">
        <v>310</v>
      </c>
      <c r="G224" s="131" t="s">
        <v>294</v>
      </c>
      <c r="H224" s="132">
        <v>2.286</v>
      </c>
      <c r="I224" s="133">
        <v>800.47</v>
      </c>
      <c r="J224" s="134">
        <f>ROUND(I224*H224,2)</f>
        <v>1829.87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0</v>
      </c>
      <c r="R224" s="137">
        <f>Q224*H224</f>
        <v>0</v>
      </c>
      <c r="S224" s="137">
        <v>0</v>
      </c>
      <c r="T224" s="138">
        <f>S224*H224</f>
        <v>0</v>
      </c>
      <c r="AR224" s="139" t="s">
        <v>161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1829.87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1829.87</v>
      </c>
      <c r="BL224" s="17" t="s">
        <v>161</v>
      </c>
      <c r="BM224" s="139" t="s">
        <v>311</v>
      </c>
    </row>
    <row r="225" spans="2:65" s="1" customFormat="1">
      <c r="B225" s="33"/>
      <c r="D225" s="141" t="s">
        <v>163</v>
      </c>
      <c r="F225" s="142" t="s">
        <v>312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313</v>
      </c>
      <c r="D226" s="128" t="s">
        <v>156</v>
      </c>
      <c r="E226" s="129" t="s">
        <v>314</v>
      </c>
      <c r="F226" s="130" t="s">
        <v>315</v>
      </c>
      <c r="G226" s="131" t="s">
        <v>294</v>
      </c>
      <c r="H226" s="132">
        <v>0.245</v>
      </c>
      <c r="I226" s="133">
        <v>800.47</v>
      </c>
      <c r="J226" s="134">
        <f>ROUND(I226*H226,2)</f>
        <v>196.12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0</v>
      </c>
      <c r="R226" s="137">
        <f>Q226*H226</f>
        <v>0</v>
      </c>
      <c r="S226" s="137">
        <v>0</v>
      </c>
      <c r="T226" s="138">
        <f>S226*H226</f>
        <v>0</v>
      </c>
      <c r="AR226" s="139" t="s">
        <v>161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196.12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196.12</v>
      </c>
      <c r="BL226" s="17" t="s">
        <v>161</v>
      </c>
      <c r="BM226" s="139" t="s">
        <v>316</v>
      </c>
    </row>
    <row r="227" spans="2:65" s="1" customFormat="1">
      <c r="B227" s="33"/>
      <c r="D227" s="141" t="s">
        <v>163</v>
      </c>
      <c r="F227" s="142" t="s">
        <v>317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1" customFormat="1" ht="22.9" customHeight="1">
      <c r="B228" s="116"/>
      <c r="D228" s="117" t="s">
        <v>75</v>
      </c>
      <c r="E228" s="126" t="s">
        <v>318</v>
      </c>
      <c r="F228" s="126" t="s">
        <v>319</v>
      </c>
      <c r="I228" s="119"/>
      <c r="J228" s="127">
        <f>BK228</f>
        <v>3522.86</v>
      </c>
      <c r="L228" s="116"/>
      <c r="M228" s="121"/>
      <c r="P228" s="122">
        <f>SUM(P229:P230)</f>
        <v>0</v>
      </c>
      <c r="R228" s="122">
        <f>SUM(R229:R230)</f>
        <v>0</v>
      </c>
      <c r="T228" s="123">
        <f>SUM(T229:T230)</f>
        <v>0</v>
      </c>
      <c r="AR228" s="117" t="s">
        <v>84</v>
      </c>
      <c r="AT228" s="124" t="s">
        <v>75</v>
      </c>
      <c r="AU228" s="124" t="s">
        <v>84</v>
      </c>
      <c r="AY228" s="117" t="s">
        <v>153</v>
      </c>
      <c r="BK228" s="125">
        <f>SUM(BK229:BK230)</f>
        <v>3522.86</v>
      </c>
    </row>
    <row r="229" spans="2:65" s="1" customFormat="1" ht="37.9" customHeight="1">
      <c r="B229" s="33"/>
      <c r="C229" s="128" t="s">
        <v>320</v>
      </c>
      <c r="D229" s="128" t="s">
        <v>156</v>
      </c>
      <c r="E229" s="129" t="s">
        <v>321</v>
      </c>
      <c r="F229" s="130" t="s">
        <v>322</v>
      </c>
      <c r="G229" s="131" t="s">
        <v>294</v>
      </c>
      <c r="H229" s="132">
        <v>2.7709999999999999</v>
      </c>
      <c r="I229" s="133">
        <v>1271.33</v>
      </c>
      <c r="J229" s="134">
        <f>ROUND(I229*H229,2)</f>
        <v>3522.86</v>
      </c>
      <c r="K229" s="130" t="s">
        <v>160</v>
      </c>
      <c r="L229" s="33"/>
      <c r="M229" s="135" t="s">
        <v>32</v>
      </c>
      <c r="N229" s="136" t="s">
        <v>47</v>
      </c>
      <c r="P229" s="137">
        <f>O229*H229</f>
        <v>0</v>
      </c>
      <c r="Q229" s="137">
        <v>0</v>
      </c>
      <c r="R229" s="137">
        <f>Q229*H229</f>
        <v>0</v>
      </c>
      <c r="S229" s="137">
        <v>0</v>
      </c>
      <c r="T229" s="138">
        <f>S229*H229</f>
        <v>0</v>
      </c>
      <c r="AR229" s="139" t="s">
        <v>161</v>
      </c>
      <c r="AT229" s="139" t="s">
        <v>156</v>
      </c>
      <c r="AU229" s="139" t="s">
        <v>86</v>
      </c>
      <c r="AY229" s="17" t="s">
        <v>153</v>
      </c>
      <c r="BE229" s="140">
        <f>IF(N229="základní",J229,0)</f>
        <v>3522.86</v>
      </c>
      <c r="BF229" s="140">
        <f>IF(N229="snížená",J229,0)</f>
        <v>0</v>
      </c>
      <c r="BG229" s="140">
        <f>IF(N229="zákl. přenesená",J229,0)</f>
        <v>0</v>
      </c>
      <c r="BH229" s="140">
        <f>IF(N229="sníž. přenesená",J229,0)</f>
        <v>0</v>
      </c>
      <c r="BI229" s="140">
        <f>IF(N229="nulová",J229,0)</f>
        <v>0</v>
      </c>
      <c r="BJ229" s="17" t="s">
        <v>84</v>
      </c>
      <c r="BK229" s="140">
        <f>ROUND(I229*H229,2)</f>
        <v>3522.86</v>
      </c>
      <c r="BL229" s="17" t="s">
        <v>161</v>
      </c>
      <c r="BM229" s="139" t="s">
        <v>323</v>
      </c>
    </row>
    <row r="230" spans="2:65" s="1" customFormat="1">
      <c r="B230" s="33"/>
      <c r="D230" s="141" t="s">
        <v>163</v>
      </c>
      <c r="F230" s="142" t="s">
        <v>324</v>
      </c>
      <c r="I230" s="143"/>
      <c r="L230" s="33"/>
      <c r="M230" s="144"/>
      <c r="T230" s="54"/>
      <c r="AT230" s="17" t="s">
        <v>163</v>
      </c>
      <c r="AU230" s="17" t="s">
        <v>86</v>
      </c>
    </row>
    <row r="231" spans="2:65" s="11" customFormat="1" ht="25.9" customHeight="1">
      <c r="B231" s="116"/>
      <c r="D231" s="117" t="s">
        <v>75</v>
      </c>
      <c r="E231" s="118" t="s">
        <v>325</v>
      </c>
      <c r="F231" s="118" t="s">
        <v>326</v>
      </c>
      <c r="I231" s="119"/>
      <c r="J231" s="120">
        <f>BK231</f>
        <v>120662.83</v>
      </c>
      <c r="L231" s="116"/>
      <c r="M231" s="121"/>
      <c r="P231" s="122">
        <f>P232+P257+P273+P314+P366+P383+P390+P437+P451+P505+P542+P559</f>
        <v>0</v>
      </c>
      <c r="R231" s="122">
        <f>R232+R257+R273+R314+R366+R383+R390+R437+R451+R505+R542+R559</f>
        <v>0.76809440520000005</v>
      </c>
      <c r="T231" s="123">
        <f>T232+T257+T273+T314+T366+T383+T390+T437+T451+T505+T542+T559</f>
        <v>0.12789</v>
      </c>
      <c r="AR231" s="117" t="s">
        <v>86</v>
      </c>
      <c r="AT231" s="124" t="s">
        <v>75</v>
      </c>
      <c r="AU231" s="124" t="s">
        <v>76</v>
      </c>
      <c r="AY231" s="117" t="s">
        <v>153</v>
      </c>
      <c r="BK231" s="125">
        <f>BK232+BK257+BK273+BK314+BK366+BK383+BK390+BK437+BK451+BK505+BK542+BK559</f>
        <v>120662.83</v>
      </c>
    </row>
    <row r="232" spans="2:65" s="11" customFormat="1" ht="22.9" customHeight="1">
      <c r="B232" s="116"/>
      <c r="D232" s="117" t="s">
        <v>75</v>
      </c>
      <c r="E232" s="126" t="s">
        <v>327</v>
      </c>
      <c r="F232" s="126" t="s">
        <v>328</v>
      </c>
      <c r="I232" s="119"/>
      <c r="J232" s="127">
        <f>BK232</f>
        <v>6827.78</v>
      </c>
      <c r="L232" s="116"/>
      <c r="M232" s="121"/>
      <c r="P232" s="122">
        <f>SUM(P233:P256)</f>
        <v>0</v>
      </c>
      <c r="R232" s="122">
        <f>SUM(R233:R256)</f>
        <v>1.5220000000000001E-2</v>
      </c>
      <c r="T232" s="123">
        <f>SUM(T233:T256)</f>
        <v>0</v>
      </c>
      <c r="AR232" s="117" t="s">
        <v>86</v>
      </c>
      <c r="AT232" s="124" t="s">
        <v>75</v>
      </c>
      <c r="AU232" s="124" t="s">
        <v>84</v>
      </c>
      <c r="AY232" s="117" t="s">
        <v>153</v>
      </c>
      <c r="BK232" s="125">
        <f>SUM(BK233:BK256)</f>
        <v>6827.78</v>
      </c>
    </row>
    <row r="233" spans="2:65" s="1" customFormat="1" ht="16.5" customHeight="1">
      <c r="B233" s="33"/>
      <c r="C233" s="128" t="s">
        <v>329</v>
      </c>
      <c r="D233" s="128" t="s">
        <v>156</v>
      </c>
      <c r="E233" s="129" t="s">
        <v>330</v>
      </c>
      <c r="F233" s="130" t="s">
        <v>331</v>
      </c>
      <c r="G233" s="131" t="s">
        <v>226</v>
      </c>
      <c r="H233" s="132">
        <v>2</v>
      </c>
      <c r="I233" s="133">
        <v>452.03</v>
      </c>
      <c r="J233" s="134">
        <f>ROUND(I233*H233,2)</f>
        <v>904.06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7.1000000000000002E-4</v>
      </c>
      <c r="R233" s="137">
        <f>Q233*H233</f>
        <v>1.42E-3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904.06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904.06</v>
      </c>
      <c r="BL233" s="17" t="s">
        <v>261</v>
      </c>
      <c r="BM233" s="139" t="s">
        <v>332</v>
      </c>
    </row>
    <row r="234" spans="2:65" s="1" customFormat="1">
      <c r="B234" s="33"/>
      <c r="D234" s="141" t="s">
        <v>163</v>
      </c>
      <c r="F234" s="142" t="s">
        <v>333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2" customFormat="1">
      <c r="B235" s="145"/>
      <c r="D235" s="146" t="s">
        <v>165</v>
      </c>
      <c r="E235" s="147" t="s">
        <v>32</v>
      </c>
      <c r="F235" s="148" t="s">
        <v>172</v>
      </c>
      <c r="H235" s="147" t="s">
        <v>32</v>
      </c>
      <c r="I235" s="149"/>
      <c r="L235" s="145"/>
      <c r="M235" s="150"/>
      <c r="T235" s="151"/>
      <c r="AT235" s="147" t="s">
        <v>165</v>
      </c>
      <c r="AU235" s="147" t="s">
        <v>86</v>
      </c>
      <c r="AV235" s="12" t="s">
        <v>84</v>
      </c>
      <c r="AW235" s="12" t="s">
        <v>37</v>
      </c>
      <c r="AX235" s="12" t="s">
        <v>76</v>
      </c>
      <c r="AY235" s="147" t="s">
        <v>153</v>
      </c>
    </row>
    <row r="236" spans="2:65" s="13" customFormat="1">
      <c r="B236" s="152"/>
      <c r="D236" s="146" t="s">
        <v>165</v>
      </c>
      <c r="E236" s="153" t="s">
        <v>32</v>
      </c>
      <c r="F236" s="154" t="s">
        <v>86</v>
      </c>
      <c r="H236" s="155">
        <v>2</v>
      </c>
      <c r="I236" s="156"/>
      <c r="L236" s="152"/>
      <c r="M236" s="157"/>
      <c r="T236" s="158"/>
      <c r="AT236" s="153" t="s">
        <v>165</v>
      </c>
      <c r="AU236" s="153" t="s">
        <v>86</v>
      </c>
      <c r="AV236" s="13" t="s">
        <v>86</v>
      </c>
      <c r="AW236" s="13" t="s">
        <v>37</v>
      </c>
      <c r="AX236" s="13" t="s">
        <v>84</v>
      </c>
      <c r="AY236" s="153" t="s">
        <v>153</v>
      </c>
    </row>
    <row r="237" spans="2:65" s="1" customFormat="1" ht="16.5" customHeight="1">
      <c r="B237" s="33"/>
      <c r="C237" s="128" t="s">
        <v>334</v>
      </c>
      <c r="D237" s="128" t="s">
        <v>156</v>
      </c>
      <c r="E237" s="129" t="s">
        <v>335</v>
      </c>
      <c r="F237" s="130" t="s">
        <v>336</v>
      </c>
      <c r="G237" s="131" t="s">
        <v>226</v>
      </c>
      <c r="H237" s="132">
        <v>6</v>
      </c>
      <c r="I237" s="133">
        <v>555.62</v>
      </c>
      <c r="J237" s="134">
        <f>ROUND(I237*H237,2)</f>
        <v>3333.72</v>
      </c>
      <c r="K237" s="130" t="s">
        <v>160</v>
      </c>
      <c r="L237" s="33"/>
      <c r="M237" s="135" t="s">
        <v>32</v>
      </c>
      <c r="N237" s="136" t="s">
        <v>47</v>
      </c>
      <c r="P237" s="137">
        <f>O237*H237</f>
        <v>0</v>
      </c>
      <c r="Q237" s="137">
        <v>2.0600000000000002E-3</v>
      </c>
      <c r="R237" s="137">
        <f>Q237*H237</f>
        <v>1.2360000000000001E-2</v>
      </c>
      <c r="S237" s="137">
        <v>0</v>
      </c>
      <c r="T237" s="138">
        <f>S237*H237</f>
        <v>0</v>
      </c>
      <c r="AR237" s="139" t="s">
        <v>261</v>
      </c>
      <c r="AT237" s="139" t="s">
        <v>156</v>
      </c>
      <c r="AU237" s="139" t="s">
        <v>86</v>
      </c>
      <c r="AY237" s="17" t="s">
        <v>153</v>
      </c>
      <c r="BE237" s="140">
        <f>IF(N237="základní",J237,0)</f>
        <v>3333.72</v>
      </c>
      <c r="BF237" s="140">
        <f>IF(N237="snížená",J237,0)</f>
        <v>0</v>
      </c>
      <c r="BG237" s="140">
        <f>IF(N237="zákl. přenesená",J237,0)</f>
        <v>0</v>
      </c>
      <c r="BH237" s="140">
        <f>IF(N237="sníž. přenesená",J237,0)</f>
        <v>0</v>
      </c>
      <c r="BI237" s="140">
        <f>IF(N237="nulová",J237,0)</f>
        <v>0</v>
      </c>
      <c r="BJ237" s="17" t="s">
        <v>84</v>
      </c>
      <c r="BK237" s="140">
        <f>ROUND(I237*H237,2)</f>
        <v>3333.72</v>
      </c>
      <c r="BL237" s="17" t="s">
        <v>261</v>
      </c>
      <c r="BM237" s="139" t="s">
        <v>337</v>
      </c>
    </row>
    <row r="238" spans="2:65" s="1" customFormat="1">
      <c r="B238" s="33"/>
      <c r="D238" s="141" t="s">
        <v>163</v>
      </c>
      <c r="F238" s="142" t="s">
        <v>338</v>
      </c>
      <c r="I238" s="143"/>
      <c r="L238" s="33"/>
      <c r="M238" s="144"/>
      <c r="T238" s="54"/>
      <c r="AT238" s="17" t="s">
        <v>163</v>
      </c>
      <c r="AU238" s="17" t="s">
        <v>86</v>
      </c>
    </row>
    <row r="239" spans="2:65" s="12" customFormat="1">
      <c r="B239" s="145"/>
      <c r="D239" s="146" t="s">
        <v>165</v>
      </c>
      <c r="E239" s="147" t="s">
        <v>32</v>
      </c>
      <c r="F239" s="148" t="s">
        <v>172</v>
      </c>
      <c r="H239" s="147" t="s">
        <v>32</v>
      </c>
      <c r="I239" s="149"/>
      <c r="L239" s="145"/>
      <c r="M239" s="150"/>
      <c r="T239" s="151"/>
      <c r="AT239" s="147" t="s">
        <v>165</v>
      </c>
      <c r="AU239" s="147" t="s">
        <v>86</v>
      </c>
      <c r="AV239" s="12" t="s">
        <v>84</v>
      </c>
      <c r="AW239" s="12" t="s">
        <v>37</v>
      </c>
      <c r="AX239" s="12" t="s">
        <v>76</v>
      </c>
      <c r="AY239" s="147" t="s">
        <v>153</v>
      </c>
    </row>
    <row r="240" spans="2:65" s="13" customFormat="1">
      <c r="B240" s="152"/>
      <c r="D240" s="146" t="s">
        <v>165</v>
      </c>
      <c r="E240" s="153" t="s">
        <v>32</v>
      </c>
      <c r="F240" s="154" t="s">
        <v>86</v>
      </c>
      <c r="H240" s="155">
        <v>2</v>
      </c>
      <c r="I240" s="156"/>
      <c r="L240" s="152"/>
      <c r="M240" s="157"/>
      <c r="T240" s="158"/>
      <c r="AT240" s="153" t="s">
        <v>165</v>
      </c>
      <c r="AU240" s="153" t="s">
        <v>86</v>
      </c>
      <c r="AV240" s="13" t="s">
        <v>86</v>
      </c>
      <c r="AW240" s="13" t="s">
        <v>37</v>
      </c>
      <c r="AX240" s="13" t="s">
        <v>76</v>
      </c>
      <c r="AY240" s="153" t="s">
        <v>153</v>
      </c>
    </row>
    <row r="241" spans="2:65" s="12" customFormat="1">
      <c r="B241" s="145"/>
      <c r="D241" s="146" t="s">
        <v>165</v>
      </c>
      <c r="E241" s="147" t="s">
        <v>32</v>
      </c>
      <c r="F241" s="148" t="s">
        <v>174</v>
      </c>
      <c r="H241" s="147" t="s">
        <v>32</v>
      </c>
      <c r="I241" s="149"/>
      <c r="L241" s="145"/>
      <c r="M241" s="150"/>
      <c r="T241" s="151"/>
      <c r="AT241" s="147" t="s">
        <v>165</v>
      </c>
      <c r="AU241" s="147" t="s">
        <v>86</v>
      </c>
      <c r="AV241" s="12" t="s">
        <v>84</v>
      </c>
      <c r="AW241" s="12" t="s">
        <v>37</v>
      </c>
      <c r="AX241" s="12" t="s">
        <v>76</v>
      </c>
      <c r="AY241" s="147" t="s">
        <v>153</v>
      </c>
    </row>
    <row r="242" spans="2:65" s="13" customFormat="1">
      <c r="B242" s="152"/>
      <c r="D242" s="146" t="s">
        <v>165</v>
      </c>
      <c r="E242" s="153" t="s">
        <v>32</v>
      </c>
      <c r="F242" s="154" t="s">
        <v>86</v>
      </c>
      <c r="H242" s="155">
        <v>2</v>
      </c>
      <c r="I242" s="156"/>
      <c r="L242" s="152"/>
      <c r="M242" s="157"/>
      <c r="T242" s="158"/>
      <c r="AT242" s="153" t="s">
        <v>165</v>
      </c>
      <c r="AU242" s="153" t="s">
        <v>86</v>
      </c>
      <c r="AV242" s="13" t="s">
        <v>86</v>
      </c>
      <c r="AW242" s="13" t="s">
        <v>37</v>
      </c>
      <c r="AX242" s="13" t="s">
        <v>76</v>
      </c>
      <c r="AY242" s="153" t="s">
        <v>153</v>
      </c>
    </row>
    <row r="243" spans="2:65" s="12" customFormat="1">
      <c r="B243" s="145"/>
      <c r="D243" s="146" t="s">
        <v>165</v>
      </c>
      <c r="E243" s="147" t="s">
        <v>32</v>
      </c>
      <c r="F243" s="148" t="s">
        <v>176</v>
      </c>
      <c r="H243" s="147" t="s">
        <v>32</v>
      </c>
      <c r="I243" s="149"/>
      <c r="L243" s="145"/>
      <c r="M243" s="150"/>
      <c r="T243" s="151"/>
      <c r="AT243" s="147" t="s">
        <v>165</v>
      </c>
      <c r="AU243" s="147" t="s">
        <v>86</v>
      </c>
      <c r="AV243" s="12" t="s">
        <v>84</v>
      </c>
      <c r="AW243" s="12" t="s">
        <v>37</v>
      </c>
      <c r="AX243" s="12" t="s">
        <v>76</v>
      </c>
      <c r="AY243" s="147" t="s">
        <v>153</v>
      </c>
    </row>
    <row r="244" spans="2:65" s="13" customFormat="1">
      <c r="B244" s="152"/>
      <c r="D244" s="146" t="s">
        <v>165</v>
      </c>
      <c r="E244" s="153" t="s">
        <v>32</v>
      </c>
      <c r="F244" s="154" t="s">
        <v>86</v>
      </c>
      <c r="H244" s="155">
        <v>2</v>
      </c>
      <c r="I244" s="156"/>
      <c r="L244" s="152"/>
      <c r="M244" s="157"/>
      <c r="T244" s="158"/>
      <c r="AT244" s="153" t="s">
        <v>165</v>
      </c>
      <c r="AU244" s="153" t="s">
        <v>86</v>
      </c>
      <c r="AV244" s="13" t="s">
        <v>86</v>
      </c>
      <c r="AW244" s="13" t="s">
        <v>37</v>
      </c>
      <c r="AX244" s="13" t="s">
        <v>76</v>
      </c>
      <c r="AY244" s="153" t="s">
        <v>153</v>
      </c>
    </row>
    <row r="245" spans="2:65" s="14" customFormat="1">
      <c r="B245" s="159"/>
      <c r="D245" s="146" t="s">
        <v>165</v>
      </c>
      <c r="E245" s="160" t="s">
        <v>32</v>
      </c>
      <c r="F245" s="161" t="s">
        <v>178</v>
      </c>
      <c r="H245" s="162">
        <v>6</v>
      </c>
      <c r="I245" s="163"/>
      <c r="L245" s="159"/>
      <c r="M245" s="164"/>
      <c r="T245" s="165"/>
      <c r="AT245" s="160" t="s">
        <v>165</v>
      </c>
      <c r="AU245" s="160" t="s">
        <v>86</v>
      </c>
      <c r="AV245" s="14" t="s">
        <v>161</v>
      </c>
      <c r="AW245" s="14" t="s">
        <v>37</v>
      </c>
      <c r="AX245" s="14" t="s">
        <v>84</v>
      </c>
      <c r="AY245" s="160" t="s">
        <v>153</v>
      </c>
    </row>
    <row r="246" spans="2:65" s="1" customFormat="1" ht="16.5" customHeight="1">
      <c r="B246" s="33"/>
      <c r="C246" s="128" t="s">
        <v>339</v>
      </c>
      <c r="D246" s="128" t="s">
        <v>156</v>
      </c>
      <c r="E246" s="129" t="s">
        <v>340</v>
      </c>
      <c r="F246" s="130" t="s">
        <v>341</v>
      </c>
      <c r="G246" s="131" t="s">
        <v>226</v>
      </c>
      <c r="H246" s="132">
        <v>3</v>
      </c>
      <c r="I246" s="133">
        <v>395.53</v>
      </c>
      <c r="J246" s="134">
        <f>ROUND(I246*H246,2)</f>
        <v>1186.5899999999999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4.8000000000000001E-4</v>
      </c>
      <c r="R246" s="137">
        <f>Q246*H246</f>
        <v>1.4400000000000001E-3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1186.5899999999999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1186.5899999999999</v>
      </c>
      <c r="BL246" s="17" t="s">
        <v>261</v>
      </c>
      <c r="BM246" s="139" t="s">
        <v>342</v>
      </c>
    </row>
    <row r="247" spans="2:65" s="1" customFormat="1">
      <c r="B247" s="33"/>
      <c r="D247" s="141" t="s">
        <v>163</v>
      </c>
      <c r="F247" s="142" t="s">
        <v>343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2" customFormat="1">
      <c r="B248" s="145"/>
      <c r="D248" s="146" t="s">
        <v>165</v>
      </c>
      <c r="E248" s="147" t="s">
        <v>32</v>
      </c>
      <c r="F248" s="148" t="s">
        <v>172</v>
      </c>
      <c r="H248" s="147" t="s">
        <v>32</v>
      </c>
      <c r="I248" s="149"/>
      <c r="L248" s="145"/>
      <c r="M248" s="150"/>
      <c r="T248" s="151"/>
      <c r="AT248" s="147" t="s">
        <v>165</v>
      </c>
      <c r="AU248" s="147" t="s">
        <v>86</v>
      </c>
      <c r="AV248" s="12" t="s">
        <v>84</v>
      </c>
      <c r="AW248" s="12" t="s">
        <v>37</v>
      </c>
      <c r="AX248" s="12" t="s">
        <v>76</v>
      </c>
      <c r="AY248" s="147" t="s">
        <v>153</v>
      </c>
    </row>
    <row r="249" spans="2:65" s="13" customFormat="1">
      <c r="B249" s="152"/>
      <c r="D249" s="146" t="s">
        <v>165</v>
      </c>
      <c r="E249" s="153" t="s">
        <v>32</v>
      </c>
      <c r="F249" s="154" t="s">
        <v>179</v>
      </c>
      <c r="H249" s="155">
        <v>3</v>
      </c>
      <c r="I249" s="156"/>
      <c r="L249" s="152"/>
      <c r="M249" s="157"/>
      <c r="T249" s="158"/>
      <c r="AT249" s="153" t="s">
        <v>165</v>
      </c>
      <c r="AU249" s="153" t="s">
        <v>86</v>
      </c>
      <c r="AV249" s="13" t="s">
        <v>86</v>
      </c>
      <c r="AW249" s="13" t="s">
        <v>37</v>
      </c>
      <c r="AX249" s="13" t="s">
        <v>84</v>
      </c>
      <c r="AY249" s="153" t="s">
        <v>153</v>
      </c>
    </row>
    <row r="250" spans="2:65" s="1" customFormat="1" ht="16.5" customHeight="1">
      <c r="B250" s="33"/>
      <c r="C250" s="128" t="s">
        <v>344</v>
      </c>
      <c r="D250" s="128" t="s">
        <v>156</v>
      </c>
      <c r="E250" s="129" t="s">
        <v>345</v>
      </c>
      <c r="F250" s="130" t="s">
        <v>346</v>
      </c>
      <c r="G250" s="131" t="s">
        <v>271</v>
      </c>
      <c r="H250" s="132">
        <v>2</v>
      </c>
      <c r="I250" s="133">
        <v>103.59</v>
      </c>
      <c r="J250" s="134">
        <f>ROUND(I250*H250,2)</f>
        <v>207.18</v>
      </c>
      <c r="K250" s="130" t="s">
        <v>160</v>
      </c>
      <c r="L250" s="33"/>
      <c r="M250" s="135" t="s">
        <v>32</v>
      </c>
      <c r="N250" s="136" t="s">
        <v>47</v>
      </c>
      <c r="P250" s="137">
        <f>O250*H250</f>
        <v>0</v>
      </c>
      <c r="Q250" s="137">
        <v>0</v>
      </c>
      <c r="R250" s="137">
        <f>Q250*H250</f>
        <v>0</v>
      </c>
      <c r="S250" s="137">
        <v>0</v>
      </c>
      <c r="T250" s="138">
        <f>S250*H250</f>
        <v>0</v>
      </c>
      <c r="AR250" s="139" t="s">
        <v>261</v>
      </c>
      <c r="AT250" s="139" t="s">
        <v>156</v>
      </c>
      <c r="AU250" s="139" t="s">
        <v>86</v>
      </c>
      <c r="AY250" s="17" t="s">
        <v>153</v>
      </c>
      <c r="BE250" s="140">
        <f>IF(N250="základní",J250,0)</f>
        <v>207.18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207.18</v>
      </c>
      <c r="BL250" s="17" t="s">
        <v>261</v>
      </c>
      <c r="BM250" s="139" t="s">
        <v>347</v>
      </c>
    </row>
    <row r="251" spans="2:65" s="1" customFormat="1">
      <c r="B251" s="33"/>
      <c r="D251" s="141" t="s">
        <v>163</v>
      </c>
      <c r="F251" s="142" t="s">
        <v>348</v>
      </c>
      <c r="I251" s="143"/>
      <c r="L251" s="33"/>
      <c r="M251" s="144"/>
      <c r="T251" s="54"/>
      <c r="AT251" s="17" t="s">
        <v>163</v>
      </c>
      <c r="AU251" s="17" t="s">
        <v>86</v>
      </c>
    </row>
    <row r="252" spans="2:65" s="1" customFormat="1" ht="16.5" customHeight="1">
      <c r="B252" s="33"/>
      <c r="C252" s="128" t="s">
        <v>349</v>
      </c>
      <c r="D252" s="128" t="s">
        <v>156</v>
      </c>
      <c r="E252" s="129" t="s">
        <v>350</v>
      </c>
      <c r="F252" s="130" t="s">
        <v>351</v>
      </c>
      <c r="G252" s="131" t="s">
        <v>271</v>
      </c>
      <c r="H252" s="132">
        <v>2</v>
      </c>
      <c r="I252" s="133">
        <v>141.26</v>
      </c>
      <c r="J252" s="134">
        <f>ROUND(I252*H252,2)</f>
        <v>282.52</v>
      </c>
      <c r="K252" s="130" t="s">
        <v>160</v>
      </c>
      <c r="L252" s="33"/>
      <c r="M252" s="135" t="s">
        <v>32</v>
      </c>
      <c r="N252" s="136" t="s">
        <v>47</v>
      </c>
      <c r="P252" s="137">
        <f>O252*H252</f>
        <v>0</v>
      </c>
      <c r="Q252" s="137">
        <v>0</v>
      </c>
      <c r="R252" s="137">
        <f>Q252*H252</f>
        <v>0</v>
      </c>
      <c r="S252" s="137">
        <v>0</v>
      </c>
      <c r="T252" s="138">
        <f>S252*H252</f>
        <v>0</v>
      </c>
      <c r="AR252" s="139" t="s">
        <v>261</v>
      </c>
      <c r="AT252" s="139" t="s">
        <v>156</v>
      </c>
      <c r="AU252" s="139" t="s">
        <v>86</v>
      </c>
      <c r="AY252" s="17" t="s">
        <v>153</v>
      </c>
      <c r="BE252" s="140">
        <f>IF(N252="základní",J252,0)</f>
        <v>282.52</v>
      </c>
      <c r="BF252" s="140">
        <f>IF(N252="snížená",J252,0)</f>
        <v>0</v>
      </c>
      <c r="BG252" s="140">
        <f>IF(N252="zákl. přenesená",J252,0)</f>
        <v>0</v>
      </c>
      <c r="BH252" s="140">
        <f>IF(N252="sníž. přenesená",J252,0)</f>
        <v>0</v>
      </c>
      <c r="BI252" s="140">
        <f>IF(N252="nulová",J252,0)</f>
        <v>0</v>
      </c>
      <c r="BJ252" s="17" t="s">
        <v>84</v>
      </c>
      <c r="BK252" s="140">
        <f>ROUND(I252*H252,2)</f>
        <v>282.52</v>
      </c>
      <c r="BL252" s="17" t="s">
        <v>261</v>
      </c>
      <c r="BM252" s="139" t="s">
        <v>352</v>
      </c>
    </row>
    <row r="253" spans="2:65" s="1" customFormat="1">
      <c r="B253" s="33"/>
      <c r="D253" s="141" t="s">
        <v>163</v>
      </c>
      <c r="F253" s="142" t="s">
        <v>353</v>
      </c>
      <c r="I253" s="143"/>
      <c r="L253" s="33"/>
      <c r="M253" s="144"/>
      <c r="T253" s="54"/>
      <c r="AT253" s="17" t="s">
        <v>163</v>
      </c>
      <c r="AU253" s="17" t="s">
        <v>86</v>
      </c>
    </row>
    <row r="254" spans="2:65" s="1" customFormat="1" ht="16.5" customHeight="1">
      <c r="B254" s="33"/>
      <c r="C254" s="128" t="s">
        <v>354</v>
      </c>
      <c r="D254" s="128" t="s">
        <v>156</v>
      </c>
      <c r="E254" s="129" t="s">
        <v>355</v>
      </c>
      <c r="F254" s="130" t="s">
        <v>356</v>
      </c>
      <c r="G254" s="131" t="s">
        <v>288</v>
      </c>
      <c r="H254" s="132">
        <v>1</v>
      </c>
      <c r="I254" s="133">
        <v>894.64</v>
      </c>
      <c r="J254" s="134">
        <f>ROUND(I254*H254,2)</f>
        <v>894.64</v>
      </c>
      <c r="K254" s="130" t="s">
        <v>264</v>
      </c>
      <c r="L254" s="33"/>
      <c r="M254" s="135" t="s">
        <v>32</v>
      </c>
      <c r="N254" s="136" t="s">
        <v>47</v>
      </c>
      <c r="P254" s="137">
        <f>O254*H254</f>
        <v>0</v>
      </c>
      <c r="Q254" s="137">
        <v>0</v>
      </c>
      <c r="R254" s="137">
        <f>Q254*H254</f>
        <v>0</v>
      </c>
      <c r="S254" s="137">
        <v>0</v>
      </c>
      <c r="T254" s="138">
        <f>S254*H254</f>
        <v>0</v>
      </c>
      <c r="AR254" s="139" t="s">
        <v>261</v>
      </c>
      <c r="AT254" s="139" t="s">
        <v>156</v>
      </c>
      <c r="AU254" s="139" t="s">
        <v>86</v>
      </c>
      <c r="AY254" s="17" t="s">
        <v>153</v>
      </c>
      <c r="BE254" s="140">
        <f>IF(N254="základní",J254,0)</f>
        <v>894.64</v>
      </c>
      <c r="BF254" s="140">
        <f>IF(N254="snížená",J254,0)</f>
        <v>0</v>
      </c>
      <c r="BG254" s="140">
        <f>IF(N254="zákl. přenesená",J254,0)</f>
        <v>0</v>
      </c>
      <c r="BH254" s="140">
        <f>IF(N254="sníž. přenesená",J254,0)</f>
        <v>0</v>
      </c>
      <c r="BI254" s="140">
        <f>IF(N254="nulová",J254,0)</f>
        <v>0</v>
      </c>
      <c r="BJ254" s="17" t="s">
        <v>84</v>
      </c>
      <c r="BK254" s="140">
        <f>ROUND(I254*H254,2)</f>
        <v>894.64</v>
      </c>
      <c r="BL254" s="17" t="s">
        <v>261</v>
      </c>
      <c r="BM254" s="139" t="s">
        <v>357</v>
      </c>
    </row>
    <row r="255" spans="2:65" s="1" customFormat="1" ht="24.2" customHeight="1">
      <c r="B255" s="33"/>
      <c r="C255" s="128" t="s">
        <v>358</v>
      </c>
      <c r="D255" s="128" t="s">
        <v>156</v>
      </c>
      <c r="E255" s="129" t="s">
        <v>359</v>
      </c>
      <c r="F255" s="130" t="s">
        <v>360</v>
      </c>
      <c r="G255" s="131" t="s">
        <v>294</v>
      </c>
      <c r="H255" s="132">
        <v>1.4999999999999999E-2</v>
      </c>
      <c r="I255" s="133">
        <v>1271.33</v>
      </c>
      <c r="J255" s="134">
        <f>ROUND(I255*H255,2)</f>
        <v>19.07</v>
      </c>
      <c r="K255" s="130" t="s">
        <v>160</v>
      </c>
      <c r="L255" s="33"/>
      <c r="M255" s="135" t="s">
        <v>32</v>
      </c>
      <c r="N255" s="136" t="s">
        <v>47</v>
      </c>
      <c r="P255" s="137">
        <f>O255*H255</f>
        <v>0</v>
      </c>
      <c r="Q255" s="137">
        <v>0</v>
      </c>
      <c r="R255" s="137">
        <f>Q255*H255</f>
        <v>0</v>
      </c>
      <c r="S255" s="137">
        <v>0</v>
      </c>
      <c r="T255" s="138">
        <f>S255*H255</f>
        <v>0</v>
      </c>
      <c r="AR255" s="139" t="s">
        <v>261</v>
      </c>
      <c r="AT255" s="139" t="s">
        <v>156</v>
      </c>
      <c r="AU255" s="139" t="s">
        <v>86</v>
      </c>
      <c r="AY255" s="17" t="s">
        <v>153</v>
      </c>
      <c r="BE255" s="140">
        <f>IF(N255="základní",J255,0)</f>
        <v>19.07</v>
      </c>
      <c r="BF255" s="140">
        <f>IF(N255="snížená",J255,0)</f>
        <v>0</v>
      </c>
      <c r="BG255" s="140">
        <f>IF(N255="zákl. přenesená",J255,0)</f>
        <v>0</v>
      </c>
      <c r="BH255" s="140">
        <f>IF(N255="sníž. přenesená",J255,0)</f>
        <v>0</v>
      </c>
      <c r="BI255" s="140">
        <f>IF(N255="nulová",J255,0)</f>
        <v>0</v>
      </c>
      <c r="BJ255" s="17" t="s">
        <v>84</v>
      </c>
      <c r="BK255" s="140">
        <f>ROUND(I255*H255,2)</f>
        <v>19.07</v>
      </c>
      <c r="BL255" s="17" t="s">
        <v>261</v>
      </c>
      <c r="BM255" s="139" t="s">
        <v>361</v>
      </c>
    </row>
    <row r="256" spans="2:65" s="1" customFormat="1">
      <c r="B256" s="33"/>
      <c r="D256" s="141" t="s">
        <v>163</v>
      </c>
      <c r="F256" s="142" t="s">
        <v>362</v>
      </c>
      <c r="I256" s="143"/>
      <c r="L256" s="33"/>
      <c r="M256" s="144"/>
      <c r="T256" s="54"/>
      <c r="AT256" s="17" t="s">
        <v>163</v>
      </c>
      <c r="AU256" s="17" t="s">
        <v>86</v>
      </c>
    </row>
    <row r="257" spans="2:65" s="11" customFormat="1" ht="22.9" customHeight="1">
      <c r="B257" s="116"/>
      <c r="D257" s="117" t="s">
        <v>75</v>
      </c>
      <c r="E257" s="126" t="s">
        <v>363</v>
      </c>
      <c r="F257" s="126" t="s">
        <v>364</v>
      </c>
      <c r="I257" s="119"/>
      <c r="J257" s="127">
        <f>BK257</f>
        <v>7628.4600000000009</v>
      </c>
      <c r="L257" s="116"/>
      <c r="M257" s="121"/>
      <c r="P257" s="122">
        <f>SUM(P258:P272)</f>
        <v>0</v>
      </c>
      <c r="R257" s="122">
        <f>SUM(R258:R272)</f>
        <v>1.3399999999999999E-2</v>
      </c>
      <c r="T257" s="123">
        <f>SUM(T258:T272)</f>
        <v>0</v>
      </c>
      <c r="AR257" s="117" t="s">
        <v>86</v>
      </c>
      <c r="AT257" s="124" t="s">
        <v>75</v>
      </c>
      <c r="AU257" s="124" t="s">
        <v>84</v>
      </c>
      <c r="AY257" s="117" t="s">
        <v>153</v>
      </c>
      <c r="BK257" s="125">
        <f>SUM(BK258:BK272)</f>
        <v>7628.4600000000009</v>
      </c>
    </row>
    <row r="258" spans="2:65" s="1" customFormat="1" ht="21.75" customHeight="1">
      <c r="B258" s="33"/>
      <c r="C258" s="128" t="s">
        <v>365</v>
      </c>
      <c r="D258" s="128" t="s">
        <v>156</v>
      </c>
      <c r="E258" s="129" t="s">
        <v>366</v>
      </c>
      <c r="F258" s="130" t="s">
        <v>367</v>
      </c>
      <c r="G258" s="131" t="s">
        <v>226</v>
      </c>
      <c r="H258" s="132">
        <v>5</v>
      </c>
      <c r="I258" s="133">
        <v>414.36</v>
      </c>
      <c r="J258" s="134">
        <f>ROUND(I258*H258,2)</f>
        <v>2071.8000000000002</v>
      </c>
      <c r="K258" s="130" t="s">
        <v>160</v>
      </c>
      <c r="L258" s="33"/>
      <c r="M258" s="135" t="s">
        <v>32</v>
      </c>
      <c r="N258" s="136" t="s">
        <v>47</v>
      </c>
      <c r="P258" s="137">
        <f>O258*H258</f>
        <v>0</v>
      </c>
      <c r="Q258" s="137">
        <v>1.16E-3</v>
      </c>
      <c r="R258" s="137">
        <f>Q258*H258</f>
        <v>5.7999999999999996E-3</v>
      </c>
      <c r="S258" s="137">
        <v>0</v>
      </c>
      <c r="T258" s="138">
        <f>S258*H258</f>
        <v>0</v>
      </c>
      <c r="AR258" s="139" t="s">
        <v>261</v>
      </c>
      <c r="AT258" s="139" t="s">
        <v>156</v>
      </c>
      <c r="AU258" s="139" t="s">
        <v>86</v>
      </c>
      <c r="AY258" s="17" t="s">
        <v>153</v>
      </c>
      <c r="BE258" s="140">
        <f>IF(N258="základní",J258,0)</f>
        <v>2071.8000000000002</v>
      </c>
      <c r="BF258" s="140">
        <f>IF(N258="snížená",J258,0)</f>
        <v>0</v>
      </c>
      <c r="BG258" s="140">
        <f>IF(N258="zákl. přenesená",J258,0)</f>
        <v>0</v>
      </c>
      <c r="BH258" s="140">
        <f>IF(N258="sníž. přenesená",J258,0)</f>
        <v>0</v>
      </c>
      <c r="BI258" s="140">
        <f>IF(N258="nulová",J258,0)</f>
        <v>0</v>
      </c>
      <c r="BJ258" s="17" t="s">
        <v>84</v>
      </c>
      <c r="BK258" s="140">
        <f>ROUND(I258*H258,2)</f>
        <v>2071.8000000000002</v>
      </c>
      <c r="BL258" s="17" t="s">
        <v>261</v>
      </c>
      <c r="BM258" s="139" t="s">
        <v>368</v>
      </c>
    </row>
    <row r="259" spans="2:65" s="1" customFormat="1">
      <c r="B259" s="33"/>
      <c r="D259" s="141" t="s">
        <v>163</v>
      </c>
      <c r="F259" s="142" t="s">
        <v>369</v>
      </c>
      <c r="I259" s="143"/>
      <c r="L259" s="33"/>
      <c r="M259" s="144"/>
      <c r="T259" s="54"/>
      <c r="AT259" s="17" t="s">
        <v>163</v>
      </c>
      <c r="AU259" s="17" t="s">
        <v>86</v>
      </c>
    </row>
    <row r="260" spans="2:65" s="1" customFormat="1" ht="21.75" customHeight="1">
      <c r="B260" s="33"/>
      <c r="C260" s="128" t="s">
        <v>370</v>
      </c>
      <c r="D260" s="128" t="s">
        <v>156</v>
      </c>
      <c r="E260" s="129" t="s">
        <v>371</v>
      </c>
      <c r="F260" s="130" t="s">
        <v>372</v>
      </c>
      <c r="G260" s="131" t="s">
        <v>226</v>
      </c>
      <c r="H260" s="132">
        <v>5</v>
      </c>
      <c r="I260" s="133">
        <v>452.03</v>
      </c>
      <c r="J260" s="134">
        <f>ROUND(I260*H260,2)</f>
        <v>2260.15</v>
      </c>
      <c r="K260" s="130" t="s">
        <v>160</v>
      </c>
      <c r="L260" s="33"/>
      <c r="M260" s="135" t="s">
        <v>32</v>
      </c>
      <c r="N260" s="136" t="s">
        <v>47</v>
      </c>
      <c r="P260" s="137">
        <f>O260*H260</f>
        <v>0</v>
      </c>
      <c r="Q260" s="137">
        <v>1.2600000000000001E-3</v>
      </c>
      <c r="R260" s="137">
        <f>Q260*H260</f>
        <v>6.3E-3</v>
      </c>
      <c r="S260" s="137">
        <v>0</v>
      </c>
      <c r="T260" s="138">
        <f>S260*H260</f>
        <v>0</v>
      </c>
      <c r="AR260" s="139" t="s">
        <v>261</v>
      </c>
      <c r="AT260" s="139" t="s">
        <v>156</v>
      </c>
      <c r="AU260" s="139" t="s">
        <v>86</v>
      </c>
      <c r="AY260" s="17" t="s">
        <v>153</v>
      </c>
      <c r="BE260" s="140">
        <f>IF(N260="základní",J260,0)</f>
        <v>2260.15</v>
      </c>
      <c r="BF260" s="140">
        <f>IF(N260="snížená",J260,0)</f>
        <v>0</v>
      </c>
      <c r="BG260" s="140">
        <f>IF(N260="zákl. přenesená",J260,0)</f>
        <v>0</v>
      </c>
      <c r="BH260" s="140">
        <f>IF(N260="sníž. přenesená",J260,0)</f>
        <v>0</v>
      </c>
      <c r="BI260" s="140">
        <f>IF(N260="nulová",J260,0)</f>
        <v>0</v>
      </c>
      <c r="BJ260" s="17" t="s">
        <v>84</v>
      </c>
      <c r="BK260" s="140">
        <f>ROUND(I260*H260,2)</f>
        <v>2260.15</v>
      </c>
      <c r="BL260" s="17" t="s">
        <v>261</v>
      </c>
      <c r="BM260" s="139" t="s">
        <v>373</v>
      </c>
    </row>
    <row r="261" spans="2:65" s="1" customFormat="1">
      <c r="B261" s="33"/>
      <c r="D261" s="141" t="s">
        <v>163</v>
      </c>
      <c r="F261" s="142" t="s">
        <v>374</v>
      </c>
      <c r="I261" s="143"/>
      <c r="L261" s="33"/>
      <c r="M261" s="144"/>
      <c r="T261" s="54"/>
      <c r="AT261" s="17" t="s">
        <v>163</v>
      </c>
      <c r="AU261" s="17" t="s">
        <v>86</v>
      </c>
    </row>
    <row r="262" spans="2:65" s="1" customFormat="1" ht="24.2" customHeight="1">
      <c r="B262" s="33"/>
      <c r="C262" s="128" t="s">
        <v>375</v>
      </c>
      <c r="D262" s="128" t="s">
        <v>156</v>
      </c>
      <c r="E262" s="129" t="s">
        <v>376</v>
      </c>
      <c r="F262" s="130" t="s">
        <v>377</v>
      </c>
      <c r="G262" s="131" t="s">
        <v>226</v>
      </c>
      <c r="H262" s="132">
        <v>10</v>
      </c>
      <c r="I262" s="133">
        <v>67.33</v>
      </c>
      <c r="J262" s="134">
        <f>ROUND(I262*H262,2)</f>
        <v>673.3</v>
      </c>
      <c r="K262" s="130" t="s">
        <v>160</v>
      </c>
      <c r="L262" s="33"/>
      <c r="M262" s="135" t="s">
        <v>32</v>
      </c>
      <c r="N262" s="136" t="s">
        <v>47</v>
      </c>
      <c r="P262" s="137">
        <f>O262*H262</f>
        <v>0</v>
      </c>
      <c r="Q262" s="137">
        <v>4.0000000000000003E-5</v>
      </c>
      <c r="R262" s="137">
        <f>Q262*H262</f>
        <v>4.0000000000000002E-4</v>
      </c>
      <c r="S262" s="137">
        <v>0</v>
      </c>
      <c r="T262" s="138">
        <f>S262*H262</f>
        <v>0</v>
      </c>
      <c r="AR262" s="139" t="s">
        <v>261</v>
      </c>
      <c r="AT262" s="139" t="s">
        <v>156</v>
      </c>
      <c r="AU262" s="139" t="s">
        <v>86</v>
      </c>
      <c r="AY262" s="17" t="s">
        <v>153</v>
      </c>
      <c r="BE262" s="140">
        <f>IF(N262="základní",J262,0)</f>
        <v>673.3</v>
      </c>
      <c r="BF262" s="140">
        <f>IF(N262="snížená",J262,0)</f>
        <v>0</v>
      </c>
      <c r="BG262" s="140">
        <f>IF(N262="zákl. přenesená",J262,0)</f>
        <v>0</v>
      </c>
      <c r="BH262" s="140">
        <f>IF(N262="sníž. přenesená",J262,0)</f>
        <v>0</v>
      </c>
      <c r="BI262" s="140">
        <f>IF(N262="nulová",J262,0)</f>
        <v>0</v>
      </c>
      <c r="BJ262" s="17" t="s">
        <v>84</v>
      </c>
      <c r="BK262" s="140">
        <f>ROUND(I262*H262,2)</f>
        <v>673.3</v>
      </c>
      <c r="BL262" s="17" t="s">
        <v>261</v>
      </c>
      <c r="BM262" s="139" t="s">
        <v>378</v>
      </c>
    </row>
    <row r="263" spans="2:65" s="1" customFormat="1">
      <c r="B263" s="33"/>
      <c r="D263" s="141" t="s">
        <v>163</v>
      </c>
      <c r="F263" s="142" t="s">
        <v>379</v>
      </c>
      <c r="I263" s="143"/>
      <c r="L263" s="33"/>
      <c r="M263" s="144"/>
      <c r="T263" s="54"/>
      <c r="AT263" s="17" t="s">
        <v>163</v>
      </c>
      <c r="AU263" s="17" t="s">
        <v>86</v>
      </c>
    </row>
    <row r="264" spans="2:65" s="1" customFormat="1" ht="16.5" customHeight="1">
      <c r="B264" s="33"/>
      <c r="C264" s="128" t="s">
        <v>380</v>
      </c>
      <c r="D264" s="128" t="s">
        <v>156</v>
      </c>
      <c r="E264" s="129" t="s">
        <v>381</v>
      </c>
      <c r="F264" s="130" t="s">
        <v>382</v>
      </c>
      <c r="G264" s="131" t="s">
        <v>271</v>
      </c>
      <c r="H264" s="132">
        <v>4</v>
      </c>
      <c r="I264" s="133">
        <v>218.48</v>
      </c>
      <c r="J264" s="134">
        <f>ROUND(I264*H264,2)</f>
        <v>873.92</v>
      </c>
      <c r="K264" s="130" t="s">
        <v>160</v>
      </c>
      <c r="L264" s="33"/>
      <c r="M264" s="135" t="s">
        <v>32</v>
      </c>
      <c r="N264" s="136" t="s">
        <v>47</v>
      </c>
      <c r="P264" s="137">
        <f>O264*H264</f>
        <v>0</v>
      </c>
      <c r="Q264" s="137">
        <v>2.0000000000000001E-4</v>
      </c>
      <c r="R264" s="137">
        <f>Q264*H264</f>
        <v>8.0000000000000004E-4</v>
      </c>
      <c r="S264" s="137">
        <v>0</v>
      </c>
      <c r="T264" s="138">
        <f>S264*H264</f>
        <v>0</v>
      </c>
      <c r="AR264" s="139" t="s">
        <v>261</v>
      </c>
      <c r="AT264" s="139" t="s">
        <v>156</v>
      </c>
      <c r="AU264" s="139" t="s">
        <v>86</v>
      </c>
      <c r="AY264" s="17" t="s">
        <v>153</v>
      </c>
      <c r="BE264" s="140">
        <f>IF(N264="základní",J264,0)</f>
        <v>873.92</v>
      </c>
      <c r="BF264" s="140">
        <f>IF(N264="snížená",J264,0)</f>
        <v>0</v>
      </c>
      <c r="BG264" s="140">
        <f>IF(N264="zákl. přenesená",J264,0)</f>
        <v>0</v>
      </c>
      <c r="BH264" s="140">
        <f>IF(N264="sníž. přenesená",J264,0)</f>
        <v>0</v>
      </c>
      <c r="BI264" s="140">
        <f>IF(N264="nulová",J264,0)</f>
        <v>0</v>
      </c>
      <c r="BJ264" s="17" t="s">
        <v>84</v>
      </c>
      <c r="BK264" s="140">
        <f>ROUND(I264*H264,2)</f>
        <v>873.92</v>
      </c>
      <c r="BL264" s="17" t="s">
        <v>261</v>
      </c>
      <c r="BM264" s="139" t="s">
        <v>383</v>
      </c>
    </row>
    <row r="265" spans="2:65" s="1" customFormat="1">
      <c r="B265" s="33"/>
      <c r="D265" s="141" t="s">
        <v>163</v>
      </c>
      <c r="F265" s="142" t="s">
        <v>384</v>
      </c>
      <c r="I265" s="143"/>
      <c r="L265" s="33"/>
      <c r="M265" s="144"/>
      <c r="T265" s="54"/>
      <c r="AT265" s="17" t="s">
        <v>163</v>
      </c>
      <c r="AU265" s="17" t="s">
        <v>86</v>
      </c>
    </row>
    <row r="266" spans="2:65" s="1" customFormat="1" ht="16.5" customHeight="1">
      <c r="B266" s="33"/>
      <c r="C266" s="128" t="s">
        <v>385</v>
      </c>
      <c r="D266" s="128" t="s">
        <v>156</v>
      </c>
      <c r="E266" s="129" t="s">
        <v>386</v>
      </c>
      <c r="F266" s="130" t="s">
        <v>387</v>
      </c>
      <c r="G266" s="131" t="s">
        <v>271</v>
      </c>
      <c r="H266" s="132">
        <v>4</v>
      </c>
      <c r="I266" s="133">
        <v>150.68</v>
      </c>
      <c r="J266" s="134">
        <f>ROUND(I266*H266,2)</f>
        <v>602.72</v>
      </c>
      <c r="K266" s="130" t="s">
        <v>160</v>
      </c>
      <c r="L266" s="33"/>
      <c r="M266" s="135" t="s">
        <v>32</v>
      </c>
      <c r="N266" s="136" t="s">
        <v>47</v>
      </c>
      <c r="P266" s="137">
        <f>O266*H266</f>
        <v>0</v>
      </c>
      <c r="Q266" s="137">
        <v>0</v>
      </c>
      <c r="R266" s="137">
        <f>Q266*H266</f>
        <v>0</v>
      </c>
      <c r="S266" s="137">
        <v>0</v>
      </c>
      <c r="T266" s="138">
        <f>S266*H266</f>
        <v>0</v>
      </c>
      <c r="AR266" s="139" t="s">
        <v>261</v>
      </c>
      <c r="AT266" s="139" t="s">
        <v>156</v>
      </c>
      <c r="AU266" s="139" t="s">
        <v>86</v>
      </c>
      <c r="AY266" s="17" t="s">
        <v>153</v>
      </c>
      <c r="BE266" s="140">
        <f>IF(N266="základní",J266,0)</f>
        <v>602.72</v>
      </c>
      <c r="BF266" s="140">
        <f>IF(N266="snížená",J266,0)</f>
        <v>0</v>
      </c>
      <c r="BG266" s="140">
        <f>IF(N266="zákl. přenesená",J266,0)</f>
        <v>0</v>
      </c>
      <c r="BH266" s="140">
        <f>IF(N266="sníž. přenesená",J266,0)</f>
        <v>0</v>
      </c>
      <c r="BI266" s="140">
        <f>IF(N266="nulová",J266,0)</f>
        <v>0</v>
      </c>
      <c r="BJ266" s="17" t="s">
        <v>84</v>
      </c>
      <c r="BK266" s="140">
        <f>ROUND(I266*H266,2)</f>
        <v>602.72</v>
      </c>
      <c r="BL266" s="17" t="s">
        <v>261</v>
      </c>
      <c r="BM266" s="139" t="s">
        <v>388</v>
      </c>
    </row>
    <row r="267" spans="2:65" s="1" customFormat="1">
      <c r="B267" s="33"/>
      <c r="D267" s="141" t="s">
        <v>163</v>
      </c>
      <c r="F267" s="142" t="s">
        <v>389</v>
      </c>
      <c r="I267" s="143"/>
      <c r="L267" s="33"/>
      <c r="M267" s="144"/>
      <c r="T267" s="54"/>
      <c r="AT267" s="17" t="s">
        <v>163</v>
      </c>
      <c r="AU267" s="17" t="s">
        <v>86</v>
      </c>
    </row>
    <row r="268" spans="2:65" s="1" customFormat="1" ht="16.5" customHeight="1">
      <c r="B268" s="33"/>
      <c r="C268" s="128" t="s">
        <v>390</v>
      </c>
      <c r="D268" s="128" t="s">
        <v>156</v>
      </c>
      <c r="E268" s="129" t="s">
        <v>391</v>
      </c>
      <c r="F268" s="130" t="s">
        <v>392</v>
      </c>
      <c r="G268" s="131" t="s">
        <v>288</v>
      </c>
      <c r="H268" s="132">
        <v>1</v>
      </c>
      <c r="I268" s="133">
        <v>894.64</v>
      </c>
      <c r="J268" s="134">
        <f>ROUND(I268*H268,2)</f>
        <v>894.64</v>
      </c>
      <c r="K268" s="130" t="s">
        <v>264</v>
      </c>
      <c r="L268" s="33"/>
      <c r="M268" s="135" t="s">
        <v>32</v>
      </c>
      <c r="N268" s="136" t="s">
        <v>47</v>
      </c>
      <c r="P268" s="137">
        <f>O268*H268</f>
        <v>0</v>
      </c>
      <c r="Q268" s="137">
        <v>0</v>
      </c>
      <c r="R268" s="137">
        <f>Q268*H268</f>
        <v>0</v>
      </c>
      <c r="S268" s="137">
        <v>0</v>
      </c>
      <c r="T268" s="138">
        <f>S268*H268</f>
        <v>0</v>
      </c>
      <c r="AR268" s="139" t="s">
        <v>261</v>
      </c>
      <c r="AT268" s="139" t="s">
        <v>156</v>
      </c>
      <c r="AU268" s="139" t="s">
        <v>86</v>
      </c>
      <c r="AY268" s="17" t="s">
        <v>153</v>
      </c>
      <c r="BE268" s="140">
        <f>IF(N268="základní",J268,0)</f>
        <v>894.64</v>
      </c>
      <c r="BF268" s="140">
        <f>IF(N268="snížená",J268,0)</f>
        <v>0</v>
      </c>
      <c r="BG268" s="140">
        <f>IF(N268="zákl. přenesená",J268,0)</f>
        <v>0</v>
      </c>
      <c r="BH268" s="140">
        <f>IF(N268="sníž. přenesená",J268,0)</f>
        <v>0</v>
      </c>
      <c r="BI268" s="140">
        <f>IF(N268="nulová",J268,0)</f>
        <v>0</v>
      </c>
      <c r="BJ268" s="17" t="s">
        <v>84</v>
      </c>
      <c r="BK268" s="140">
        <f>ROUND(I268*H268,2)</f>
        <v>894.64</v>
      </c>
      <c r="BL268" s="17" t="s">
        <v>261</v>
      </c>
      <c r="BM268" s="139" t="s">
        <v>393</v>
      </c>
    </row>
    <row r="269" spans="2:65" s="1" customFormat="1" ht="21.75" customHeight="1">
      <c r="B269" s="33"/>
      <c r="C269" s="128" t="s">
        <v>394</v>
      </c>
      <c r="D269" s="128" t="s">
        <v>156</v>
      </c>
      <c r="E269" s="129" t="s">
        <v>395</v>
      </c>
      <c r="F269" s="130" t="s">
        <v>396</v>
      </c>
      <c r="G269" s="131" t="s">
        <v>226</v>
      </c>
      <c r="H269" s="132">
        <v>10</v>
      </c>
      <c r="I269" s="133">
        <v>23.54</v>
      </c>
      <c r="J269" s="134">
        <f>ROUND(I269*H269,2)</f>
        <v>235.4</v>
      </c>
      <c r="K269" s="130" t="s">
        <v>160</v>
      </c>
      <c r="L269" s="33"/>
      <c r="M269" s="135" t="s">
        <v>32</v>
      </c>
      <c r="N269" s="136" t="s">
        <v>47</v>
      </c>
      <c r="P269" s="137">
        <f>O269*H269</f>
        <v>0</v>
      </c>
      <c r="Q269" s="137">
        <v>1.0000000000000001E-5</v>
      </c>
      <c r="R269" s="137">
        <f>Q269*H269</f>
        <v>1E-4</v>
      </c>
      <c r="S269" s="137">
        <v>0</v>
      </c>
      <c r="T269" s="138">
        <f>S269*H269</f>
        <v>0</v>
      </c>
      <c r="AR269" s="139" t="s">
        <v>261</v>
      </c>
      <c r="AT269" s="139" t="s">
        <v>156</v>
      </c>
      <c r="AU269" s="139" t="s">
        <v>86</v>
      </c>
      <c r="AY269" s="17" t="s">
        <v>153</v>
      </c>
      <c r="BE269" s="140">
        <f>IF(N269="základní",J269,0)</f>
        <v>235.4</v>
      </c>
      <c r="BF269" s="140">
        <f>IF(N269="snížená",J269,0)</f>
        <v>0</v>
      </c>
      <c r="BG269" s="140">
        <f>IF(N269="zákl. přenesená",J269,0)</f>
        <v>0</v>
      </c>
      <c r="BH269" s="140">
        <f>IF(N269="sníž. přenesená",J269,0)</f>
        <v>0</v>
      </c>
      <c r="BI269" s="140">
        <f>IF(N269="nulová",J269,0)</f>
        <v>0</v>
      </c>
      <c r="BJ269" s="17" t="s">
        <v>84</v>
      </c>
      <c r="BK269" s="140">
        <f>ROUND(I269*H269,2)</f>
        <v>235.4</v>
      </c>
      <c r="BL269" s="17" t="s">
        <v>261</v>
      </c>
      <c r="BM269" s="139" t="s">
        <v>397</v>
      </c>
    </row>
    <row r="270" spans="2:65" s="1" customFormat="1">
      <c r="B270" s="33"/>
      <c r="D270" s="141" t="s">
        <v>163</v>
      </c>
      <c r="F270" s="142" t="s">
        <v>398</v>
      </c>
      <c r="I270" s="143"/>
      <c r="L270" s="33"/>
      <c r="M270" s="144"/>
      <c r="T270" s="54"/>
      <c r="AT270" s="17" t="s">
        <v>163</v>
      </c>
      <c r="AU270" s="17" t="s">
        <v>86</v>
      </c>
    </row>
    <row r="271" spans="2:65" s="1" customFormat="1" ht="24.2" customHeight="1">
      <c r="B271" s="33"/>
      <c r="C271" s="128" t="s">
        <v>399</v>
      </c>
      <c r="D271" s="128" t="s">
        <v>156</v>
      </c>
      <c r="E271" s="129" t="s">
        <v>400</v>
      </c>
      <c r="F271" s="130" t="s">
        <v>401</v>
      </c>
      <c r="G271" s="131" t="s">
        <v>294</v>
      </c>
      <c r="H271" s="132">
        <v>1.2999999999999999E-2</v>
      </c>
      <c r="I271" s="133">
        <v>1271.33</v>
      </c>
      <c r="J271" s="134">
        <f>ROUND(I271*H271,2)</f>
        <v>16.53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16.53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16.53</v>
      </c>
      <c r="BL271" s="17" t="s">
        <v>261</v>
      </c>
      <c r="BM271" s="139" t="s">
        <v>402</v>
      </c>
    </row>
    <row r="272" spans="2:65" s="1" customFormat="1">
      <c r="B272" s="33"/>
      <c r="D272" s="141" t="s">
        <v>163</v>
      </c>
      <c r="F272" s="142" t="s">
        <v>403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404</v>
      </c>
      <c r="F273" s="126" t="s">
        <v>405</v>
      </c>
      <c r="I273" s="119"/>
      <c r="J273" s="127">
        <f>BK273</f>
        <v>34615.699999999997</v>
      </c>
      <c r="L273" s="116"/>
      <c r="M273" s="121"/>
      <c r="P273" s="122">
        <f>SUM(P274:P313)</f>
        <v>0</v>
      </c>
      <c r="R273" s="122">
        <f>SUM(R274:R313)</f>
        <v>8.8920000000000013E-2</v>
      </c>
      <c r="T273" s="123">
        <f>SUM(T274:T313)</f>
        <v>6.8989999999999996E-2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SUM(BK274:BK313)</f>
        <v>34615.699999999997</v>
      </c>
    </row>
    <row r="274" spans="2:65" s="1" customFormat="1" ht="16.5" customHeight="1">
      <c r="B274" s="33"/>
      <c r="C274" s="128" t="s">
        <v>406</v>
      </c>
      <c r="D274" s="128" t="s">
        <v>156</v>
      </c>
      <c r="E274" s="129" t="s">
        <v>407</v>
      </c>
      <c r="F274" s="130" t="s">
        <v>408</v>
      </c>
      <c r="G274" s="131" t="s">
        <v>409</v>
      </c>
      <c r="H274" s="132">
        <v>2</v>
      </c>
      <c r="I274" s="133">
        <v>84.76</v>
      </c>
      <c r="J274" s="134">
        <f>ROUND(I274*H274,2)</f>
        <v>169.52</v>
      </c>
      <c r="K274" s="130" t="s">
        <v>160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1.56E-3</v>
      </c>
      <c r="T274" s="138">
        <f>S274*H274</f>
        <v>3.1199999999999999E-3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169.52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169.52</v>
      </c>
      <c r="BL274" s="17" t="s">
        <v>261</v>
      </c>
      <c r="BM274" s="139" t="s">
        <v>410</v>
      </c>
    </row>
    <row r="275" spans="2:65" s="1" customFormat="1">
      <c r="B275" s="33"/>
      <c r="D275" s="141" t="s">
        <v>163</v>
      </c>
      <c r="F275" s="142" t="s">
        <v>411</v>
      </c>
      <c r="I275" s="143"/>
      <c r="L275" s="33"/>
      <c r="M275" s="144"/>
      <c r="T275" s="54"/>
      <c r="AT275" s="17" t="s">
        <v>163</v>
      </c>
      <c r="AU275" s="17" t="s">
        <v>86</v>
      </c>
    </row>
    <row r="276" spans="2:65" s="1" customFormat="1" ht="16.5" customHeight="1">
      <c r="B276" s="33"/>
      <c r="C276" s="128" t="s">
        <v>412</v>
      </c>
      <c r="D276" s="128" t="s">
        <v>156</v>
      </c>
      <c r="E276" s="129" t="s">
        <v>413</v>
      </c>
      <c r="F276" s="130" t="s">
        <v>414</v>
      </c>
      <c r="G276" s="131" t="s">
        <v>271</v>
      </c>
      <c r="H276" s="132">
        <v>1</v>
      </c>
      <c r="I276" s="133">
        <v>84.76</v>
      </c>
      <c r="J276" s="134">
        <f>ROUND(I276*H276,2)</f>
        <v>84.76</v>
      </c>
      <c r="K276" s="130" t="s">
        <v>160</v>
      </c>
      <c r="L276" s="33"/>
      <c r="M276" s="135" t="s">
        <v>32</v>
      </c>
      <c r="N276" s="136" t="s">
        <v>47</v>
      </c>
      <c r="P276" s="137">
        <f>O276*H276</f>
        <v>0</v>
      </c>
      <c r="Q276" s="137">
        <v>0</v>
      </c>
      <c r="R276" s="137">
        <f>Q276*H276</f>
        <v>0</v>
      </c>
      <c r="S276" s="137">
        <v>7.62E-3</v>
      </c>
      <c r="T276" s="138">
        <f>S276*H276</f>
        <v>7.62E-3</v>
      </c>
      <c r="AR276" s="139" t="s">
        <v>261</v>
      </c>
      <c r="AT276" s="139" t="s">
        <v>156</v>
      </c>
      <c r="AU276" s="139" t="s">
        <v>86</v>
      </c>
      <c r="AY276" s="17" t="s">
        <v>153</v>
      </c>
      <c r="BE276" s="140">
        <f>IF(N276="základní",J276,0)</f>
        <v>84.76</v>
      </c>
      <c r="BF276" s="140">
        <f>IF(N276="snížená",J276,0)</f>
        <v>0</v>
      </c>
      <c r="BG276" s="140">
        <f>IF(N276="zákl. přenesená",J276,0)</f>
        <v>0</v>
      </c>
      <c r="BH276" s="140">
        <f>IF(N276="sníž. přenesená",J276,0)</f>
        <v>0</v>
      </c>
      <c r="BI276" s="140">
        <f>IF(N276="nulová",J276,0)</f>
        <v>0</v>
      </c>
      <c r="BJ276" s="17" t="s">
        <v>84</v>
      </c>
      <c r="BK276" s="140">
        <f>ROUND(I276*H276,2)</f>
        <v>84.76</v>
      </c>
      <c r="BL276" s="17" t="s">
        <v>261</v>
      </c>
      <c r="BM276" s="139" t="s">
        <v>415</v>
      </c>
    </row>
    <row r="277" spans="2:65" s="1" customFormat="1">
      <c r="B277" s="33"/>
      <c r="D277" s="141" t="s">
        <v>163</v>
      </c>
      <c r="F277" s="142" t="s">
        <v>416</v>
      </c>
      <c r="I277" s="143"/>
      <c r="L277" s="33"/>
      <c r="M277" s="144"/>
      <c r="T277" s="54"/>
      <c r="AT277" s="17" t="s">
        <v>163</v>
      </c>
      <c r="AU277" s="17" t="s">
        <v>86</v>
      </c>
    </row>
    <row r="278" spans="2:65" s="1" customFormat="1" ht="16.5" customHeight="1">
      <c r="B278" s="33"/>
      <c r="C278" s="128" t="s">
        <v>417</v>
      </c>
      <c r="D278" s="128" t="s">
        <v>156</v>
      </c>
      <c r="E278" s="129" t="s">
        <v>418</v>
      </c>
      <c r="F278" s="130" t="s">
        <v>419</v>
      </c>
      <c r="G278" s="131" t="s">
        <v>409</v>
      </c>
      <c r="H278" s="132">
        <v>1</v>
      </c>
      <c r="I278" s="133">
        <v>235.43</v>
      </c>
      <c r="J278" s="134">
        <f>ROUND(I278*H278,2)</f>
        <v>235.43</v>
      </c>
      <c r="K278" s="130" t="s">
        <v>160</v>
      </c>
      <c r="L278" s="33"/>
      <c r="M278" s="135" t="s">
        <v>32</v>
      </c>
      <c r="N278" s="136" t="s">
        <v>47</v>
      </c>
      <c r="P278" s="137">
        <f>O278*H278</f>
        <v>0</v>
      </c>
      <c r="Q278" s="137">
        <v>0</v>
      </c>
      <c r="R278" s="137">
        <f>Q278*H278</f>
        <v>0</v>
      </c>
      <c r="S278" s="137">
        <v>1.933E-2</v>
      </c>
      <c r="T278" s="138">
        <f>S278*H278</f>
        <v>1.933E-2</v>
      </c>
      <c r="AR278" s="139" t="s">
        <v>261</v>
      </c>
      <c r="AT278" s="139" t="s">
        <v>156</v>
      </c>
      <c r="AU278" s="139" t="s">
        <v>86</v>
      </c>
      <c r="AY278" s="17" t="s">
        <v>153</v>
      </c>
      <c r="BE278" s="140">
        <f>IF(N278="základní",J278,0)</f>
        <v>235.43</v>
      </c>
      <c r="BF278" s="140">
        <f>IF(N278="snížená",J278,0)</f>
        <v>0</v>
      </c>
      <c r="BG278" s="140">
        <f>IF(N278="zákl. přenesená",J278,0)</f>
        <v>0</v>
      </c>
      <c r="BH278" s="140">
        <f>IF(N278="sníž. přenesená",J278,0)</f>
        <v>0</v>
      </c>
      <c r="BI278" s="140">
        <f>IF(N278="nulová",J278,0)</f>
        <v>0</v>
      </c>
      <c r="BJ278" s="17" t="s">
        <v>84</v>
      </c>
      <c r="BK278" s="140">
        <f>ROUND(I278*H278,2)</f>
        <v>235.43</v>
      </c>
      <c r="BL278" s="17" t="s">
        <v>261</v>
      </c>
      <c r="BM278" s="139" t="s">
        <v>420</v>
      </c>
    </row>
    <row r="279" spans="2:65" s="1" customFormat="1">
      <c r="B279" s="33"/>
      <c r="D279" s="141" t="s">
        <v>163</v>
      </c>
      <c r="F279" s="142" t="s">
        <v>421</v>
      </c>
      <c r="I279" s="143"/>
      <c r="L279" s="33"/>
      <c r="M279" s="144"/>
      <c r="T279" s="54"/>
      <c r="AT279" s="17" t="s">
        <v>163</v>
      </c>
      <c r="AU279" s="17" t="s">
        <v>86</v>
      </c>
    </row>
    <row r="280" spans="2:65" s="1" customFormat="1" ht="16.5" customHeight="1">
      <c r="B280" s="33"/>
      <c r="C280" s="128" t="s">
        <v>422</v>
      </c>
      <c r="D280" s="128" t="s">
        <v>156</v>
      </c>
      <c r="E280" s="129" t="s">
        <v>423</v>
      </c>
      <c r="F280" s="130" t="s">
        <v>424</v>
      </c>
      <c r="G280" s="131" t="s">
        <v>409</v>
      </c>
      <c r="H280" s="132">
        <v>2</v>
      </c>
      <c r="I280" s="133">
        <v>235.43</v>
      </c>
      <c r="J280" s="134">
        <f>ROUND(I280*H280,2)</f>
        <v>470.86</v>
      </c>
      <c r="K280" s="130" t="s">
        <v>160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1.9460000000000002E-2</v>
      </c>
      <c r="T280" s="138">
        <f>S280*H280</f>
        <v>3.8920000000000003E-2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470.86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470.86</v>
      </c>
      <c r="BL280" s="17" t="s">
        <v>261</v>
      </c>
      <c r="BM280" s="139" t="s">
        <v>425</v>
      </c>
    </row>
    <row r="281" spans="2:65" s="1" customFormat="1">
      <c r="B281" s="33"/>
      <c r="D281" s="141" t="s">
        <v>163</v>
      </c>
      <c r="F281" s="142" t="s">
        <v>426</v>
      </c>
      <c r="I281" s="143"/>
      <c r="L281" s="33"/>
      <c r="M281" s="144"/>
      <c r="T281" s="54"/>
      <c r="AT281" s="17" t="s">
        <v>163</v>
      </c>
      <c r="AU281" s="17" t="s">
        <v>86</v>
      </c>
    </row>
    <row r="282" spans="2:65" s="1" customFormat="1" ht="16.5" customHeight="1">
      <c r="B282" s="33"/>
      <c r="C282" s="128" t="s">
        <v>427</v>
      </c>
      <c r="D282" s="128" t="s">
        <v>156</v>
      </c>
      <c r="E282" s="129" t="s">
        <v>428</v>
      </c>
      <c r="F282" s="130" t="s">
        <v>429</v>
      </c>
      <c r="G282" s="131" t="s">
        <v>409</v>
      </c>
      <c r="H282" s="132">
        <v>5</v>
      </c>
      <c r="I282" s="133">
        <v>235.43</v>
      </c>
      <c r="J282" s="134">
        <f>ROUND(I282*H282,2)</f>
        <v>1177.1500000000001</v>
      </c>
      <c r="K282" s="130" t="s">
        <v>160</v>
      </c>
      <c r="L282" s="33"/>
      <c r="M282" s="135" t="s">
        <v>32</v>
      </c>
      <c r="N282" s="136" t="s">
        <v>47</v>
      </c>
      <c r="P282" s="137">
        <f>O282*H282</f>
        <v>0</v>
      </c>
      <c r="Q282" s="137">
        <v>2.4000000000000001E-4</v>
      </c>
      <c r="R282" s="137">
        <f>Q282*H282</f>
        <v>1.2000000000000001E-3</v>
      </c>
      <c r="S282" s="137">
        <v>0</v>
      </c>
      <c r="T282" s="138">
        <f>S282*H282</f>
        <v>0</v>
      </c>
      <c r="AR282" s="139" t="s">
        <v>261</v>
      </c>
      <c r="AT282" s="139" t="s">
        <v>156</v>
      </c>
      <c r="AU282" s="139" t="s">
        <v>86</v>
      </c>
      <c r="AY282" s="17" t="s">
        <v>153</v>
      </c>
      <c r="BE282" s="140">
        <f>IF(N282="základní",J282,0)</f>
        <v>1177.1500000000001</v>
      </c>
      <c r="BF282" s="140">
        <f>IF(N282="snížená",J282,0)</f>
        <v>0</v>
      </c>
      <c r="BG282" s="140">
        <f>IF(N282="zákl. přenesená",J282,0)</f>
        <v>0</v>
      </c>
      <c r="BH282" s="140">
        <f>IF(N282="sníž. přenesená",J282,0)</f>
        <v>0</v>
      </c>
      <c r="BI282" s="140">
        <f>IF(N282="nulová",J282,0)</f>
        <v>0</v>
      </c>
      <c r="BJ282" s="17" t="s">
        <v>84</v>
      </c>
      <c r="BK282" s="140">
        <f>ROUND(I282*H282,2)</f>
        <v>1177.1500000000001</v>
      </c>
      <c r="BL282" s="17" t="s">
        <v>261</v>
      </c>
      <c r="BM282" s="139" t="s">
        <v>430</v>
      </c>
    </row>
    <row r="283" spans="2:65" s="1" customFormat="1">
      <c r="B283" s="33"/>
      <c r="D283" s="141" t="s">
        <v>163</v>
      </c>
      <c r="F283" s="142" t="s">
        <v>431</v>
      </c>
      <c r="I283" s="143"/>
      <c r="L283" s="33"/>
      <c r="M283" s="144"/>
      <c r="T283" s="54"/>
      <c r="AT283" s="17" t="s">
        <v>163</v>
      </c>
      <c r="AU283" s="17" t="s">
        <v>86</v>
      </c>
    </row>
    <row r="284" spans="2:65" s="12" customFormat="1">
      <c r="B284" s="145"/>
      <c r="D284" s="146" t="s">
        <v>165</v>
      </c>
      <c r="E284" s="147" t="s">
        <v>32</v>
      </c>
      <c r="F284" s="148" t="s">
        <v>172</v>
      </c>
      <c r="H284" s="147" t="s">
        <v>32</v>
      </c>
      <c r="I284" s="149"/>
      <c r="L284" s="145"/>
      <c r="M284" s="150"/>
      <c r="T284" s="151"/>
      <c r="AT284" s="147" t="s">
        <v>165</v>
      </c>
      <c r="AU284" s="147" t="s">
        <v>86</v>
      </c>
      <c r="AV284" s="12" t="s">
        <v>84</v>
      </c>
      <c r="AW284" s="12" t="s">
        <v>37</v>
      </c>
      <c r="AX284" s="12" t="s">
        <v>76</v>
      </c>
      <c r="AY284" s="147" t="s">
        <v>153</v>
      </c>
    </row>
    <row r="285" spans="2:65" s="13" customFormat="1">
      <c r="B285" s="152"/>
      <c r="D285" s="146" t="s">
        <v>165</v>
      </c>
      <c r="E285" s="153" t="s">
        <v>32</v>
      </c>
      <c r="F285" s="154" t="s">
        <v>432</v>
      </c>
      <c r="H285" s="155">
        <v>4</v>
      </c>
      <c r="I285" s="156"/>
      <c r="L285" s="152"/>
      <c r="M285" s="157"/>
      <c r="T285" s="158"/>
      <c r="AT285" s="153" t="s">
        <v>165</v>
      </c>
      <c r="AU285" s="153" t="s">
        <v>86</v>
      </c>
      <c r="AV285" s="13" t="s">
        <v>86</v>
      </c>
      <c r="AW285" s="13" t="s">
        <v>37</v>
      </c>
      <c r="AX285" s="13" t="s">
        <v>76</v>
      </c>
      <c r="AY285" s="153" t="s">
        <v>153</v>
      </c>
    </row>
    <row r="286" spans="2:65" s="12" customFormat="1">
      <c r="B286" s="145"/>
      <c r="D286" s="146" t="s">
        <v>165</v>
      </c>
      <c r="E286" s="147" t="s">
        <v>32</v>
      </c>
      <c r="F286" s="148" t="s">
        <v>174</v>
      </c>
      <c r="H286" s="147" t="s">
        <v>32</v>
      </c>
      <c r="I286" s="149"/>
      <c r="L286" s="145"/>
      <c r="M286" s="150"/>
      <c r="T286" s="151"/>
      <c r="AT286" s="147" t="s">
        <v>165</v>
      </c>
      <c r="AU286" s="147" t="s">
        <v>86</v>
      </c>
      <c r="AV286" s="12" t="s">
        <v>84</v>
      </c>
      <c r="AW286" s="12" t="s">
        <v>37</v>
      </c>
      <c r="AX286" s="12" t="s">
        <v>76</v>
      </c>
      <c r="AY286" s="147" t="s">
        <v>153</v>
      </c>
    </row>
    <row r="287" spans="2:65" s="13" customFormat="1">
      <c r="B287" s="152"/>
      <c r="D287" s="146" t="s">
        <v>165</v>
      </c>
      <c r="E287" s="153" t="s">
        <v>32</v>
      </c>
      <c r="F287" s="154" t="s">
        <v>76</v>
      </c>
      <c r="H287" s="155">
        <v>0</v>
      </c>
      <c r="I287" s="156"/>
      <c r="L287" s="152"/>
      <c r="M287" s="157"/>
      <c r="T287" s="158"/>
      <c r="AT287" s="153" t="s">
        <v>165</v>
      </c>
      <c r="AU287" s="153" t="s">
        <v>86</v>
      </c>
      <c r="AV287" s="13" t="s">
        <v>86</v>
      </c>
      <c r="AW287" s="13" t="s">
        <v>37</v>
      </c>
      <c r="AX287" s="13" t="s">
        <v>76</v>
      </c>
      <c r="AY287" s="153" t="s">
        <v>153</v>
      </c>
    </row>
    <row r="288" spans="2:65" s="12" customFormat="1">
      <c r="B288" s="145"/>
      <c r="D288" s="146" t="s">
        <v>165</v>
      </c>
      <c r="E288" s="147" t="s">
        <v>32</v>
      </c>
      <c r="F288" s="148" t="s">
        <v>176</v>
      </c>
      <c r="H288" s="147" t="s">
        <v>32</v>
      </c>
      <c r="I288" s="149"/>
      <c r="L288" s="145"/>
      <c r="M288" s="150"/>
      <c r="T288" s="151"/>
      <c r="AT288" s="147" t="s">
        <v>165</v>
      </c>
      <c r="AU288" s="147" t="s">
        <v>86</v>
      </c>
      <c r="AV288" s="12" t="s">
        <v>84</v>
      </c>
      <c r="AW288" s="12" t="s">
        <v>37</v>
      </c>
      <c r="AX288" s="12" t="s">
        <v>76</v>
      </c>
      <c r="AY288" s="147" t="s">
        <v>153</v>
      </c>
    </row>
    <row r="289" spans="2:65" s="13" customFormat="1">
      <c r="B289" s="152"/>
      <c r="D289" s="146" t="s">
        <v>165</v>
      </c>
      <c r="E289" s="153" t="s">
        <v>32</v>
      </c>
      <c r="F289" s="154" t="s">
        <v>84</v>
      </c>
      <c r="H289" s="155">
        <v>1</v>
      </c>
      <c r="I289" s="156"/>
      <c r="L289" s="152"/>
      <c r="M289" s="157"/>
      <c r="T289" s="158"/>
      <c r="AT289" s="153" t="s">
        <v>165</v>
      </c>
      <c r="AU289" s="153" t="s">
        <v>86</v>
      </c>
      <c r="AV289" s="13" t="s">
        <v>86</v>
      </c>
      <c r="AW289" s="13" t="s">
        <v>37</v>
      </c>
      <c r="AX289" s="13" t="s">
        <v>76</v>
      </c>
      <c r="AY289" s="153" t="s">
        <v>153</v>
      </c>
    </row>
    <row r="290" spans="2:65" s="14" customFormat="1">
      <c r="B290" s="159"/>
      <c r="D290" s="146" t="s">
        <v>165</v>
      </c>
      <c r="E290" s="160" t="s">
        <v>32</v>
      </c>
      <c r="F290" s="161" t="s">
        <v>178</v>
      </c>
      <c r="H290" s="162">
        <v>5</v>
      </c>
      <c r="I290" s="163"/>
      <c r="L290" s="159"/>
      <c r="M290" s="164"/>
      <c r="T290" s="165"/>
      <c r="AT290" s="160" t="s">
        <v>165</v>
      </c>
      <c r="AU290" s="160" t="s">
        <v>86</v>
      </c>
      <c r="AV290" s="14" t="s">
        <v>161</v>
      </c>
      <c r="AW290" s="14" t="s">
        <v>37</v>
      </c>
      <c r="AX290" s="14" t="s">
        <v>84</v>
      </c>
      <c r="AY290" s="160" t="s">
        <v>153</v>
      </c>
    </row>
    <row r="291" spans="2:65" s="1" customFormat="1" ht="16.5" customHeight="1">
      <c r="B291" s="33"/>
      <c r="C291" s="166" t="s">
        <v>433</v>
      </c>
      <c r="D291" s="166" t="s">
        <v>231</v>
      </c>
      <c r="E291" s="167" t="s">
        <v>434</v>
      </c>
      <c r="F291" s="168" t="s">
        <v>435</v>
      </c>
      <c r="G291" s="169" t="s">
        <v>226</v>
      </c>
      <c r="H291" s="170">
        <v>2.5</v>
      </c>
      <c r="I291" s="171">
        <v>159.15</v>
      </c>
      <c r="J291" s="172">
        <f>ROUND(I291*H291,2)</f>
        <v>397.88</v>
      </c>
      <c r="K291" s="168" t="s">
        <v>160</v>
      </c>
      <c r="L291" s="173"/>
      <c r="M291" s="174" t="s">
        <v>32</v>
      </c>
      <c r="N291" s="175" t="s">
        <v>47</v>
      </c>
      <c r="P291" s="137">
        <f>O291*H291</f>
        <v>0</v>
      </c>
      <c r="Q291" s="137">
        <v>1.8000000000000001E-4</v>
      </c>
      <c r="R291" s="137">
        <f>Q291*H291</f>
        <v>4.5000000000000004E-4</v>
      </c>
      <c r="S291" s="137">
        <v>0</v>
      </c>
      <c r="T291" s="138">
        <f>S291*H291</f>
        <v>0</v>
      </c>
      <c r="AR291" s="139" t="s">
        <v>354</v>
      </c>
      <c r="AT291" s="139" t="s">
        <v>231</v>
      </c>
      <c r="AU291" s="139" t="s">
        <v>86</v>
      </c>
      <c r="AY291" s="17" t="s">
        <v>153</v>
      </c>
      <c r="BE291" s="140">
        <f>IF(N291="základní",J291,0)</f>
        <v>397.88</v>
      </c>
      <c r="BF291" s="140">
        <f>IF(N291="snížená",J291,0)</f>
        <v>0</v>
      </c>
      <c r="BG291" s="140">
        <f>IF(N291="zákl. přenesená",J291,0)</f>
        <v>0</v>
      </c>
      <c r="BH291" s="140">
        <f>IF(N291="sníž. přenesená",J291,0)</f>
        <v>0</v>
      </c>
      <c r="BI291" s="140">
        <f>IF(N291="nulová",J291,0)</f>
        <v>0</v>
      </c>
      <c r="BJ291" s="17" t="s">
        <v>84</v>
      </c>
      <c r="BK291" s="140">
        <f>ROUND(I291*H291,2)</f>
        <v>397.88</v>
      </c>
      <c r="BL291" s="17" t="s">
        <v>261</v>
      </c>
      <c r="BM291" s="139" t="s">
        <v>436</v>
      </c>
    </row>
    <row r="292" spans="2:65" s="13" customFormat="1">
      <c r="B292" s="152"/>
      <c r="D292" s="146" t="s">
        <v>165</v>
      </c>
      <c r="E292" s="153" t="s">
        <v>32</v>
      </c>
      <c r="F292" s="154" t="s">
        <v>437</v>
      </c>
      <c r="H292" s="155">
        <v>2.5</v>
      </c>
      <c r="I292" s="156"/>
      <c r="L292" s="152"/>
      <c r="M292" s="157"/>
      <c r="T292" s="158"/>
      <c r="AT292" s="153" t="s">
        <v>165</v>
      </c>
      <c r="AU292" s="153" t="s">
        <v>86</v>
      </c>
      <c r="AV292" s="13" t="s">
        <v>86</v>
      </c>
      <c r="AW292" s="13" t="s">
        <v>37</v>
      </c>
      <c r="AX292" s="13" t="s">
        <v>84</v>
      </c>
      <c r="AY292" s="153" t="s">
        <v>153</v>
      </c>
    </row>
    <row r="293" spans="2:65" s="1" customFormat="1" ht="21.75" customHeight="1">
      <c r="B293" s="33"/>
      <c r="C293" s="128" t="s">
        <v>438</v>
      </c>
      <c r="D293" s="128" t="s">
        <v>156</v>
      </c>
      <c r="E293" s="129" t="s">
        <v>439</v>
      </c>
      <c r="F293" s="130" t="s">
        <v>440</v>
      </c>
      <c r="G293" s="131" t="s">
        <v>409</v>
      </c>
      <c r="H293" s="132">
        <v>1</v>
      </c>
      <c r="I293" s="133">
        <v>4002.34</v>
      </c>
      <c r="J293" s="134">
        <f>ROUND(I293*H293,2)</f>
        <v>4002.34</v>
      </c>
      <c r="K293" s="130" t="s">
        <v>160</v>
      </c>
      <c r="L293" s="33"/>
      <c r="M293" s="135" t="s">
        <v>32</v>
      </c>
      <c r="N293" s="136" t="s">
        <v>47</v>
      </c>
      <c r="P293" s="137">
        <f>O293*H293</f>
        <v>0</v>
      </c>
      <c r="Q293" s="137">
        <v>1.387E-2</v>
      </c>
      <c r="R293" s="137">
        <f>Q293*H293</f>
        <v>1.387E-2</v>
      </c>
      <c r="S293" s="137">
        <v>0</v>
      </c>
      <c r="T293" s="138">
        <f>S293*H293</f>
        <v>0</v>
      </c>
      <c r="AR293" s="139" t="s">
        <v>261</v>
      </c>
      <c r="AT293" s="139" t="s">
        <v>156</v>
      </c>
      <c r="AU293" s="139" t="s">
        <v>86</v>
      </c>
      <c r="AY293" s="17" t="s">
        <v>153</v>
      </c>
      <c r="BE293" s="140">
        <f>IF(N293="základní",J293,0)</f>
        <v>4002.34</v>
      </c>
      <c r="BF293" s="140">
        <f>IF(N293="snížená",J293,0)</f>
        <v>0</v>
      </c>
      <c r="BG293" s="140">
        <f>IF(N293="zákl. přenesená",J293,0)</f>
        <v>0</v>
      </c>
      <c r="BH293" s="140">
        <f>IF(N293="sníž. přenesená",J293,0)</f>
        <v>0</v>
      </c>
      <c r="BI293" s="140">
        <f>IF(N293="nulová",J293,0)</f>
        <v>0</v>
      </c>
      <c r="BJ293" s="17" t="s">
        <v>84</v>
      </c>
      <c r="BK293" s="140">
        <f>ROUND(I293*H293,2)</f>
        <v>4002.34</v>
      </c>
      <c r="BL293" s="17" t="s">
        <v>261</v>
      </c>
      <c r="BM293" s="139" t="s">
        <v>441</v>
      </c>
    </row>
    <row r="294" spans="2:65" s="1" customFormat="1">
      <c r="B294" s="33"/>
      <c r="D294" s="141" t="s">
        <v>163</v>
      </c>
      <c r="F294" s="142" t="s">
        <v>442</v>
      </c>
      <c r="I294" s="143"/>
      <c r="L294" s="33"/>
      <c r="M294" s="144"/>
      <c r="T294" s="54"/>
      <c r="AT294" s="17" t="s">
        <v>163</v>
      </c>
      <c r="AU294" s="17" t="s">
        <v>86</v>
      </c>
    </row>
    <row r="295" spans="2:65" s="1" customFormat="1" ht="16.5" customHeight="1">
      <c r="B295" s="33"/>
      <c r="C295" s="128" t="s">
        <v>443</v>
      </c>
      <c r="D295" s="128" t="s">
        <v>156</v>
      </c>
      <c r="E295" s="129" t="s">
        <v>444</v>
      </c>
      <c r="F295" s="130" t="s">
        <v>445</v>
      </c>
      <c r="G295" s="131" t="s">
        <v>271</v>
      </c>
      <c r="H295" s="132">
        <v>1</v>
      </c>
      <c r="I295" s="133">
        <v>207.18</v>
      </c>
      <c r="J295" s="134">
        <f>ROUND(I295*H295,2)</f>
        <v>207.18</v>
      </c>
      <c r="K295" s="130" t="s">
        <v>160</v>
      </c>
      <c r="L295" s="33"/>
      <c r="M295" s="135" t="s">
        <v>32</v>
      </c>
      <c r="N295" s="136" t="s">
        <v>47</v>
      </c>
      <c r="P295" s="137">
        <f>O295*H295</f>
        <v>0</v>
      </c>
      <c r="Q295" s="137">
        <v>0</v>
      </c>
      <c r="R295" s="137">
        <f>Q295*H295</f>
        <v>0</v>
      </c>
      <c r="S295" s="137">
        <v>0</v>
      </c>
      <c r="T295" s="138">
        <f>S295*H295</f>
        <v>0</v>
      </c>
      <c r="AR295" s="139" t="s">
        <v>261</v>
      </c>
      <c r="AT295" s="139" t="s">
        <v>156</v>
      </c>
      <c r="AU295" s="139" t="s">
        <v>86</v>
      </c>
      <c r="AY295" s="17" t="s">
        <v>153</v>
      </c>
      <c r="BE295" s="140">
        <f>IF(N295="základní",J295,0)</f>
        <v>207.18</v>
      </c>
      <c r="BF295" s="140">
        <f>IF(N295="snížená",J295,0)</f>
        <v>0</v>
      </c>
      <c r="BG295" s="140">
        <f>IF(N295="zákl. přenesená",J295,0)</f>
        <v>0</v>
      </c>
      <c r="BH295" s="140">
        <f>IF(N295="sníž. přenesená",J295,0)</f>
        <v>0</v>
      </c>
      <c r="BI295" s="140">
        <f>IF(N295="nulová",J295,0)</f>
        <v>0</v>
      </c>
      <c r="BJ295" s="17" t="s">
        <v>84</v>
      </c>
      <c r="BK295" s="140">
        <f>ROUND(I295*H295,2)</f>
        <v>207.18</v>
      </c>
      <c r="BL295" s="17" t="s">
        <v>261</v>
      </c>
      <c r="BM295" s="139" t="s">
        <v>446</v>
      </c>
    </row>
    <row r="296" spans="2:65" s="1" customFormat="1">
      <c r="B296" s="33"/>
      <c r="D296" s="141" t="s">
        <v>163</v>
      </c>
      <c r="F296" s="142" t="s">
        <v>447</v>
      </c>
      <c r="I296" s="143"/>
      <c r="L296" s="33"/>
      <c r="M296" s="144"/>
      <c r="T296" s="54"/>
      <c r="AT296" s="17" t="s">
        <v>163</v>
      </c>
      <c r="AU296" s="17" t="s">
        <v>86</v>
      </c>
    </row>
    <row r="297" spans="2:65" s="1" customFormat="1" ht="16.5" customHeight="1">
      <c r="B297" s="33"/>
      <c r="C297" s="166" t="s">
        <v>448</v>
      </c>
      <c r="D297" s="166" t="s">
        <v>231</v>
      </c>
      <c r="E297" s="167" t="s">
        <v>449</v>
      </c>
      <c r="F297" s="168" t="s">
        <v>450</v>
      </c>
      <c r="G297" s="169" t="s">
        <v>271</v>
      </c>
      <c r="H297" s="170">
        <v>1</v>
      </c>
      <c r="I297" s="171">
        <v>1129.98</v>
      </c>
      <c r="J297" s="172">
        <f>ROUND(I297*H297,2)</f>
        <v>1129.98</v>
      </c>
      <c r="K297" s="168" t="s">
        <v>160</v>
      </c>
      <c r="L297" s="173"/>
      <c r="M297" s="174" t="s">
        <v>32</v>
      </c>
      <c r="N297" s="175" t="s">
        <v>47</v>
      </c>
      <c r="P297" s="137">
        <f>O297*H297</f>
        <v>0</v>
      </c>
      <c r="Q297" s="137">
        <v>2.3999999999999998E-3</v>
      </c>
      <c r="R297" s="137">
        <f>Q297*H297</f>
        <v>2.3999999999999998E-3</v>
      </c>
      <c r="S297" s="137">
        <v>0</v>
      </c>
      <c r="T297" s="138">
        <f>S297*H297</f>
        <v>0</v>
      </c>
      <c r="AR297" s="139" t="s">
        <v>354</v>
      </c>
      <c r="AT297" s="139" t="s">
        <v>231</v>
      </c>
      <c r="AU297" s="139" t="s">
        <v>86</v>
      </c>
      <c r="AY297" s="17" t="s">
        <v>153</v>
      </c>
      <c r="BE297" s="140">
        <f>IF(N297="základní",J297,0)</f>
        <v>1129.98</v>
      </c>
      <c r="BF297" s="140">
        <f>IF(N297="snížená",J297,0)</f>
        <v>0</v>
      </c>
      <c r="BG297" s="140">
        <f>IF(N297="zákl. přenesená",J297,0)</f>
        <v>0</v>
      </c>
      <c r="BH297" s="140">
        <f>IF(N297="sníž. přenesená",J297,0)</f>
        <v>0</v>
      </c>
      <c r="BI297" s="140">
        <f>IF(N297="nulová",J297,0)</f>
        <v>0</v>
      </c>
      <c r="BJ297" s="17" t="s">
        <v>84</v>
      </c>
      <c r="BK297" s="140">
        <f>ROUND(I297*H297,2)</f>
        <v>1129.98</v>
      </c>
      <c r="BL297" s="17" t="s">
        <v>261</v>
      </c>
      <c r="BM297" s="139" t="s">
        <v>451</v>
      </c>
    </row>
    <row r="298" spans="2:65" s="1" customFormat="1" ht="16.5" customHeight="1">
      <c r="B298" s="33"/>
      <c r="C298" s="128" t="s">
        <v>452</v>
      </c>
      <c r="D298" s="128" t="s">
        <v>156</v>
      </c>
      <c r="E298" s="129" t="s">
        <v>453</v>
      </c>
      <c r="F298" s="130" t="s">
        <v>454</v>
      </c>
      <c r="G298" s="131" t="s">
        <v>409</v>
      </c>
      <c r="H298" s="132">
        <v>1</v>
      </c>
      <c r="I298" s="133">
        <v>2448.4899999999998</v>
      </c>
      <c r="J298" s="134">
        <f>ROUND(I298*H298,2)</f>
        <v>2448.4899999999998</v>
      </c>
      <c r="K298" s="130" t="s">
        <v>160</v>
      </c>
      <c r="L298" s="33"/>
      <c r="M298" s="135" t="s">
        <v>32</v>
      </c>
      <c r="N298" s="136" t="s">
        <v>47</v>
      </c>
      <c r="P298" s="137">
        <f>O298*H298</f>
        <v>0</v>
      </c>
      <c r="Q298" s="137">
        <v>5.8300000000000001E-3</v>
      </c>
      <c r="R298" s="137">
        <f>Q298*H298</f>
        <v>5.8300000000000001E-3</v>
      </c>
      <c r="S298" s="137">
        <v>0</v>
      </c>
      <c r="T298" s="138">
        <f>S298*H298</f>
        <v>0</v>
      </c>
      <c r="AR298" s="139" t="s">
        <v>261</v>
      </c>
      <c r="AT298" s="139" t="s">
        <v>156</v>
      </c>
      <c r="AU298" s="139" t="s">
        <v>86</v>
      </c>
      <c r="AY298" s="17" t="s">
        <v>153</v>
      </c>
      <c r="BE298" s="140">
        <f>IF(N298="základní",J298,0)</f>
        <v>2448.4899999999998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2448.4899999999998</v>
      </c>
      <c r="BL298" s="17" t="s">
        <v>261</v>
      </c>
      <c r="BM298" s="139" t="s">
        <v>455</v>
      </c>
    </row>
    <row r="299" spans="2:65" s="1" customFormat="1">
      <c r="B299" s="33"/>
      <c r="D299" s="141" t="s">
        <v>163</v>
      </c>
      <c r="F299" s="142" t="s">
        <v>456</v>
      </c>
      <c r="I299" s="143"/>
      <c r="L299" s="33"/>
      <c r="M299" s="144"/>
      <c r="T299" s="54"/>
      <c r="AT299" s="17" t="s">
        <v>163</v>
      </c>
      <c r="AU299" s="17" t="s">
        <v>86</v>
      </c>
    </row>
    <row r="300" spans="2:65" s="1" customFormat="1" ht="16.5" customHeight="1">
      <c r="B300" s="33"/>
      <c r="C300" s="166" t="s">
        <v>457</v>
      </c>
      <c r="D300" s="166" t="s">
        <v>231</v>
      </c>
      <c r="E300" s="167" t="s">
        <v>458</v>
      </c>
      <c r="F300" s="168" t="s">
        <v>459</v>
      </c>
      <c r="G300" s="169" t="s">
        <v>271</v>
      </c>
      <c r="H300" s="170">
        <v>1</v>
      </c>
      <c r="I300" s="171">
        <v>4468.5</v>
      </c>
      <c r="J300" s="172">
        <f>ROUND(I300*H300,2)</f>
        <v>4468.5</v>
      </c>
      <c r="K300" s="168" t="s">
        <v>264</v>
      </c>
      <c r="L300" s="173"/>
      <c r="M300" s="174" t="s">
        <v>32</v>
      </c>
      <c r="N300" s="175" t="s">
        <v>47</v>
      </c>
      <c r="P300" s="137">
        <f>O300*H300</f>
        <v>0</v>
      </c>
      <c r="Q300" s="137">
        <v>1.2999999999999999E-2</v>
      </c>
      <c r="R300" s="137">
        <f>Q300*H300</f>
        <v>1.2999999999999999E-2</v>
      </c>
      <c r="S300" s="137">
        <v>0</v>
      </c>
      <c r="T300" s="138">
        <f>S300*H300</f>
        <v>0</v>
      </c>
      <c r="AR300" s="139" t="s">
        <v>354</v>
      </c>
      <c r="AT300" s="139" t="s">
        <v>231</v>
      </c>
      <c r="AU300" s="139" t="s">
        <v>86</v>
      </c>
      <c r="AY300" s="17" t="s">
        <v>153</v>
      </c>
      <c r="BE300" s="140">
        <f>IF(N300="základní",J300,0)</f>
        <v>4468.5</v>
      </c>
      <c r="BF300" s="140">
        <f>IF(N300="snížená",J300,0)</f>
        <v>0</v>
      </c>
      <c r="BG300" s="140">
        <f>IF(N300="zákl. přenesená",J300,0)</f>
        <v>0</v>
      </c>
      <c r="BH300" s="140">
        <f>IF(N300="sníž. přenesená",J300,0)</f>
        <v>0</v>
      </c>
      <c r="BI300" s="140">
        <f>IF(N300="nulová",J300,0)</f>
        <v>0</v>
      </c>
      <c r="BJ300" s="17" t="s">
        <v>84</v>
      </c>
      <c r="BK300" s="140">
        <f>ROUND(I300*H300,2)</f>
        <v>4468.5</v>
      </c>
      <c r="BL300" s="17" t="s">
        <v>261</v>
      </c>
      <c r="BM300" s="139" t="s">
        <v>460</v>
      </c>
    </row>
    <row r="301" spans="2:65" s="1" customFormat="1" ht="21.75" customHeight="1">
      <c r="B301" s="33"/>
      <c r="C301" s="128" t="s">
        <v>461</v>
      </c>
      <c r="D301" s="128" t="s">
        <v>156</v>
      </c>
      <c r="E301" s="129" t="s">
        <v>462</v>
      </c>
      <c r="F301" s="130" t="s">
        <v>463</v>
      </c>
      <c r="G301" s="131" t="s">
        <v>271</v>
      </c>
      <c r="H301" s="132">
        <v>1</v>
      </c>
      <c r="I301" s="133">
        <v>800.47</v>
      </c>
      <c r="J301" s="134">
        <f>ROUND(I301*H301,2)</f>
        <v>800.47</v>
      </c>
      <c r="K301" s="130" t="s">
        <v>264</v>
      </c>
      <c r="L301" s="33"/>
      <c r="M301" s="135" t="s">
        <v>32</v>
      </c>
      <c r="N301" s="136" t="s">
        <v>47</v>
      </c>
      <c r="P301" s="137">
        <f>O301*H301</f>
        <v>0</v>
      </c>
      <c r="Q301" s="137">
        <v>2.8500000000000001E-3</v>
      </c>
      <c r="R301" s="137">
        <f>Q301*H301</f>
        <v>2.8500000000000001E-3</v>
      </c>
      <c r="S301" s="137">
        <v>0</v>
      </c>
      <c r="T301" s="138">
        <f>S301*H301</f>
        <v>0</v>
      </c>
      <c r="AR301" s="139" t="s">
        <v>261</v>
      </c>
      <c r="AT301" s="139" t="s">
        <v>156</v>
      </c>
      <c r="AU301" s="139" t="s">
        <v>86</v>
      </c>
      <c r="AY301" s="17" t="s">
        <v>153</v>
      </c>
      <c r="BE301" s="140">
        <f>IF(N301="základní",J301,0)</f>
        <v>800.47</v>
      </c>
      <c r="BF301" s="140">
        <f>IF(N301="snížená",J301,0)</f>
        <v>0</v>
      </c>
      <c r="BG301" s="140">
        <f>IF(N301="zákl. přenesená",J301,0)</f>
        <v>0</v>
      </c>
      <c r="BH301" s="140">
        <f>IF(N301="sníž. přenesená",J301,0)</f>
        <v>0</v>
      </c>
      <c r="BI301" s="140">
        <f>IF(N301="nulová",J301,0)</f>
        <v>0</v>
      </c>
      <c r="BJ301" s="17" t="s">
        <v>84</v>
      </c>
      <c r="BK301" s="140">
        <f>ROUND(I301*H301,2)</f>
        <v>800.47</v>
      </c>
      <c r="BL301" s="17" t="s">
        <v>261</v>
      </c>
      <c r="BM301" s="139" t="s">
        <v>464</v>
      </c>
    </row>
    <row r="302" spans="2:65" s="1" customFormat="1" ht="24.2" customHeight="1">
      <c r="B302" s="33"/>
      <c r="C302" s="128" t="s">
        <v>465</v>
      </c>
      <c r="D302" s="128" t="s">
        <v>156</v>
      </c>
      <c r="E302" s="129" t="s">
        <v>466</v>
      </c>
      <c r="F302" s="130" t="s">
        <v>467</v>
      </c>
      <c r="G302" s="131" t="s">
        <v>409</v>
      </c>
      <c r="H302" s="132">
        <v>1</v>
      </c>
      <c r="I302" s="133">
        <v>7062.96</v>
      </c>
      <c r="J302" s="134">
        <f>ROUND(I302*H302,2)</f>
        <v>7062.96</v>
      </c>
      <c r="K302" s="130" t="s">
        <v>160</v>
      </c>
      <c r="L302" s="33"/>
      <c r="M302" s="135" t="s">
        <v>32</v>
      </c>
      <c r="N302" s="136" t="s">
        <v>47</v>
      </c>
      <c r="P302" s="137">
        <f>O302*H302</f>
        <v>0</v>
      </c>
      <c r="Q302" s="137">
        <v>2.01E-2</v>
      </c>
      <c r="R302" s="137">
        <f>Q302*H302</f>
        <v>2.01E-2</v>
      </c>
      <c r="S302" s="137">
        <v>0</v>
      </c>
      <c r="T302" s="138">
        <f>S302*H302</f>
        <v>0</v>
      </c>
      <c r="AR302" s="139" t="s">
        <v>261</v>
      </c>
      <c r="AT302" s="139" t="s">
        <v>156</v>
      </c>
      <c r="AU302" s="139" t="s">
        <v>86</v>
      </c>
      <c r="AY302" s="17" t="s">
        <v>153</v>
      </c>
      <c r="BE302" s="140">
        <f>IF(N302="základní",J302,0)</f>
        <v>7062.96</v>
      </c>
      <c r="BF302" s="140">
        <f>IF(N302="snížená",J302,0)</f>
        <v>0</v>
      </c>
      <c r="BG302" s="140">
        <f>IF(N302="zákl. přenesená",J302,0)</f>
        <v>0</v>
      </c>
      <c r="BH302" s="140">
        <f>IF(N302="sníž. přenesená",J302,0)</f>
        <v>0</v>
      </c>
      <c r="BI302" s="140">
        <f>IF(N302="nulová",J302,0)</f>
        <v>0</v>
      </c>
      <c r="BJ302" s="17" t="s">
        <v>84</v>
      </c>
      <c r="BK302" s="140">
        <f>ROUND(I302*H302,2)</f>
        <v>7062.96</v>
      </c>
      <c r="BL302" s="17" t="s">
        <v>261</v>
      </c>
      <c r="BM302" s="139" t="s">
        <v>468</v>
      </c>
    </row>
    <row r="303" spans="2:65" s="1" customFormat="1">
      <c r="B303" s="33"/>
      <c r="D303" s="141" t="s">
        <v>163</v>
      </c>
      <c r="F303" s="142" t="s">
        <v>469</v>
      </c>
      <c r="I303" s="143"/>
      <c r="L303" s="33"/>
      <c r="M303" s="144"/>
      <c r="T303" s="54"/>
      <c r="AT303" s="17" t="s">
        <v>163</v>
      </c>
      <c r="AU303" s="17" t="s">
        <v>86</v>
      </c>
    </row>
    <row r="304" spans="2:65" s="1" customFormat="1" ht="16.5" customHeight="1">
      <c r="B304" s="33"/>
      <c r="C304" s="128" t="s">
        <v>470</v>
      </c>
      <c r="D304" s="128" t="s">
        <v>156</v>
      </c>
      <c r="E304" s="129" t="s">
        <v>471</v>
      </c>
      <c r="F304" s="130" t="s">
        <v>472</v>
      </c>
      <c r="G304" s="131" t="s">
        <v>409</v>
      </c>
      <c r="H304" s="132">
        <v>1</v>
      </c>
      <c r="I304" s="133">
        <v>1638.71</v>
      </c>
      <c r="J304" s="134">
        <f>ROUND(I304*H304,2)</f>
        <v>1638.71</v>
      </c>
      <c r="K304" s="130" t="s">
        <v>264</v>
      </c>
      <c r="L304" s="33"/>
      <c r="M304" s="135" t="s">
        <v>32</v>
      </c>
      <c r="N304" s="136" t="s">
        <v>47</v>
      </c>
      <c r="P304" s="137">
        <f>O304*H304</f>
        <v>0</v>
      </c>
      <c r="Q304" s="137">
        <v>2.14E-3</v>
      </c>
      <c r="R304" s="137">
        <f>Q304*H304</f>
        <v>2.14E-3</v>
      </c>
      <c r="S304" s="137">
        <v>0</v>
      </c>
      <c r="T304" s="138">
        <f>S304*H304</f>
        <v>0</v>
      </c>
      <c r="AR304" s="139" t="s">
        <v>261</v>
      </c>
      <c r="AT304" s="139" t="s">
        <v>156</v>
      </c>
      <c r="AU304" s="139" t="s">
        <v>86</v>
      </c>
      <c r="AY304" s="17" t="s">
        <v>153</v>
      </c>
      <c r="BE304" s="140">
        <f>IF(N304="základní",J304,0)</f>
        <v>1638.71</v>
      </c>
      <c r="BF304" s="140">
        <f>IF(N304="snížená",J304,0)</f>
        <v>0</v>
      </c>
      <c r="BG304" s="140">
        <f>IF(N304="zákl. přenesená",J304,0)</f>
        <v>0</v>
      </c>
      <c r="BH304" s="140">
        <f>IF(N304="sníž. přenesená",J304,0)</f>
        <v>0</v>
      </c>
      <c r="BI304" s="140">
        <f>IF(N304="nulová",J304,0)</f>
        <v>0</v>
      </c>
      <c r="BJ304" s="17" t="s">
        <v>84</v>
      </c>
      <c r="BK304" s="140">
        <f>ROUND(I304*H304,2)</f>
        <v>1638.71</v>
      </c>
      <c r="BL304" s="17" t="s">
        <v>261</v>
      </c>
      <c r="BM304" s="139" t="s">
        <v>473</v>
      </c>
    </row>
    <row r="305" spans="2:65" s="1" customFormat="1" ht="16.5" customHeight="1">
      <c r="B305" s="33"/>
      <c r="C305" s="128" t="s">
        <v>474</v>
      </c>
      <c r="D305" s="128" t="s">
        <v>156</v>
      </c>
      <c r="E305" s="129" t="s">
        <v>475</v>
      </c>
      <c r="F305" s="130" t="s">
        <v>476</v>
      </c>
      <c r="G305" s="131" t="s">
        <v>409</v>
      </c>
      <c r="H305" s="132">
        <v>2</v>
      </c>
      <c r="I305" s="133">
        <v>2683.92</v>
      </c>
      <c r="J305" s="134">
        <f>ROUND(I305*H305,2)</f>
        <v>5367.84</v>
      </c>
      <c r="K305" s="130" t="s">
        <v>264</v>
      </c>
      <c r="L305" s="33"/>
      <c r="M305" s="135" t="s">
        <v>32</v>
      </c>
      <c r="N305" s="136" t="s">
        <v>47</v>
      </c>
      <c r="P305" s="137">
        <f>O305*H305</f>
        <v>0</v>
      </c>
      <c r="Q305" s="137">
        <v>1.0460000000000001E-2</v>
      </c>
      <c r="R305" s="137">
        <f>Q305*H305</f>
        <v>2.0920000000000001E-2</v>
      </c>
      <c r="S305" s="137">
        <v>0</v>
      </c>
      <c r="T305" s="138">
        <f>S305*H305</f>
        <v>0</v>
      </c>
      <c r="AR305" s="139" t="s">
        <v>261</v>
      </c>
      <c r="AT305" s="139" t="s">
        <v>156</v>
      </c>
      <c r="AU305" s="139" t="s">
        <v>86</v>
      </c>
      <c r="AY305" s="17" t="s">
        <v>153</v>
      </c>
      <c r="BE305" s="140">
        <f>IF(N305="základní",J305,0)</f>
        <v>5367.84</v>
      </c>
      <c r="BF305" s="140">
        <f>IF(N305="snížená",J305,0)</f>
        <v>0</v>
      </c>
      <c r="BG305" s="140">
        <f>IF(N305="zákl. přenesená",J305,0)</f>
        <v>0</v>
      </c>
      <c r="BH305" s="140">
        <f>IF(N305="sníž. přenesená",J305,0)</f>
        <v>0</v>
      </c>
      <c r="BI305" s="140">
        <f>IF(N305="nulová",J305,0)</f>
        <v>0</v>
      </c>
      <c r="BJ305" s="17" t="s">
        <v>84</v>
      </c>
      <c r="BK305" s="140">
        <f>ROUND(I305*H305,2)</f>
        <v>5367.84</v>
      </c>
      <c r="BL305" s="17" t="s">
        <v>261</v>
      </c>
      <c r="BM305" s="139" t="s">
        <v>477</v>
      </c>
    </row>
    <row r="306" spans="2:65" s="1" customFormat="1" ht="16.5" customHeight="1">
      <c r="B306" s="33"/>
      <c r="C306" s="128" t="s">
        <v>478</v>
      </c>
      <c r="D306" s="128" t="s">
        <v>156</v>
      </c>
      <c r="E306" s="129" t="s">
        <v>479</v>
      </c>
      <c r="F306" s="130" t="s">
        <v>480</v>
      </c>
      <c r="G306" s="131" t="s">
        <v>271</v>
      </c>
      <c r="H306" s="132">
        <v>2</v>
      </c>
      <c r="I306" s="133">
        <v>725.13</v>
      </c>
      <c r="J306" s="134">
        <f>ROUND(I306*H306,2)</f>
        <v>1450.26</v>
      </c>
      <c r="K306" s="130" t="s">
        <v>160</v>
      </c>
      <c r="L306" s="33"/>
      <c r="M306" s="135" t="s">
        <v>32</v>
      </c>
      <c r="N306" s="136" t="s">
        <v>47</v>
      </c>
      <c r="P306" s="137">
        <f>O306*H306</f>
        <v>0</v>
      </c>
      <c r="Q306" s="137">
        <v>1.2800000000000001E-3</v>
      </c>
      <c r="R306" s="137">
        <f>Q306*H306</f>
        <v>2.5600000000000002E-3</v>
      </c>
      <c r="S306" s="137">
        <v>0</v>
      </c>
      <c r="T306" s="138">
        <f>S306*H306</f>
        <v>0</v>
      </c>
      <c r="AR306" s="139" t="s">
        <v>261</v>
      </c>
      <c r="AT306" s="139" t="s">
        <v>156</v>
      </c>
      <c r="AU306" s="139" t="s">
        <v>86</v>
      </c>
      <c r="AY306" s="17" t="s">
        <v>153</v>
      </c>
      <c r="BE306" s="140">
        <f>IF(N306="základní",J306,0)</f>
        <v>1450.26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1450.26</v>
      </c>
      <c r="BL306" s="17" t="s">
        <v>261</v>
      </c>
      <c r="BM306" s="139" t="s">
        <v>481</v>
      </c>
    </row>
    <row r="307" spans="2:65" s="1" customFormat="1">
      <c r="B307" s="33"/>
      <c r="D307" s="141" t="s">
        <v>163</v>
      </c>
      <c r="F307" s="142" t="s">
        <v>482</v>
      </c>
      <c r="I307" s="143"/>
      <c r="L307" s="33"/>
      <c r="M307" s="144"/>
      <c r="T307" s="54"/>
      <c r="AT307" s="17" t="s">
        <v>163</v>
      </c>
      <c r="AU307" s="17" t="s">
        <v>86</v>
      </c>
    </row>
    <row r="308" spans="2:65" s="12" customFormat="1">
      <c r="B308" s="145"/>
      <c r="D308" s="146" t="s">
        <v>165</v>
      </c>
      <c r="E308" s="147" t="s">
        <v>32</v>
      </c>
      <c r="F308" s="148" t="s">
        <v>483</v>
      </c>
      <c r="H308" s="147" t="s">
        <v>32</v>
      </c>
      <c r="I308" s="149"/>
      <c r="L308" s="145"/>
      <c r="M308" s="150"/>
      <c r="T308" s="151"/>
      <c r="AT308" s="147" t="s">
        <v>165</v>
      </c>
      <c r="AU308" s="147" t="s">
        <v>86</v>
      </c>
      <c r="AV308" s="12" t="s">
        <v>84</v>
      </c>
      <c r="AW308" s="12" t="s">
        <v>37</v>
      </c>
      <c r="AX308" s="12" t="s">
        <v>76</v>
      </c>
      <c r="AY308" s="147" t="s">
        <v>153</v>
      </c>
    </row>
    <row r="309" spans="2:65" s="13" customFormat="1">
      <c r="B309" s="152"/>
      <c r="D309" s="146" t="s">
        <v>165</v>
      </c>
      <c r="E309" s="153" t="s">
        <v>32</v>
      </c>
      <c r="F309" s="154" t="s">
        <v>86</v>
      </c>
      <c r="H309" s="155">
        <v>2</v>
      </c>
      <c r="I309" s="156"/>
      <c r="L309" s="152"/>
      <c r="M309" s="157"/>
      <c r="T309" s="158"/>
      <c r="AT309" s="153" t="s">
        <v>165</v>
      </c>
      <c r="AU309" s="153" t="s">
        <v>86</v>
      </c>
      <c r="AV309" s="13" t="s">
        <v>86</v>
      </c>
      <c r="AW309" s="13" t="s">
        <v>37</v>
      </c>
      <c r="AX309" s="13" t="s">
        <v>84</v>
      </c>
      <c r="AY309" s="153" t="s">
        <v>153</v>
      </c>
    </row>
    <row r="310" spans="2:65" s="1" customFormat="1" ht="16.5" customHeight="1">
      <c r="B310" s="33"/>
      <c r="C310" s="128" t="s">
        <v>484</v>
      </c>
      <c r="D310" s="128" t="s">
        <v>156</v>
      </c>
      <c r="E310" s="129" t="s">
        <v>485</v>
      </c>
      <c r="F310" s="130" t="s">
        <v>486</v>
      </c>
      <c r="G310" s="131" t="s">
        <v>409</v>
      </c>
      <c r="H310" s="132">
        <v>2</v>
      </c>
      <c r="I310" s="133">
        <v>1695.11</v>
      </c>
      <c r="J310" s="134">
        <f>ROUND(I310*H310,2)</f>
        <v>3390.22</v>
      </c>
      <c r="K310" s="130" t="s">
        <v>160</v>
      </c>
      <c r="L310" s="33"/>
      <c r="M310" s="135" t="s">
        <v>32</v>
      </c>
      <c r="N310" s="136" t="s">
        <v>47</v>
      </c>
      <c r="P310" s="137">
        <f>O310*H310</f>
        <v>0</v>
      </c>
      <c r="Q310" s="137">
        <v>1.8E-3</v>
      </c>
      <c r="R310" s="137">
        <f>Q310*H310</f>
        <v>3.5999999999999999E-3</v>
      </c>
      <c r="S310" s="137">
        <v>0</v>
      </c>
      <c r="T310" s="138">
        <f>S310*H310</f>
        <v>0</v>
      </c>
      <c r="AR310" s="139" t="s">
        <v>261</v>
      </c>
      <c r="AT310" s="139" t="s">
        <v>156</v>
      </c>
      <c r="AU310" s="139" t="s">
        <v>86</v>
      </c>
      <c r="AY310" s="17" t="s">
        <v>153</v>
      </c>
      <c r="BE310" s="140">
        <f>IF(N310="základní",J310,0)</f>
        <v>3390.22</v>
      </c>
      <c r="BF310" s="140">
        <f>IF(N310="snížená",J310,0)</f>
        <v>0</v>
      </c>
      <c r="BG310" s="140">
        <f>IF(N310="zákl. přenesená",J310,0)</f>
        <v>0</v>
      </c>
      <c r="BH310" s="140">
        <f>IF(N310="sníž. přenesená",J310,0)</f>
        <v>0</v>
      </c>
      <c r="BI310" s="140">
        <f>IF(N310="nulová",J310,0)</f>
        <v>0</v>
      </c>
      <c r="BJ310" s="17" t="s">
        <v>84</v>
      </c>
      <c r="BK310" s="140">
        <f>ROUND(I310*H310,2)</f>
        <v>3390.22</v>
      </c>
      <c r="BL310" s="17" t="s">
        <v>261</v>
      </c>
      <c r="BM310" s="139" t="s">
        <v>487</v>
      </c>
    </row>
    <row r="311" spans="2:65" s="1" customFormat="1">
      <c r="B311" s="33"/>
      <c r="D311" s="141" t="s">
        <v>163</v>
      </c>
      <c r="F311" s="142" t="s">
        <v>488</v>
      </c>
      <c r="I311" s="143"/>
      <c r="L311" s="33"/>
      <c r="M311" s="144"/>
      <c r="T311" s="54"/>
      <c r="AT311" s="17" t="s">
        <v>163</v>
      </c>
      <c r="AU311" s="17" t="s">
        <v>86</v>
      </c>
    </row>
    <row r="312" spans="2:65" s="1" customFormat="1" ht="24.2" customHeight="1">
      <c r="B312" s="33"/>
      <c r="C312" s="128" t="s">
        <v>489</v>
      </c>
      <c r="D312" s="128" t="s">
        <v>156</v>
      </c>
      <c r="E312" s="129" t="s">
        <v>490</v>
      </c>
      <c r="F312" s="130" t="s">
        <v>491</v>
      </c>
      <c r="G312" s="131" t="s">
        <v>294</v>
      </c>
      <c r="H312" s="132">
        <v>8.8999999999999996E-2</v>
      </c>
      <c r="I312" s="133">
        <v>1271.33</v>
      </c>
      <c r="J312" s="134">
        <f>ROUND(I312*H312,2)</f>
        <v>113.15</v>
      </c>
      <c r="K312" s="130" t="s">
        <v>160</v>
      </c>
      <c r="L312" s="33"/>
      <c r="M312" s="135" t="s">
        <v>32</v>
      </c>
      <c r="N312" s="136" t="s">
        <v>47</v>
      </c>
      <c r="P312" s="137">
        <f>O312*H312</f>
        <v>0</v>
      </c>
      <c r="Q312" s="137">
        <v>0</v>
      </c>
      <c r="R312" s="137">
        <f>Q312*H312</f>
        <v>0</v>
      </c>
      <c r="S312" s="137">
        <v>0</v>
      </c>
      <c r="T312" s="138">
        <f>S312*H312</f>
        <v>0</v>
      </c>
      <c r="AR312" s="139" t="s">
        <v>261</v>
      </c>
      <c r="AT312" s="139" t="s">
        <v>156</v>
      </c>
      <c r="AU312" s="139" t="s">
        <v>86</v>
      </c>
      <c r="AY312" s="17" t="s">
        <v>153</v>
      </c>
      <c r="BE312" s="140">
        <f>IF(N312="základní",J312,0)</f>
        <v>113.15</v>
      </c>
      <c r="BF312" s="140">
        <f>IF(N312="snížená",J312,0)</f>
        <v>0</v>
      </c>
      <c r="BG312" s="140">
        <f>IF(N312="zákl. přenesená",J312,0)</f>
        <v>0</v>
      </c>
      <c r="BH312" s="140">
        <f>IF(N312="sníž. přenesená",J312,0)</f>
        <v>0</v>
      </c>
      <c r="BI312" s="140">
        <f>IF(N312="nulová",J312,0)</f>
        <v>0</v>
      </c>
      <c r="BJ312" s="17" t="s">
        <v>84</v>
      </c>
      <c r="BK312" s="140">
        <f>ROUND(I312*H312,2)</f>
        <v>113.15</v>
      </c>
      <c r="BL312" s="17" t="s">
        <v>261</v>
      </c>
      <c r="BM312" s="139" t="s">
        <v>492</v>
      </c>
    </row>
    <row r="313" spans="2:65" s="1" customFormat="1">
      <c r="B313" s="33"/>
      <c r="D313" s="141" t="s">
        <v>163</v>
      </c>
      <c r="F313" s="142" t="s">
        <v>493</v>
      </c>
      <c r="I313" s="143"/>
      <c r="L313" s="33"/>
      <c r="M313" s="144"/>
      <c r="T313" s="54"/>
      <c r="AT313" s="17" t="s">
        <v>163</v>
      </c>
      <c r="AU313" s="17" t="s">
        <v>86</v>
      </c>
    </row>
    <row r="314" spans="2:65" s="11" customFormat="1" ht="22.9" customHeight="1">
      <c r="B314" s="116"/>
      <c r="D314" s="117" t="s">
        <v>75</v>
      </c>
      <c r="E314" s="126" t="s">
        <v>494</v>
      </c>
      <c r="F314" s="126" t="s">
        <v>495</v>
      </c>
      <c r="I314" s="119"/>
      <c r="J314" s="127">
        <f>BK314</f>
        <v>6690.61</v>
      </c>
      <c r="L314" s="116"/>
      <c r="M314" s="121"/>
      <c r="P314" s="122">
        <f>SUM(P315:P365)</f>
        <v>0</v>
      </c>
      <c r="R314" s="122">
        <f>SUM(R315:R365)</f>
        <v>2.0400000000000001E-3</v>
      </c>
      <c r="T314" s="123">
        <f>SUM(T315:T365)</f>
        <v>8.3000000000000001E-3</v>
      </c>
      <c r="AR314" s="117" t="s">
        <v>86</v>
      </c>
      <c r="AT314" s="124" t="s">
        <v>75</v>
      </c>
      <c r="AU314" s="124" t="s">
        <v>84</v>
      </c>
      <c r="AY314" s="117" t="s">
        <v>153</v>
      </c>
      <c r="BK314" s="125">
        <f>SUM(BK315:BK365)</f>
        <v>6690.61</v>
      </c>
    </row>
    <row r="315" spans="2:65" s="1" customFormat="1" ht="16.5" customHeight="1">
      <c r="B315" s="33"/>
      <c r="C315" s="128" t="s">
        <v>496</v>
      </c>
      <c r="D315" s="128" t="s">
        <v>156</v>
      </c>
      <c r="E315" s="129" t="s">
        <v>497</v>
      </c>
      <c r="F315" s="130" t="s">
        <v>498</v>
      </c>
      <c r="G315" s="131" t="s">
        <v>271</v>
      </c>
      <c r="H315" s="132">
        <v>5</v>
      </c>
      <c r="I315" s="133">
        <v>55.56</v>
      </c>
      <c r="J315" s="134">
        <f>ROUND(I315*H315,2)</f>
        <v>277.8</v>
      </c>
      <c r="K315" s="130" t="s">
        <v>264</v>
      </c>
      <c r="L315" s="33"/>
      <c r="M315" s="135" t="s">
        <v>32</v>
      </c>
      <c r="N315" s="136" t="s">
        <v>47</v>
      </c>
      <c r="P315" s="137">
        <f>O315*H315</f>
        <v>0</v>
      </c>
      <c r="Q315" s="137">
        <v>0</v>
      </c>
      <c r="R315" s="137">
        <f>Q315*H315</f>
        <v>0</v>
      </c>
      <c r="S315" s="137">
        <v>5.0000000000000002E-5</v>
      </c>
      <c r="T315" s="138">
        <f>S315*H315</f>
        <v>2.5000000000000001E-4</v>
      </c>
      <c r="AR315" s="139" t="s">
        <v>261</v>
      </c>
      <c r="AT315" s="139" t="s">
        <v>156</v>
      </c>
      <c r="AU315" s="139" t="s">
        <v>86</v>
      </c>
      <c r="AY315" s="17" t="s">
        <v>153</v>
      </c>
      <c r="BE315" s="140">
        <f>IF(N315="základní",J315,0)</f>
        <v>277.8</v>
      </c>
      <c r="BF315" s="140">
        <f>IF(N315="snížená",J315,0)</f>
        <v>0</v>
      </c>
      <c r="BG315" s="140">
        <f>IF(N315="zákl. přenesená",J315,0)</f>
        <v>0</v>
      </c>
      <c r="BH315" s="140">
        <f>IF(N315="sníž. přenesená",J315,0)</f>
        <v>0</v>
      </c>
      <c r="BI315" s="140">
        <f>IF(N315="nulová",J315,0)</f>
        <v>0</v>
      </c>
      <c r="BJ315" s="17" t="s">
        <v>84</v>
      </c>
      <c r="BK315" s="140">
        <f>ROUND(I315*H315,2)</f>
        <v>277.8</v>
      </c>
      <c r="BL315" s="17" t="s">
        <v>261</v>
      </c>
      <c r="BM315" s="139" t="s">
        <v>499</v>
      </c>
    </row>
    <row r="316" spans="2:65" s="12" customFormat="1">
      <c r="B316" s="145"/>
      <c r="D316" s="146" t="s">
        <v>165</v>
      </c>
      <c r="E316" s="147" t="s">
        <v>32</v>
      </c>
      <c r="F316" s="148" t="s">
        <v>500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2" customFormat="1">
      <c r="B317" s="145"/>
      <c r="D317" s="146" t="s">
        <v>165</v>
      </c>
      <c r="E317" s="147" t="s">
        <v>32</v>
      </c>
      <c r="F317" s="148" t="s">
        <v>172</v>
      </c>
      <c r="H317" s="147" t="s">
        <v>32</v>
      </c>
      <c r="I317" s="149"/>
      <c r="L317" s="145"/>
      <c r="M317" s="150"/>
      <c r="T317" s="151"/>
      <c r="AT317" s="147" t="s">
        <v>165</v>
      </c>
      <c r="AU317" s="147" t="s">
        <v>86</v>
      </c>
      <c r="AV317" s="12" t="s">
        <v>84</v>
      </c>
      <c r="AW317" s="12" t="s">
        <v>37</v>
      </c>
      <c r="AX317" s="12" t="s">
        <v>76</v>
      </c>
      <c r="AY317" s="147" t="s">
        <v>153</v>
      </c>
    </row>
    <row r="318" spans="2:65" s="13" customFormat="1">
      <c r="B318" s="152"/>
      <c r="D318" s="146" t="s">
        <v>165</v>
      </c>
      <c r="E318" s="153" t="s">
        <v>32</v>
      </c>
      <c r="F318" s="154" t="s">
        <v>84</v>
      </c>
      <c r="H318" s="155">
        <v>1</v>
      </c>
      <c r="I318" s="156"/>
      <c r="L318" s="152"/>
      <c r="M318" s="157"/>
      <c r="T318" s="158"/>
      <c r="AT318" s="153" t="s">
        <v>165</v>
      </c>
      <c r="AU318" s="153" t="s">
        <v>86</v>
      </c>
      <c r="AV318" s="13" t="s">
        <v>86</v>
      </c>
      <c r="AW318" s="13" t="s">
        <v>37</v>
      </c>
      <c r="AX318" s="13" t="s">
        <v>76</v>
      </c>
      <c r="AY318" s="153" t="s">
        <v>153</v>
      </c>
    </row>
    <row r="319" spans="2:65" s="12" customFormat="1">
      <c r="B319" s="145"/>
      <c r="D319" s="146" t="s">
        <v>165</v>
      </c>
      <c r="E319" s="147" t="s">
        <v>32</v>
      </c>
      <c r="F319" s="148" t="s">
        <v>174</v>
      </c>
      <c r="H319" s="147" t="s">
        <v>32</v>
      </c>
      <c r="I319" s="149"/>
      <c r="L319" s="145"/>
      <c r="M319" s="150"/>
      <c r="T319" s="151"/>
      <c r="AT319" s="147" t="s">
        <v>165</v>
      </c>
      <c r="AU319" s="147" t="s">
        <v>86</v>
      </c>
      <c r="AV319" s="12" t="s">
        <v>84</v>
      </c>
      <c r="AW319" s="12" t="s">
        <v>37</v>
      </c>
      <c r="AX319" s="12" t="s">
        <v>76</v>
      </c>
      <c r="AY319" s="147" t="s">
        <v>153</v>
      </c>
    </row>
    <row r="320" spans="2:65" s="13" customFormat="1">
      <c r="B320" s="152"/>
      <c r="D320" s="146" t="s">
        <v>165</v>
      </c>
      <c r="E320" s="153" t="s">
        <v>32</v>
      </c>
      <c r="F320" s="154" t="s">
        <v>86</v>
      </c>
      <c r="H320" s="155">
        <v>2</v>
      </c>
      <c r="I320" s="156"/>
      <c r="L320" s="152"/>
      <c r="M320" s="157"/>
      <c r="T320" s="158"/>
      <c r="AT320" s="153" t="s">
        <v>165</v>
      </c>
      <c r="AU320" s="153" t="s">
        <v>86</v>
      </c>
      <c r="AV320" s="13" t="s">
        <v>86</v>
      </c>
      <c r="AW320" s="13" t="s">
        <v>37</v>
      </c>
      <c r="AX320" s="13" t="s">
        <v>76</v>
      </c>
      <c r="AY320" s="153" t="s">
        <v>153</v>
      </c>
    </row>
    <row r="321" spans="2:65" s="12" customFormat="1">
      <c r="B321" s="145"/>
      <c r="D321" s="146" t="s">
        <v>165</v>
      </c>
      <c r="E321" s="147" t="s">
        <v>32</v>
      </c>
      <c r="F321" s="148" t="s">
        <v>176</v>
      </c>
      <c r="H321" s="147" t="s">
        <v>32</v>
      </c>
      <c r="I321" s="149"/>
      <c r="L321" s="145"/>
      <c r="M321" s="150"/>
      <c r="T321" s="151"/>
      <c r="AT321" s="147" t="s">
        <v>165</v>
      </c>
      <c r="AU321" s="147" t="s">
        <v>86</v>
      </c>
      <c r="AV321" s="12" t="s">
        <v>84</v>
      </c>
      <c r="AW321" s="12" t="s">
        <v>37</v>
      </c>
      <c r="AX321" s="12" t="s">
        <v>76</v>
      </c>
      <c r="AY321" s="147" t="s">
        <v>153</v>
      </c>
    </row>
    <row r="322" spans="2:65" s="13" customFormat="1">
      <c r="B322" s="152"/>
      <c r="D322" s="146" t="s">
        <v>165</v>
      </c>
      <c r="E322" s="153" t="s">
        <v>32</v>
      </c>
      <c r="F322" s="154" t="s">
        <v>86</v>
      </c>
      <c r="H322" s="155">
        <v>2</v>
      </c>
      <c r="I322" s="156"/>
      <c r="L322" s="152"/>
      <c r="M322" s="157"/>
      <c r="T322" s="158"/>
      <c r="AT322" s="153" t="s">
        <v>165</v>
      </c>
      <c r="AU322" s="153" t="s">
        <v>86</v>
      </c>
      <c r="AV322" s="13" t="s">
        <v>86</v>
      </c>
      <c r="AW322" s="13" t="s">
        <v>37</v>
      </c>
      <c r="AX322" s="13" t="s">
        <v>76</v>
      </c>
      <c r="AY322" s="153" t="s">
        <v>153</v>
      </c>
    </row>
    <row r="323" spans="2:65" s="14" customFormat="1">
      <c r="B323" s="159"/>
      <c r="D323" s="146" t="s">
        <v>165</v>
      </c>
      <c r="E323" s="160" t="s">
        <v>32</v>
      </c>
      <c r="F323" s="161" t="s">
        <v>178</v>
      </c>
      <c r="H323" s="162">
        <v>5</v>
      </c>
      <c r="I323" s="163"/>
      <c r="L323" s="159"/>
      <c r="M323" s="164"/>
      <c r="T323" s="165"/>
      <c r="AT323" s="160" t="s">
        <v>165</v>
      </c>
      <c r="AU323" s="160" t="s">
        <v>86</v>
      </c>
      <c r="AV323" s="14" t="s">
        <v>161</v>
      </c>
      <c r="AW323" s="14" t="s">
        <v>37</v>
      </c>
      <c r="AX323" s="14" t="s">
        <v>84</v>
      </c>
      <c r="AY323" s="160" t="s">
        <v>153</v>
      </c>
    </row>
    <row r="324" spans="2:65" s="1" customFormat="1" ht="16.5" customHeight="1">
      <c r="B324" s="33"/>
      <c r="C324" s="128" t="s">
        <v>501</v>
      </c>
      <c r="D324" s="128" t="s">
        <v>156</v>
      </c>
      <c r="E324" s="129" t="s">
        <v>502</v>
      </c>
      <c r="F324" s="130" t="s">
        <v>503</v>
      </c>
      <c r="G324" s="131" t="s">
        <v>271</v>
      </c>
      <c r="H324" s="132">
        <v>1</v>
      </c>
      <c r="I324" s="133">
        <v>55.56</v>
      </c>
      <c r="J324" s="134">
        <f>ROUND(I324*H324,2)</f>
        <v>55.56</v>
      </c>
      <c r="K324" s="130" t="s">
        <v>264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5.0000000000000002E-5</v>
      </c>
      <c r="T324" s="138">
        <f>S324*H324</f>
        <v>5.0000000000000002E-5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55.56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55.56</v>
      </c>
      <c r="BL324" s="17" t="s">
        <v>261</v>
      </c>
      <c r="BM324" s="139" t="s">
        <v>504</v>
      </c>
    </row>
    <row r="325" spans="2:65" s="12" customFormat="1">
      <c r="B325" s="145"/>
      <c r="D325" s="146" t="s">
        <v>165</v>
      </c>
      <c r="E325" s="147" t="s">
        <v>32</v>
      </c>
      <c r="F325" s="148" t="s">
        <v>172</v>
      </c>
      <c r="H325" s="147" t="s">
        <v>32</v>
      </c>
      <c r="I325" s="149"/>
      <c r="L325" s="145"/>
      <c r="M325" s="150"/>
      <c r="T325" s="151"/>
      <c r="AT325" s="147" t="s">
        <v>165</v>
      </c>
      <c r="AU325" s="147" t="s">
        <v>86</v>
      </c>
      <c r="AV325" s="12" t="s">
        <v>84</v>
      </c>
      <c r="AW325" s="12" t="s">
        <v>37</v>
      </c>
      <c r="AX325" s="12" t="s">
        <v>76</v>
      </c>
      <c r="AY325" s="147" t="s">
        <v>153</v>
      </c>
    </row>
    <row r="326" spans="2:65" s="13" customFormat="1">
      <c r="B326" s="152"/>
      <c r="D326" s="146" t="s">
        <v>165</v>
      </c>
      <c r="E326" s="153" t="s">
        <v>32</v>
      </c>
      <c r="F326" s="154" t="s">
        <v>84</v>
      </c>
      <c r="H326" s="155">
        <v>1</v>
      </c>
      <c r="I326" s="156"/>
      <c r="L326" s="152"/>
      <c r="M326" s="157"/>
      <c r="T326" s="158"/>
      <c r="AT326" s="153" t="s">
        <v>165</v>
      </c>
      <c r="AU326" s="153" t="s">
        <v>86</v>
      </c>
      <c r="AV326" s="13" t="s">
        <v>86</v>
      </c>
      <c r="AW326" s="13" t="s">
        <v>37</v>
      </c>
      <c r="AX326" s="13" t="s">
        <v>84</v>
      </c>
      <c r="AY326" s="153" t="s">
        <v>153</v>
      </c>
    </row>
    <row r="327" spans="2:65" s="1" customFormat="1" ht="24.2" customHeight="1">
      <c r="B327" s="33"/>
      <c r="C327" s="128" t="s">
        <v>505</v>
      </c>
      <c r="D327" s="128" t="s">
        <v>156</v>
      </c>
      <c r="E327" s="129" t="s">
        <v>506</v>
      </c>
      <c r="F327" s="130" t="s">
        <v>507</v>
      </c>
      <c r="G327" s="131" t="s">
        <v>271</v>
      </c>
      <c r="H327" s="132">
        <v>4</v>
      </c>
      <c r="I327" s="133">
        <v>93.23</v>
      </c>
      <c r="J327" s="134">
        <f>ROUND(I327*H327,2)</f>
        <v>372.92</v>
      </c>
      <c r="K327" s="130" t="s">
        <v>160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2E-3</v>
      </c>
      <c r="T327" s="138">
        <f>S327*H327</f>
        <v>8.0000000000000002E-3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372.92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372.92</v>
      </c>
      <c r="BL327" s="17" t="s">
        <v>261</v>
      </c>
      <c r="BM327" s="139" t="s">
        <v>508</v>
      </c>
    </row>
    <row r="328" spans="2:65" s="1" customFormat="1">
      <c r="B328" s="33"/>
      <c r="D328" s="141" t="s">
        <v>163</v>
      </c>
      <c r="F328" s="142" t="s">
        <v>509</v>
      </c>
      <c r="I328" s="143"/>
      <c r="L328" s="33"/>
      <c r="M328" s="144"/>
      <c r="T328" s="54"/>
      <c r="AT328" s="17" t="s">
        <v>163</v>
      </c>
      <c r="AU328" s="17" t="s">
        <v>86</v>
      </c>
    </row>
    <row r="329" spans="2:65" s="12" customFormat="1">
      <c r="B329" s="145"/>
      <c r="D329" s="146" t="s">
        <v>165</v>
      </c>
      <c r="E329" s="147" t="s">
        <v>32</v>
      </c>
      <c r="F329" s="148" t="s">
        <v>172</v>
      </c>
      <c r="H329" s="147" t="s">
        <v>32</v>
      </c>
      <c r="I329" s="149"/>
      <c r="L329" s="145"/>
      <c r="M329" s="150"/>
      <c r="T329" s="151"/>
      <c r="AT329" s="147" t="s">
        <v>165</v>
      </c>
      <c r="AU329" s="147" t="s">
        <v>86</v>
      </c>
      <c r="AV329" s="12" t="s">
        <v>84</v>
      </c>
      <c r="AW329" s="12" t="s">
        <v>37</v>
      </c>
      <c r="AX329" s="12" t="s">
        <v>76</v>
      </c>
      <c r="AY329" s="147" t="s">
        <v>153</v>
      </c>
    </row>
    <row r="330" spans="2:65" s="13" customFormat="1">
      <c r="B330" s="152"/>
      <c r="D330" s="146" t="s">
        <v>165</v>
      </c>
      <c r="E330" s="153" t="s">
        <v>32</v>
      </c>
      <c r="F330" s="154" t="s">
        <v>86</v>
      </c>
      <c r="H330" s="155">
        <v>2</v>
      </c>
      <c r="I330" s="156"/>
      <c r="L330" s="152"/>
      <c r="M330" s="157"/>
      <c r="T330" s="158"/>
      <c r="AT330" s="153" t="s">
        <v>165</v>
      </c>
      <c r="AU330" s="153" t="s">
        <v>86</v>
      </c>
      <c r="AV330" s="13" t="s">
        <v>86</v>
      </c>
      <c r="AW330" s="13" t="s">
        <v>37</v>
      </c>
      <c r="AX330" s="13" t="s">
        <v>76</v>
      </c>
      <c r="AY330" s="153" t="s">
        <v>153</v>
      </c>
    </row>
    <row r="331" spans="2:65" s="12" customFormat="1">
      <c r="B331" s="145"/>
      <c r="D331" s="146" t="s">
        <v>165</v>
      </c>
      <c r="E331" s="147" t="s">
        <v>32</v>
      </c>
      <c r="F331" s="148" t="s">
        <v>174</v>
      </c>
      <c r="H331" s="147" t="s">
        <v>32</v>
      </c>
      <c r="I331" s="149"/>
      <c r="L331" s="145"/>
      <c r="M331" s="150"/>
      <c r="T331" s="151"/>
      <c r="AT331" s="147" t="s">
        <v>165</v>
      </c>
      <c r="AU331" s="147" t="s">
        <v>86</v>
      </c>
      <c r="AV331" s="12" t="s">
        <v>84</v>
      </c>
      <c r="AW331" s="12" t="s">
        <v>37</v>
      </c>
      <c r="AX331" s="12" t="s">
        <v>76</v>
      </c>
      <c r="AY331" s="147" t="s">
        <v>153</v>
      </c>
    </row>
    <row r="332" spans="2:65" s="13" customFormat="1">
      <c r="B332" s="152"/>
      <c r="D332" s="146" t="s">
        <v>165</v>
      </c>
      <c r="E332" s="153" t="s">
        <v>32</v>
      </c>
      <c r="F332" s="154" t="s">
        <v>84</v>
      </c>
      <c r="H332" s="155">
        <v>1</v>
      </c>
      <c r="I332" s="156"/>
      <c r="L332" s="152"/>
      <c r="M332" s="157"/>
      <c r="T332" s="158"/>
      <c r="AT332" s="153" t="s">
        <v>165</v>
      </c>
      <c r="AU332" s="153" t="s">
        <v>86</v>
      </c>
      <c r="AV332" s="13" t="s">
        <v>86</v>
      </c>
      <c r="AW332" s="13" t="s">
        <v>37</v>
      </c>
      <c r="AX332" s="13" t="s">
        <v>76</v>
      </c>
      <c r="AY332" s="153" t="s">
        <v>153</v>
      </c>
    </row>
    <row r="333" spans="2:65" s="12" customFormat="1">
      <c r="B333" s="145"/>
      <c r="D333" s="146" t="s">
        <v>165</v>
      </c>
      <c r="E333" s="147" t="s">
        <v>32</v>
      </c>
      <c r="F333" s="148" t="s">
        <v>176</v>
      </c>
      <c r="H333" s="147" t="s">
        <v>32</v>
      </c>
      <c r="I333" s="149"/>
      <c r="L333" s="145"/>
      <c r="M333" s="150"/>
      <c r="T333" s="151"/>
      <c r="AT333" s="147" t="s">
        <v>165</v>
      </c>
      <c r="AU333" s="147" t="s">
        <v>86</v>
      </c>
      <c r="AV333" s="12" t="s">
        <v>84</v>
      </c>
      <c r="AW333" s="12" t="s">
        <v>37</v>
      </c>
      <c r="AX333" s="12" t="s">
        <v>76</v>
      </c>
      <c r="AY333" s="147" t="s">
        <v>153</v>
      </c>
    </row>
    <row r="334" spans="2:65" s="13" customFormat="1">
      <c r="B334" s="152"/>
      <c r="D334" s="146" t="s">
        <v>165</v>
      </c>
      <c r="E334" s="153" t="s">
        <v>32</v>
      </c>
      <c r="F334" s="154" t="s">
        <v>84</v>
      </c>
      <c r="H334" s="155">
        <v>1</v>
      </c>
      <c r="I334" s="156"/>
      <c r="L334" s="152"/>
      <c r="M334" s="157"/>
      <c r="T334" s="158"/>
      <c r="AT334" s="153" t="s">
        <v>165</v>
      </c>
      <c r="AU334" s="153" t="s">
        <v>86</v>
      </c>
      <c r="AV334" s="13" t="s">
        <v>86</v>
      </c>
      <c r="AW334" s="13" t="s">
        <v>37</v>
      </c>
      <c r="AX334" s="13" t="s">
        <v>76</v>
      </c>
      <c r="AY334" s="153" t="s">
        <v>153</v>
      </c>
    </row>
    <row r="335" spans="2:65" s="14" customFormat="1">
      <c r="B335" s="159"/>
      <c r="D335" s="146" t="s">
        <v>165</v>
      </c>
      <c r="E335" s="160" t="s">
        <v>32</v>
      </c>
      <c r="F335" s="161" t="s">
        <v>178</v>
      </c>
      <c r="H335" s="162">
        <v>4</v>
      </c>
      <c r="I335" s="163"/>
      <c r="L335" s="159"/>
      <c r="M335" s="164"/>
      <c r="T335" s="165"/>
      <c r="AT335" s="160" t="s">
        <v>165</v>
      </c>
      <c r="AU335" s="160" t="s">
        <v>86</v>
      </c>
      <c r="AV335" s="14" t="s">
        <v>161</v>
      </c>
      <c r="AW335" s="14" t="s">
        <v>37</v>
      </c>
      <c r="AX335" s="14" t="s">
        <v>84</v>
      </c>
      <c r="AY335" s="160" t="s">
        <v>153</v>
      </c>
    </row>
    <row r="336" spans="2:65" s="1" customFormat="1" ht="24.2" customHeight="1">
      <c r="B336" s="33"/>
      <c r="C336" s="128" t="s">
        <v>510</v>
      </c>
      <c r="D336" s="128" t="s">
        <v>156</v>
      </c>
      <c r="E336" s="129" t="s">
        <v>511</v>
      </c>
      <c r="F336" s="130" t="s">
        <v>512</v>
      </c>
      <c r="G336" s="131" t="s">
        <v>271</v>
      </c>
      <c r="H336" s="132">
        <v>4</v>
      </c>
      <c r="I336" s="133">
        <v>329.6</v>
      </c>
      <c r="J336" s="134">
        <f>ROUND(I336*H336,2)</f>
        <v>1318.4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1318.4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1318.4</v>
      </c>
      <c r="BL336" s="17" t="s">
        <v>261</v>
      </c>
      <c r="BM336" s="139" t="s">
        <v>513</v>
      </c>
    </row>
    <row r="337" spans="2:65" s="1" customFormat="1">
      <c r="B337" s="33"/>
      <c r="D337" s="141" t="s">
        <v>163</v>
      </c>
      <c r="F337" s="142" t="s">
        <v>514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" customFormat="1" ht="21.75" customHeight="1">
      <c r="B338" s="33"/>
      <c r="C338" s="166" t="s">
        <v>515</v>
      </c>
      <c r="D338" s="166" t="s">
        <v>231</v>
      </c>
      <c r="E338" s="167" t="s">
        <v>516</v>
      </c>
      <c r="F338" s="168" t="s">
        <v>517</v>
      </c>
      <c r="G338" s="169" t="s">
        <v>271</v>
      </c>
      <c r="H338" s="170">
        <v>4</v>
      </c>
      <c r="I338" s="171">
        <v>531.32000000000005</v>
      </c>
      <c r="J338" s="172">
        <f>ROUND(I338*H338,2)</f>
        <v>2125.2800000000002</v>
      </c>
      <c r="K338" s="168" t="s">
        <v>264</v>
      </c>
      <c r="L338" s="173"/>
      <c r="M338" s="174" t="s">
        <v>32</v>
      </c>
      <c r="N338" s="175" t="s">
        <v>47</v>
      </c>
      <c r="P338" s="137">
        <f>O338*H338</f>
        <v>0</v>
      </c>
      <c r="Q338" s="137">
        <v>3.4000000000000002E-4</v>
      </c>
      <c r="R338" s="137">
        <f>Q338*H338</f>
        <v>1.3600000000000001E-3</v>
      </c>
      <c r="S338" s="137">
        <v>0</v>
      </c>
      <c r="T338" s="138">
        <f>S338*H338</f>
        <v>0</v>
      </c>
      <c r="AR338" s="139" t="s">
        <v>354</v>
      </c>
      <c r="AT338" s="139" t="s">
        <v>231</v>
      </c>
      <c r="AU338" s="139" t="s">
        <v>86</v>
      </c>
      <c r="AY338" s="17" t="s">
        <v>153</v>
      </c>
      <c r="BE338" s="140">
        <f>IF(N338="základní",J338,0)</f>
        <v>2125.2800000000002</v>
      </c>
      <c r="BF338" s="140">
        <f>IF(N338="snížená",J338,0)</f>
        <v>0</v>
      </c>
      <c r="BG338" s="140">
        <f>IF(N338="zákl. přenesená",J338,0)</f>
        <v>0</v>
      </c>
      <c r="BH338" s="140">
        <f>IF(N338="sníž. přenesená",J338,0)</f>
        <v>0</v>
      </c>
      <c r="BI338" s="140">
        <f>IF(N338="nulová",J338,0)</f>
        <v>0</v>
      </c>
      <c r="BJ338" s="17" t="s">
        <v>84</v>
      </c>
      <c r="BK338" s="140">
        <f>ROUND(I338*H338,2)</f>
        <v>2125.2800000000002</v>
      </c>
      <c r="BL338" s="17" t="s">
        <v>261</v>
      </c>
      <c r="BM338" s="139" t="s">
        <v>518</v>
      </c>
    </row>
    <row r="339" spans="2:65" s="1" customFormat="1" ht="24.2" customHeight="1">
      <c r="B339" s="33"/>
      <c r="C339" s="128" t="s">
        <v>519</v>
      </c>
      <c r="D339" s="128" t="s">
        <v>156</v>
      </c>
      <c r="E339" s="129" t="s">
        <v>520</v>
      </c>
      <c r="F339" s="130" t="s">
        <v>521</v>
      </c>
      <c r="G339" s="131" t="s">
        <v>271</v>
      </c>
      <c r="H339" s="132">
        <v>1</v>
      </c>
      <c r="I339" s="133">
        <v>169.51</v>
      </c>
      <c r="J339" s="134">
        <f>ROUND(I339*H339,2)</f>
        <v>169.51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0</v>
      </c>
      <c r="T339" s="138">
        <f>S339*H339</f>
        <v>0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169.51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169.51</v>
      </c>
      <c r="BL339" s="17" t="s">
        <v>261</v>
      </c>
      <c r="BM339" s="139" t="s">
        <v>522</v>
      </c>
    </row>
    <row r="340" spans="2:65" s="1" customFormat="1">
      <c r="B340" s="33"/>
      <c r="D340" s="141" t="s">
        <v>163</v>
      </c>
      <c r="F340" s="142" t="s">
        <v>523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" customFormat="1" ht="16.5" customHeight="1">
      <c r="B341" s="33"/>
      <c r="C341" s="166" t="s">
        <v>524</v>
      </c>
      <c r="D341" s="166" t="s">
        <v>231</v>
      </c>
      <c r="E341" s="167" t="s">
        <v>525</v>
      </c>
      <c r="F341" s="168" t="s">
        <v>526</v>
      </c>
      <c r="G341" s="169" t="s">
        <v>271</v>
      </c>
      <c r="H341" s="170">
        <v>1</v>
      </c>
      <c r="I341" s="171">
        <v>176.29</v>
      </c>
      <c r="J341" s="172">
        <f>ROUND(I341*H341,2)</f>
        <v>176.29</v>
      </c>
      <c r="K341" s="168" t="s">
        <v>160</v>
      </c>
      <c r="L341" s="173"/>
      <c r="M341" s="174" t="s">
        <v>32</v>
      </c>
      <c r="N341" s="175" t="s">
        <v>47</v>
      </c>
      <c r="P341" s="137">
        <f>O341*H341</f>
        <v>0</v>
      </c>
      <c r="Q341" s="137">
        <v>9.0000000000000006E-5</v>
      </c>
      <c r="R341" s="137">
        <f>Q341*H341</f>
        <v>9.0000000000000006E-5</v>
      </c>
      <c r="S341" s="137">
        <v>0</v>
      </c>
      <c r="T341" s="138">
        <f>S341*H341</f>
        <v>0</v>
      </c>
      <c r="AR341" s="139" t="s">
        <v>354</v>
      </c>
      <c r="AT341" s="139" t="s">
        <v>231</v>
      </c>
      <c r="AU341" s="139" t="s">
        <v>86</v>
      </c>
      <c r="AY341" s="17" t="s">
        <v>153</v>
      </c>
      <c r="BE341" s="140">
        <f>IF(N341="základní",J341,0)</f>
        <v>176.29</v>
      </c>
      <c r="BF341" s="140">
        <f>IF(N341="snížená",J341,0)</f>
        <v>0</v>
      </c>
      <c r="BG341" s="140">
        <f>IF(N341="zákl. přenesená",J341,0)</f>
        <v>0</v>
      </c>
      <c r="BH341" s="140">
        <f>IF(N341="sníž. přenesená",J341,0)</f>
        <v>0</v>
      </c>
      <c r="BI341" s="140">
        <f>IF(N341="nulová",J341,0)</f>
        <v>0</v>
      </c>
      <c r="BJ341" s="17" t="s">
        <v>84</v>
      </c>
      <c r="BK341" s="140">
        <f>ROUND(I341*H341,2)</f>
        <v>176.29</v>
      </c>
      <c r="BL341" s="17" t="s">
        <v>261</v>
      </c>
      <c r="BM341" s="139" t="s">
        <v>527</v>
      </c>
    </row>
    <row r="342" spans="2:65" s="1" customFormat="1" ht="24.2" customHeight="1">
      <c r="B342" s="33"/>
      <c r="C342" s="128" t="s">
        <v>528</v>
      </c>
      <c r="D342" s="128" t="s">
        <v>156</v>
      </c>
      <c r="E342" s="129" t="s">
        <v>529</v>
      </c>
      <c r="F342" s="130" t="s">
        <v>530</v>
      </c>
      <c r="G342" s="131" t="s">
        <v>271</v>
      </c>
      <c r="H342" s="132">
        <v>3</v>
      </c>
      <c r="I342" s="133">
        <v>184.58</v>
      </c>
      <c r="J342" s="134">
        <f>ROUND(I342*H342,2)</f>
        <v>553.74</v>
      </c>
      <c r="K342" s="130" t="s">
        <v>160</v>
      </c>
      <c r="L342" s="33"/>
      <c r="M342" s="135" t="s">
        <v>32</v>
      </c>
      <c r="N342" s="136" t="s">
        <v>47</v>
      </c>
      <c r="P342" s="137">
        <f>O342*H342</f>
        <v>0</v>
      </c>
      <c r="Q342" s="137">
        <v>0</v>
      </c>
      <c r="R342" s="137">
        <f>Q342*H342</f>
        <v>0</v>
      </c>
      <c r="S342" s="137">
        <v>0</v>
      </c>
      <c r="T342" s="138">
        <f>S342*H342</f>
        <v>0</v>
      </c>
      <c r="AR342" s="139" t="s">
        <v>261</v>
      </c>
      <c r="AT342" s="139" t="s">
        <v>156</v>
      </c>
      <c r="AU342" s="139" t="s">
        <v>86</v>
      </c>
      <c r="AY342" s="17" t="s">
        <v>153</v>
      </c>
      <c r="BE342" s="140">
        <f>IF(N342="základní",J342,0)</f>
        <v>553.74</v>
      </c>
      <c r="BF342" s="140">
        <f>IF(N342="snížená",J342,0)</f>
        <v>0</v>
      </c>
      <c r="BG342" s="140">
        <f>IF(N342="zákl. přenesená",J342,0)</f>
        <v>0</v>
      </c>
      <c r="BH342" s="140">
        <f>IF(N342="sníž. přenesená",J342,0)</f>
        <v>0</v>
      </c>
      <c r="BI342" s="140">
        <f>IF(N342="nulová",J342,0)</f>
        <v>0</v>
      </c>
      <c r="BJ342" s="17" t="s">
        <v>84</v>
      </c>
      <c r="BK342" s="140">
        <f>ROUND(I342*H342,2)</f>
        <v>553.74</v>
      </c>
      <c r="BL342" s="17" t="s">
        <v>261</v>
      </c>
      <c r="BM342" s="139" t="s">
        <v>531</v>
      </c>
    </row>
    <row r="343" spans="2:65" s="1" customFormat="1">
      <c r="B343" s="33"/>
      <c r="D343" s="141" t="s">
        <v>163</v>
      </c>
      <c r="F343" s="142" t="s">
        <v>532</v>
      </c>
      <c r="I343" s="143"/>
      <c r="L343" s="33"/>
      <c r="M343" s="144"/>
      <c r="T343" s="54"/>
      <c r="AT343" s="17" t="s">
        <v>163</v>
      </c>
      <c r="AU343" s="17" t="s">
        <v>86</v>
      </c>
    </row>
    <row r="344" spans="2:65" s="12" customFormat="1">
      <c r="B344" s="145"/>
      <c r="D344" s="146" t="s">
        <v>165</v>
      </c>
      <c r="E344" s="147" t="s">
        <v>32</v>
      </c>
      <c r="F344" s="148" t="s">
        <v>533</v>
      </c>
      <c r="H344" s="147" t="s">
        <v>32</v>
      </c>
      <c r="I344" s="149"/>
      <c r="L344" s="145"/>
      <c r="M344" s="150"/>
      <c r="T344" s="151"/>
      <c r="AT344" s="147" t="s">
        <v>165</v>
      </c>
      <c r="AU344" s="147" t="s">
        <v>86</v>
      </c>
      <c r="AV344" s="12" t="s">
        <v>84</v>
      </c>
      <c r="AW344" s="12" t="s">
        <v>37</v>
      </c>
      <c r="AX344" s="12" t="s">
        <v>76</v>
      </c>
      <c r="AY344" s="147" t="s">
        <v>153</v>
      </c>
    </row>
    <row r="345" spans="2:65" s="12" customFormat="1">
      <c r="B345" s="145"/>
      <c r="D345" s="146" t="s">
        <v>165</v>
      </c>
      <c r="E345" s="147" t="s">
        <v>32</v>
      </c>
      <c r="F345" s="148" t="s">
        <v>172</v>
      </c>
      <c r="H345" s="147" t="s">
        <v>32</v>
      </c>
      <c r="I345" s="149"/>
      <c r="L345" s="145"/>
      <c r="M345" s="150"/>
      <c r="T345" s="151"/>
      <c r="AT345" s="147" t="s">
        <v>165</v>
      </c>
      <c r="AU345" s="147" t="s">
        <v>86</v>
      </c>
      <c r="AV345" s="12" t="s">
        <v>84</v>
      </c>
      <c r="AW345" s="12" t="s">
        <v>37</v>
      </c>
      <c r="AX345" s="12" t="s">
        <v>76</v>
      </c>
      <c r="AY345" s="147" t="s">
        <v>153</v>
      </c>
    </row>
    <row r="346" spans="2:65" s="13" customFormat="1">
      <c r="B346" s="152"/>
      <c r="D346" s="146" t="s">
        <v>165</v>
      </c>
      <c r="E346" s="153" t="s">
        <v>32</v>
      </c>
      <c r="F346" s="154" t="s">
        <v>84</v>
      </c>
      <c r="H346" s="155">
        <v>1</v>
      </c>
      <c r="I346" s="156"/>
      <c r="L346" s="152"/>
      <c r="M346" s="157"/>
      <c r="T346" s="158"/>
      <c r="AT346" s="153" t="s">
        <v>165</v>
      </c>
      <c r="AU346" s="153" t="s">
        <v>86</v>
      </c>
      <c r="AV346" s="13" t="s">
        <v>86</v>
      </c>
      <c r="AW346" s="13" t="s">
        <v>37</v>
      </c>
      <c r="AX346" s="13" t="s">
        <v>76</v>
      </c>
      <c r="AY346" s="153" t="s">
        <v>153</v>
      </c>
    </row>
    <row r="347" spans="2:65" s="12" customFormat="1">
      <c r="B347" s="145"/>
      <c r="D347" s="146" t="s">
        <v>165</v>
      </c>
      <c r="E347" s="147" t="s">
        <v>32</v>
      </c>
      <c r="F347" s="148" t="s">
        <v>174</v>
      </c>
      <c r="H347" s="147" t="s">
        <v>32</v>
      </c>
      <c r="I347" s="149"/>
      <c r="L347" s="145"/>
      <c r="M347" s="150"/>
      <c r="T347" s="151"/>
      <c r="AT347" s="147" t="s">
        <v>165</v>
      </c>
      <c r="AU347" s="147" t="s">
        <v>86</v>
      </c>
      <c r="AV347" s="12" t="s">
        <v>84</v>
      </c>
      <c r="AW347" s="12" t="s">
        <v>37</v>
      </c>
      <c r="AX347" s="12" t="s">
        <v>76</v>
      </c>
      <c r="AY347" s="147" t="s">
        <v>153</v>
      </c>
    </row>
    <row r="348" spans="2:65" s="13" customFormat="1">
      <c r="B348" s="152"/>
      <c r="D348" s="146" t="s">
        <v>165</v>
      </c>
      <c r="E348" s="153" t="s">
        <v>32</v>
      </c>
      <c r="F348" s="154" t="s">
        <v>84</v>
      </c>
      <c r="H348" s="155">
        <v>1</v>
      </c>
      <c r="I348" s="156"/>
      <c r="L348" s="152"/>
      <c r="M348" s="157"/>
      <c r="T348" s="158"/>
      <c r="AT348" s="153" t="s">
        <v>165</v>
      </c>
      <c r="AU348" s="153" t="s">
        <v>86</v>
      </c>
      <c r="AV348" s="13" t="s">
        <v>86</v>
      </c>
      <c r="AW348" s="13" t="s">
        <v>37</v>
      </c>
      <c r="AX348" s="13" t="s">
        <v>76</v>
      </c>
      <c r="AY348" s="153" t="s">
        <v>153</v>
      </c>
    </row>
    <row r="349" spans="2:65" s="12" customFormat="1">
      <c r="B349" s="145"/>
      <c r="D349" s="146" t="s">
        <v>165</v>
      </c>
      <c r="E349" s="147" t="s">
        <v>32</v>
      </c>
      <c r="F349" s="148" t="s">
        <v>176</v>
      </c>
      <c r="H349" s="147" t="s">
        <v>32</v>
      </c>
      <c r="I349" s="149"/>
      <c r="L349" s="145"/>
      <c r="M349" s="150"/>
      <c r="T349" s="151"/>
      <c r="AT349" s="147" t="s">
        <v>165</v>
      </c>
      <c r="AU349" s="147" t="s">
        <v>86</v>
      </c>
      <c r="AV349" s="12" t="s">
        <v>84</v>
      </c>
      <c r="AW349" s="12" t="s">
        <v>37</v>
      </c>
      <c r="AX349" s="12" t="s">
        <v>76</v>
      </c>
      <c r="AY349" s="147" t="s">
        <v>153</v>
      </c>
    </row>
    <row r="350" spans="2:65" s="13" customFormat="1">
      <c r="B350" s="152"/>
      <c r="D350" s="146" t="s">
        <v>165</v>
      </c>
      <c r="E350" s="153" t="s">
        <v>32</v>
      </c>
      <c r="F350" s="154" t="s">
        <v>84</v>
      </c>
      <c r="H350" s="155">
        <v>1</v>
      </c>
      <c r="I350" s="156"/>
      <c r="L350" s="152"/>
      <c r="M350" s="157"/>
      <c r="T350" s="158"/>
      <c r="AT350" s="153" t="s">
        <v>165</v>
      </c>
      <c r="AU350" s="153" t="s">
        <v>86</v>
      </c>
      <c r="AV350" s="13" t="s">
        <v>86</v>
      </c>
      <c r="AW350" s="13" t="s">
        <v>37</v>
      </c>
      <c r="AX350" s="13" t="s">
        <v>76</v>
      </c>
      <c r="AY350" s="153" t="s">
        <v>153</v>
      </c>
    </row>
    <row r="351" spans="2:65" s="14" customFormat="1">
      <c r="B351" s="159"/>
      <c r="D351" s="146" t="s">
        <v>165</v>
      </c>
      <c r="E351" s="160" t="s">
        <v>32</v>
      </c>
      <c r="F351" s="161" t="s">
        <v>178</v>
      </c>
      <c r="H351" s="162">
        <v>3</v>
      </c>
      <c r="I351" s="163"/>
      <c r="L351" s="159"/>
      <c r="M351" s="164"/>
      <c r="T351" s="165"/>
      <c r="AT351" s="160" t="s">
        <v>165</v>
      </c>
      <c r="AU351" s="160" t="s">
        <v>86</v>
      </c>
      <c r="AV351" s="14" t="s">
        <v>161</v>
      </c>
      <c r="AW351" s="14" t="s">
        <v>37</v>
      </c>
      <c r="AX351" s="14" t="s">
        <v>84</v>
      </c>
      <c r="AY351" s="160" t="s">
        <v>153</v>
      </c>
    </row>
    <row r="352" spans="2:65" s="1" customFormat="1" ht="16.5" customHeight="1">
      <c r="B352" s="33"/>
      <c r="C352" s="166" t="s">
        <v>534</v>
      </c>
      <c r="D352" s="166" t="s">
        <v>231</v>
      </c>
      <c r="E352" s="167" t="s">
        <v>535</v>
      </c>
      <c r="F352" s="168" t="s">
        <v>536</v>
      </c>
      <c r="G352" s="169" t="s">
        <v>271</v>
      </c>
      <c r="H352" s="170">
        <v>3</v>
      </c>
      <c r="I352" s="171">
        <v>140.66999999999999</v>
      </c>
      <c r="J352" s="172">
        <f>ROUND(I352*H352,2)</f>
        <v>422.01</v>
      </c>
      <c r="K352" s="168" t="s">
        <v>160</v>
      </c>
      <c r="L352" s="173"/>
      <c r="M352" s="174" t="s">
        <v>32</v>
      </c>
      <c r="N352" s="175" t="s">
        <v>47</v>
      </c>
      <c r="P352" s="137">
        <f>O352*H352</f>
        <v>0</v>
      </c>
      <c r="Q352" s="137">
        <v>8.0000000000000007E-5</v>
      </c>
      <c r="R352" s="137">
        <f>Q352*H352</f>
        <v>2.4000000000000003E-4</v>
      </c>
      <c r="S352" s="137">
        <v>0</v>
      </c>
      <c r="T352" s="138">
        <f>S352*H352</f>
        <v>0</v>
      </c>
      <c r="AR352" s="139" t="s">
        <v>354</v>
      </c>
      <c r="AT352" s="139" t="s">
        <v>231</v>
      </c>
      <c r="AU352" s="139" t="s">
        <v>86</v>
      </c>
      <c r="AY352" s="17" t="s">
        <v>153</v>
      </c>
      <c r="BE352" s="140">
        <f>IF(N352="základní",J352,0)</f>
        <v>422.01</v>
      </c>
      <c r="BF352" s="140">
        <f>IF(N352="snížená",J352,0)</f>
        <v>0</v>
      </c>
      <c r="BG352" s="140">
        <f>IF(N352="zákl. přenesená",J352,0)</f>
        <v>0</v>
      </c>
      <c r="BH352" s="140">
        <f>IF(N352="sníž. přenesená",J352,0)</f>
        <v>0</v>
      </c>
      <c r="BI352" s="140">
        <f>IF(N352="nulová",J352,0)</f>
        <v>0</v>
      </c>
      <c r="BJ352" s="17" t="s">
        <v>84</v>
      </c>
      <c r="BK352" s="140">
        <f>ROUND(I352*H352,2)</f>
        <v>422.01</v>
      </c>
      <c r="BL352" s="17" t="s">
        <v>261</v>
      </c>
      <c r="BM352" s="139" t="s">
        <v>537</v>
      </c>
    </row>
    <row r="353" spans="2:65" s="1" customFormat="1" ht="16.5" customHeight="1">
      <c r="B353" s="33"/>
      <c r="C353" s="166" t="s">
        <v>538</v>
      </c>
      <c r="D353" s="166" t="s">
        <v>231</v>
      </c>
      <c r="E353" s="167" t="s">
        <v>539</v>
      </c>
      <c r="F353" s="168" t="s">
        <v>540</v>
      </c>
      <c r="G353" s="169" t="s">
        <v>271</v>
      </c>
      <c r="H353" s="170">
        <v>3</v>
      </c>
      <c r="I353" s="171">
        <v>210.08</v>
      </c>
      <c r="J353" s="172">
        <f>ROUND(I353*H353,2)</f>
        <v>630.24</v>
      </c>
      <c r="K353" s="168" t="s">
        <v>160</v>
      </c>
      <c r="L353" s="173"/>
      <c r="M353" s="174" t="s">
        <v>32</v>
      </c>
      <c r="N353" s="175" t="s">
        <v>47</v>
      </c>
      <c r="P353" s="137">
        <f>O353*H353</f>
        <v>0</v>
      </c>
      <c r="Q353" s="137">
        <v>8.0000000000000007E-5</v>
      </c>
      <c r="R353" s="137">
        <f>Q353*H353</f>
        <v>2.4000000000000003E-4</v>
      </c>
      <c r="S353" s="137">
        <v>0</v>
      </c>
      <c r="T353" s="138">
        <f>S353*H353</f>
        <v>0</v>
      </c>
      <c r="AR353" s="139" t="s">
        <v>354</v>
      </c>
      <c r="AT353" s="139" t="s">
        <v>231</v>
      </c>
      <c r="AU353" s="139" t="s">
        <v>86</v>
      </c>
      <c r="AY353" s="17" t="s">
        <v>153</v>
      </c>
      <c r="BE353" s="140">
        <f>IF(N353="základní",J353,0)</f>
        <v>630.24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630.24</v>
      </c>
      <c r="BL353" s="17" t="s">
        <v>261</v>
      </c>
      <c r="BM353" s="139" t="s">
        <v>541</v>
      </c>
    </row>
    <row r="354" spans="2:65" s="1" customFormat="1" ht="16.5" customHeight="1">
      <c r="B354" s="33"/>
      <c r="C354" s="166" t="s">
        <v>542</v>
      </c>
      <c r="D354" s="166" t="s">
        <v>231</v>
      </c>
      <c r="E354" s="167" t="s">
        <v>543</v>
      </c>
      <c r="F354" s="168" t="s">
        <v>544</v>
      </c>
      <c r="G354" s="169" t="s">
        <v>271</v>
      </c>
      <c r="H354" s="170">
        <v>3</v>
      </c>
      <c r="I354" s="171">
        <v>22.04</v>
      </c>
      <c r="J354" s="172">
        <f>ROUND(I354*H354,2)</f>
        <v>66.12</v>
      </c>
      <c r="K354" s="168" t="s">
        <v>160</v>
      </c>
      <c r="L354" s="173"/>
      <c r="M354" s="174" t="s">
        <v>32</v>
      </c>
      <c r="N354" s="175" t="s">
        <v>47</v>
      </c>
      <c r="P354" s="137">
        <f>O354*H354</f>
        <v>0</v>
      </c>
      <c r="Q354" s="137">
        <v>1.0000000000000001E-5</v>
      </c>
      <c r="R354" s="137">
        <f>Q354*H354</f>
        <v>3.0000000000000004E-5</v>
      </c>
      <c r="S354" s="137">
        <v>0</v>
      </c>
      <c r="T354" s="138">
        <f>S354*H354</f>
        <v>0</v>
      </c>
      <c r="AR354" s="139" t="s">
        <v>354</v>
      </c>
      <c r="AT354" s="139" t="s">
        <v>231</v>
      </c>
      <c r="AU354" s="139" t="s">
        <v>86</v>
      </c>
      <c r="AY354" s="17" t="s">
        <v>153</v>
      </c>
      <c r="BE354" s="140">
        <f>IF(N354="základní",J354,0)</f>
        <v>66.12</v>
      </c>
      <c r="BF354" s="140">
        <f>IF(N354="snížená",J354,0)</f>
        <v>0</v>
      </c>
      <c r="BG354" s="140">
        <f>IF(N354="zákl. přenesená",J354,0)</f>
        <v>0</v>
      </c>
      <c r="BH354" s="140">
        <f>IF(N354="sníž. přenesená",J354,0)</f>
        <v>0</v>
      </c>
      <c r="BI354" s="140">
        <f>IF(N354="nulová",J354,0)</f>
        <v>0</v>
      </c>
      <c r="BJ354" s="17" t="s">
        <v>84</v>
      </c>
      <c r="BK354" s="140">
        <f>ROUND(I354*H354,2)</f>
        <v>66.12</v>
      </c>
      <c r="BL354" s="17" t="s">
        <v>261</v>
      </c>
      <c r="BM354" s="139" t="s">
        <v>545</v>
      </c>
    </row>
    <row r="355" spans="2:65" s="1" customFormat="1" ht="24.2" customHeight="1">
      <c r="B355" s="33"/>
      <c r="C355" s="128" t="s">
        <v>546</v>
      </c>
      <c r="D355" s="128" t="s">
        <v>156</v>
      </c>
      <c r="E355" s="129" t="s">
        <v>547</v>
      </c>
      <c r="F355" s="130" t="s">
        <v>548</v>
      </c>
      <c r="G355" s="131" t="s">
        <v>271</v>
      </c>
      <c r="H355" s="132">
        <v>2</v>
      </c>
      <c r="I355" s="133">
        <v>169.51</v>
      </c>
      <c r="J355" s="134">
        <f>ROUND(I355*H355,2)</f>
        <v>339.02</v>
      </c>
      <c r="K355" s="130" t="s">
        <v>160</v>
      </c>
      <c r="L355" s="33"/>
      <c r="M355" s="135" t="s">
        <v>32</v>
      </c>
      <c r="N355" s="136" t="s">
        <v>47</v>
      </c>
      <c r="P355" s="137">
        <f>O355*H355</f>
        <v>0</v>
      </c>
      <c r="Q355" s="137">
        <v>0</v>
      </c>
      <c r="R355" s="137">
        <f>Q355*H355</f>
        <v>0</v>
      </c>
      <c r="S355" s="137">
        <v>0</v>
      </c>
      <c r="T355" s="138">
        <f>S355*H355</f>
        <v>0</v>
      </c>
      <c r="AR355" s="139" t="s">
        <v>261</v>
      </c>
      <c r="AT355" s="139" t="s">
        <v>156</v>
      </c>
      <c r="AU355" s="139" t="s">
        <v>86</v>
      </c>
      <c r="AY355" s="17" t="s">
        <v>153</v>
      </c>
      <c r="BE355" s="140">
        <f>IF(N355="základní",J355,0)</f>
        <v>339.02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339.02</v>
      </c>
      <c r="BL355" s="17" t="s">
        <v>261</v>
      </c>
      <c r="BM355" s="139" t="s">
        <v>549</v>
      </c>
    </row>
    <row r="356" spans="2:65" s="1" customFormat="1">
      <c r="B356" s="33"/>
      <c r="D356" s="141" t="s">
        <v>163</v>
      </c>
      <c r="F356" s="142" t="s">
        <v>550</v>
      </c>
      <c r="I356" s="143"/>
      <c r="L356" s="33"/>
      <c r="M356" s="144"/>
      <c r="T356" s="54"/>
      <c r="AT356" s="17" t="s">
        <v>163</v>
      </c>
      <c r="AU356" s="17" t="s">
        <v>86</v>
      </c>
    </row>
    <row r="357" spans="2:65" s="12" customFormat="1">
      <c r="B357" s="145"/>
      <c r="D357" s="146" t="s">
        <v>165</v>
      </c>
      <c r="E357" s="147" t="s">
        <v>32</v>
      </c>
      <c r="F357" s="148" t="s">
        <v>551</v>
      </c>
      <c r="H357" s="147" t="s">
        <v>32</v>
      </c>
      <c r="I357" s="149"/>
      <c r="L357" s="145"/>
      <c r="M357" s="150"/>
      <c r="T357" s="151"/>
      <c r="AT357" s="147" t="s">
        <v>165</v>
      </c>
      <c r="AU357" s="147" t="s">
        <v>86</v>
      </c>
      <c r="AV357" s="12" t="s">
        <v>84</v>
      </c>
      <c r="AW357" s="12" t="s">
        <v>37</v>
      </c>
      <c r="AX357" s="12" t="s">
        <v>76</v>
      </c>
      <c r="AY357" s="147" t="s">
        <v>153</v>
      </c>
    </row>
    <row r="358" spans="2:65" s="12" customFormat="1">
      <c r="B358" s="145"/>
      <c r="D358" s="146" t="s">
        <v>165</v>
      </c>
      <c r="E358" s="147" t="s">
        <v>32</v>
      </c>
      <c r="F358" s="148" t="s">
        <v>174</v>
      </c>
      <c r="H358" s="147" t="s">
        <v>32</v>
      </c>
      <c r="I358" s="149"/>
      <c r="L358" s="145"/>
      <c r="M358" s="150"/>
      <c r="T358" s="151"/>
      <c r="AT358" s="147" t="s">
        <v>165</v>
      </c>
      <c r="AU358" s="147" t="s">
        <v>86</v>
      </c>
      <c r="AV358" s="12" t="s">
        <v>84</v>
      </c>
      <c r="AW358" s="12" t="s">
        <v>37</v>
      </c>
      <c r="AX358" s="12" t="s">
        <v>76</v>
      </c>
      <c r="AY358" s="147" t="s">
        <v>153</v>
      </c>
    </row>
    <row r="359" spans="2:65" s="13" customFormat="1">
      <c r="B359" s="152"/>
      <c r="D359" s="146" t="s">
        <v>165</v>
      </c>
      <c r="E359" s="153" t="s">
        <v>32</v>
      </c>
      <c r="F359" s="154" t="s">
        <v>84</v>
      </c>
      <c r="H359" s="155">
        <v>1</v>
      </c>
      <c r="I359" s="156"/>
      <c r="L359" s="152"/>
      <c r="M359" s="157"/>
      <c r="T359" s="158"/>
      <c r="AT359" s="153" t="s">
        <v>165</v>
      </c>
      <c r="AU359" s="153" t="s">
        <v>86</v>
      </c>
      <c r="AV359" s="13" t="s">
        <v>86</v>
      </c>
      <c r="AW359" s="13" t="s">
        <v>37</v>
      </c>
      <c r="AX359" s="13" t="s">
        <v>76</v>
      </c>
      <c r="AY359" s="153" t="s">
        <v>153</v>
      </c>
    </row>
    <row r="360" spans="2:65" s="12" customFormat="1">
      <c r="B360" s="145"/>
      <c r="D360" s="146" t="s">
        <v>165</v>
      </c>
      <c r="E360" s="147" t="s">
        <v>32</v>
      </c>
      <c r="F360" s="148" t="s">
        <v>176</v>
      </c>
      <c r="H360" s="147" t="s">
        <v>32</v>
      </c>
      <c r="I360" s="149"/>
      <c r="L360" s="145"/>
      <c r="M360" s="150"/>
      <c r="T360" s="151"/>
      <c r="AT360" s="147" t="s">
        <v>165</v>
      </c>
      <c r="AU360" s="147" t="s">
        <v>86</v>
      </c>
      <c r="AV360" s="12" t="s">
        <v>84</v>
      </c>
      <c r="AW360" s="12" t="s">
        <v>37</v>
      </c>
      <c r="AX360" s="12" t="s">
        <v>76</v>
      </c>
      <c r="AY360" s="147" t="s">
        <v>153</v>
      </c>
    </row>
    <row r="361" spans="2:65" s="13" customFormat="1">
      <c r="B361" s="152"/>
      <c r="D361" s="146" t="s">
        <v>165</v>
      </c>
      <c r="E361" s="153" t="s">
        <v>32</v>
      </c>
      <c r="F361" s="154" t="s">
        <v>84</v>
      </c>
      <c r="H361" s="155">
        <v>1</v>
      </c>
      <c r="I361" s="156"/>
      <c r="L361" s="152"/>
      <c r="M361" s="157"/>
      <c r="T361" s="158"/>
      <c r="AT361" s="153" t="s">
        <v>165</v>
      </c>
      <c r="AU361" s="153" t="s">
        <v>86</v>
      </c>
      <c r="AV361" s="13" t="s">
        <v>86</v>
      </c>
      <c r="AW361" s="13" t="s">
        <v>37</v>
      </c>
      <c r="AX361" s="13" t="s">
        <v>76</v>
      </c>
      <c r="AY361" s="153" t="s">
        <v>153</v>
      </c>
    </row>
    <row r="362" spans="2:65" s="14" customFormat="1">
      <c r="B362" s="159"/>
      <c r="D362" s="146" t="s">
        <v>165</v>
      </c>
      <c r="E362" s="160" t="s">
        <v>32</v>
      </c>
      <c r="F362" s="161" t="s">
        <v>178</v>
      </c>
      <c r="H362" s="162">
        <v>2</v>
      </c>
      <c r="I362" s="163"/>
      <c r="L362" s="159"/>
      <c r="M362" s="164"/>
      <c r="T362" s="165"/>
      <c r="AT362" s="160" t="s">
        <v>165</v>
      </c>
      <c r="AU362" s="160" t="s">
        <v>86</v>
      </c>
      <c r="AV362" s="14" t="s">
        <v>161</v>
      </c>
      <c r="AW362" s="14" t="s">
        <v>37</v>
      </c>
      <c r="AX362" s="14" t="s">
        <v>84</v>
      </c>
      <c r="AY362" s="160" t="s">
        <v>153</v>
      </c>
    </row>
    <row r="363" spans="2:65" s="1" customFormat="1" ht="16.5" customHeight="1">
      <c r="B363" s="33"/>
      <c r="C363" s="166" t="s">
        <v>552</v>
      </c>
      <c r="D363" s="166" t="s">
        <v>231</v>
      </c>
      <c r="E363" s="167" t="s">
        <v>553</v>
      </c>
      <c r="F363" s="168" t="s">
        <v>554</v>
      </c>
      <c r="G363" s="169" t="s">
        <v>271</v>
      </c>
      <c r="H363" s="170">
        <v>2</v>
      </c>
      <c r="I363" s="171">
        <v>90.59</v>
      </c>
      <c r="J363" s="172">
        <f>ROUND(I363*H363,2)</f>
        <v>181.18</v>
      </c>
      <c r="K363" s="168" t="s">
        <v>160</v>
      </c>
      <c r="L363" s="173"/>
      <c r="M363" s="174" t="s">
        <v>32</v>
      </c>
      <c r="N363" s="175" t="s">
        <v>47</v>
      </c>
      <c r="P363" s="137">
        <f>O363*H363</f>
        <v>0</v>
      </c>
      <c r="Q363" s="137">
        <v>4.0000000000000003E-5</v>
      </c>
      <c r="R363" s="137">
        <f>Q363*H363</f>
        <v>8.0000000000000007E-5</v>
      </c>
      <c r="S363" s="137">
        <v>0</v>
      </c>
      <c r="T363" s="138">
        <f>S363*H363</f>
        <v>0</v>
      </c>
      <c r="AR363" s="139" t="s">
        <v>354</v>
      </c>
      <c r="AT363" s="139" t="s">
        <v>231</v>
      </c>
      <c r="AU363" s="139" t="s">
        <v>86</v>
      </c>
      <c r="AY363" s="17" t="s">
        <v>153</v>
      </c>
      <c r="BE363" s="140">
        <f>IF(N363="základní",J363,0)</f>
        <v>181.18</v>
      </c>
      <c r="BF363" s="140">
        <f>IF(N363="snížená",J363,0)</f>
        <v>0</v>
      </c>
      <c r="BG363" s="140">
        <f>IF(N363="zákl. přenesená",J363,0)</f>
        <v>0</v>
      </c>
      <c r="BH363" s="140">
        <f>IF(N363="sníž. přenesená",J363,0)</f>
        <v>0</v>
      </c>
      <c r="BI363" s="140">
        <f>IF(N363="nulová",J363,0)</f>
        <v>0</v>
      </c>
      <c r="BJ363" s="17" t="s">
        <v>84</v>
      </c>
      <c r="BK363" s="140">
        <f>ROUND(I363*H363,2)</f>
        <v>181.18</v>
      </c>
      <c r="BL363" s="17" t="s">
        <v>261</v>
      </c>
      <c r="BM363" s="139" t="s">
        <v>555</v>
      </c>
    </row>
    <row r="364" spans="2:65" s="1" customFormat="1" ht="24.2" customHeight="1">
      <c r="B364" s="33"/>
      <c r="C364" s="128" t="s">
        <v>556</v>
      </c>
      <c r="D364" s="128" t="s">
        <v>156</v>
      </c>
      <c r="E364" s="129" t="s">
        <v>557</v>
      </c>
      <c r="F364" s="130" t="s">
        <v>558</v>
      </c>
      <c r="G364" s="131" t="s">
        <v>294</v>
      </c>
      <c r="H364" s="132">
        <v>2E-3</v>
      </c>
      <c r="I364" s="133">
        <v>1271.33</v>
      </c>
      <c r="J364" s="134">
        <f>ROUND(I364*H364,2)</f>
        <v>2.54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0</v>
      </c>
      <c r="R364" s="137">
        <f>Q364*H364</f>
        <v>0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2.54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2.54</v>
      </c>
      <c r="BL364" s="17" t="s">
        <v>261</v>
      </c>
      <c r="BM364" s="139" t="s">
        <v>559</v>
      </c>
    </row>
    <row r="365" spans="2:65" s="1" customFormat="1">
      <c r="B365" s="33"/>
      <c r="D365" s="141" t="s">
        <v>163</v>
      </c>
      <c r="F365" s="142" t="s">
        <v>560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1" customFormat="1" ht="22.9" customHeight="1">
      <c r="B366" s="116"/>
      <c r="D366" s="117" t="s">
        <v>75</v>
      </c>
      <c r="E366" s="126" t="s">
        <v>561</v>
      </c>
      <c r="F366" s="126" t="s">
        <v>562</v>
      </c>
      <c r="I366" s="119"/>
      <c r="J366" s="127">
        <f>BK366</f>
        <v>1391.25</v>
      </c>
      <c r="L366" s="116"/>
      <c r="M366" s="121"/>
      <c r="P366" s="122">
        <f>SUM(P367:P382)</f>
        <v>0</v>
      </c>
      <c r="R366" s="122">
        <f>SUM(R367:R382)</f>
        <v>6.9999999999999999E-4</v>
      </c>
      <c r="T366" s="123">
        <f>SUM(T367:T382)</f>
        <v>1E-4</v>
      </c>
      <c r="AR366" s="117" t="s">
        <v>86</v>
      </c>
      <c r="AT366" s="124" t="s">
        <v>75</v>
      </c>
      <c r="AU366" s="124" t="s">
        <v>84</v>
      </c>
      <c r="AY366" s="117" t="s">
        <v>153</v>
      </c>
      <c r="BK366" s="125">
        <f>SUM(BK367:BK382)</f>
        <v>1391.25</v>
      </c>
    </row>
    <row r="367" spans="2:65" s="1" customFormat="1" ht="16.5" customHeight="1">
      <c r="B367" s="33"/>
      <c r="C367" s="128" t="s">
        <v>563</v>
      </c>
      <c r="D367" s="128" t="s">
        <v>156</v>
      </c>
      <c r="E367" s="129" t="s">
        <v>564</v>
      </c>
      <c r="F367" s="130" t="s">
        <v>565</v>
      </c>
      <c r="G367" s="131" t="s">
        <v>271</v>
      </c>
      <c r="H367" s="132">
        <v>2</v>
      </c>
      <c r="I367" s="133">
        <v>226.01</v>
      </c>
      <c r="J367" s="134">
        <f>ROUND(I367*H367,2)</f>
        <v>452.02</v>
      </c>
      <c r="K367" s="130" t="s">
        <v>264</v>
      </c>
      <c r="L367" s="33"/>
      <c r="M367" s="135" t="s">
        <v>32</v>
      </c>
      <c r="N367" s="136" t="s">
        <v>47</v>
      </c>
      <c r="P367" s="137">
        <f>O367*H367</f>
        <v>0</v>
      </c>
      <c r="Q367" s="137">
        <v>0</v>
      </c>
      <c r="R367" s="137">
        <f>Q367*H367</f>
        <v>0</v>
      </c>
      <c r="S367" s="137">
        <v>5.0000000000000002E-5</v>
      </c>
      <c r="T367" s="138">
        <f>S367*H367</f>
        <v>1E-4</v>
      </c>
      <c r="AR367" s="139" t="s">
        <v>261</v>
      </c>
      <c r="AT367" s="139" t="s">
        <v>156</v>
      </c>
      <c r="AU367" s="139" t="s">
        <v>86</v>
      </c>
      <c r="AY367" s="17" t="s">
        <v>153</v>
      </c>
      <c r="BE367" s="140">
        <f>IF(N367="základní",J367,0)</f>
        <v>452.02</v>
      </c>
      <c r="BF367" s="140">
        <f>IF(N367="snížená",J367,0)</f>
        <v>0</v>
      </c>
      <c r="BG367" s="140">
        <f>IF(N367="zákl. přenesená",J367,0)</f>
        <v>0</v>
      </c>
      <c r="BH367" s="140">
        <f>IF(N367="sníž. přenesená",J367,0)</f>
        <v>0</v>
      </c>
      <c r="BI367" s="140">
        <f>IF(N367="nulová",J367,0)</f>
        <v>0</v>
      </c>
      <c r="BJ367" s="17" t="s">
        <v>84</v>
      </c>
      <c r="BK367" s="140">
        <f>ROUND(I367*H367,2)</f>
        <v>452.02</v>
      </c>
      <c r="BL367" s="17" t="s">
        <v>261</v>
      </c>
      <c r="BM367" s="139" t="s">
        <v>566</v>
      </c>
    </row>
    <row r="368" spans="2:65" s="12" customFormat="1">
      <c r="B368" s="145"/>
      <c r="D368" s="146" t="s">
        <v>165</v>
      </c>
      <c r="E368" s="147" t="s">
        <v>32</v>
      </c>
      <c r="F368" s="148" t="s">
        <v>174</v>
      </c>
      <c r="H368" s="147" t="s">
        <v>32</v>
      </c>
      <c r="I368" s="149"/>
      <c r="L368" s="145"/>
      <c r="M368" s="150"/>
      <c r="T368" s="151"/>
      <c r="AT368" s="147" t="s">
        <v>165</v>
      </c>
      <c r="AU368" s="147" t="s">
        <v>86</v>
      </c>
      <c r="AV368" s="12" t="s">
        <v>84</v>
      </c>
      <c r="AW368" s="12" t="s">
        <v>37</v>
      </c>
      <c r="AX368" s="12" t="s">
        <v>76</v>
      </c>
      <c r="AY368" s="147" t="s">
        <v>153</v>
      </c>
    </row>
    <row r="369" spans="2:65" s="13" customFormat="1">
      <c r="B369" s="152"/>
      <c r="D369" s="146" t="s">
        <v>165</v>
      </c>
      <c r="E369" s="153" t="s">
        <v>32</v>
      </c>
      <c r="F369" s="154" t="s">
        <v>84</v>
      </c>
      <c r="H369" s="155">
        <v>1</v>
      </c>
      <c r="I369" s="156"/>
      <c r="L369" s="152"/>
      <c r="M369" s="157"/>
      <c r="T369" s="158"/>
      <c r="AT369" s="153" t="s">
        <v>165</v>
      </c>
      <c r="AU369" s="153" t="s">
        <v>86</v>
      </c>
      <c r="AV369" s="13" t="s">
        <v>86</v>
      </c>
      <c r="AW369" s="13" t="s">
        <v>37</v>
      </c>
      <c r="AX369" s="13" t="s">
        <v>76</v>
      </c>
      <c r="AY369" s="153" t="s">
        <v>153</v>
      </c>
    </row>
    <row r="370" spans="2:65" s="12" customFormat="1">
      <c r="B370" s="145"/>
      <c r="D370" s="146" t="s">
        <v>165</v>
      </c>
      <c r="E370" s="147" t="s">
        <v>32</v>
      </c>
      <c r="F370" s="148" t="s">
        <v>176</v>
      </c>
      <c r="H370" s="147" t="s">
        <v>32</v>
      </c>
      <c r="I370" s="149"/>
      <c r="L370" s="145"/>
      <c r="M370" s="150"/>
      <c r="T370" s="151"/>
      <c r="AT370" s="147" t="s">
        <v>165</v>
      </c>
      <c r="AU370" s="147" t="s">
        <v>86</v>
      </c>
      <c r="AV370" s="12" t="s">
        <v>84</v>
      </c>
      <c r="AW370" s="12" t="s">
        <v>37</v>
      </c>
      <c r="AX370" s="12" t="s">
        <v>76</v>
      </c>
      <c r="AY370" s="147" t="s">
        <v>153</v>
      </c>
    </row>
    <row r="371" spans="2:65" s="13" customFormat="1">
      <c r="B371" s="152"/>
      <c r="D371" s="146" t="s">
        <v>165</v>
      </c>
      <c r="E371" s="153" t="s">
        <v>32</v>
      </c>
      <c r="F371" s="154" t="s">
        <v>84</v>
      </c>
      <c r="H371" s="155">
        <v>1</v>
      </c>
      <c r="I371" s="156"/>
      <c r="L371" s="152"/>
      <c r="M371" s="157"/>
      <c r="T371" s="158"/>
      <c r="AT371" s="153" t="s">
        <v>165</v>
      </c>
      <c r="AU371" s="153" t="s">
        <v>86</v>
      </c>
      <c r="AV371" s="13" t="s">
        <v>86</v>
      </c>
      <c r="AW371" s="13" t="s">
        <v>37</v>
      </c>
      <c r="AX371" s="13" t="s">
        <v>76</v>
      </c>
      <c r="AY371" s="153" t="s">
        <v>153</v>
      </c>
    </row>
    <row r="372" spans="2:65" s="14" customFormat="1">
      <c r="B372" s="159"/>
      <c r="D372" s="146" t="s">
        <v>165</v>
      </c>
      <c r="E372" s="160" t="s">
        <v>32</v>
      </c>
      <c r="F372" s="161" t="s">
        <v>178</v>
      </c>
      <c r="H372" s="162">
        <v>2</v>
      </c>
      <c r="I372" s="163"/>
      <c r="L372" s="159"/>
      <c r="M372" s="164"/>
      <c r="T372" s="165"/>
      <c r="AT372" s="160" t="s">
        <v>165</v>
      </c>
      <c r="AU372" s="160" t="s">
        <v>86</v>
      </c>
      <c r="AV372" s="14" t="s">
        <v>161</v>
      </c>
      <c r="AW372" s="14" t="s">
        <v>37</v>
      </c>
      <c r="AX372" s="14" t="s">
        <v>84</v>
      </c>
      <c r="AY372" s="160" t="s">
        <v>153</v>
      </c>
    </row>
    <row r="373" spans="2:65" s="1" customFormat="1" ht="16.5" customHeight="1">
      <c r="B373" s="33"/>
      <c r="C373" s="128" t="s">
        <v>567</v>
      </c>
      <c r="D373" s="128" t="s">
        <v>156</v>
      </c>
      <c r="E373" s="129" t="s">
        <v>568</v>
      </c>
      <c r="F373" s="130" t="s">
        <v>569</v>
      </c>
      <c r="G373" s="131" t="s">
        <v>271</v>
      </c>
      <c r="H373" s="132">
        <v>2</v>
      </c>
      <c r="I373" s="133">
        <v>280.63</v>
      </c>
      <c r="J373" s="134">
        <f>ROUND(I373*H373,2)</f>
        <v>561.26</v>
      </c>
      <c r="K373" s="130" t="s">
        <v>160</v>
      </c>
      <c r="L373" s="33"/>
      <c r="M373" s="135" t="s">
        <v>32</v>
      </c>
      <c r="N373" s="136" t="s">
        <v>47</v>
      </c>
      <c r="P373" s="137">
        <f>O373*H373</f>
        <v>0</v>
      </c>
      <c r="Q373" s="137">
        <v>0</v>
      </c>
      <c r="R373" s="137">
        <f>Q373*H373</f>
        <v>0</v>
      </c>
      <c r="S373" s="137">
        <v>0</v>
      </c>
      <c r="T373" s="138">
        <f>S373*H373</f>
        <v>0</v>
      </c>
      <c r="AR373" s="139" t="s">
        <v>261</v>
      </c>
      <c r="AT373" s="139" t="s">
        <v>156</v>
      </c>
      <c r="AU373" s="139" t="s">
        <v>86</v>
      </c>
      <c r="AY373" s="17" t="s">
        <v>153</v>
      </c>
      <c r="BE373" s="140">
        <f>IF(N373="základní",J373,0)</f>
        <v>561.26</v>
      </c>
      <c r="BF373" s="140">
        <f>IF(N373="snížená",J373,0)</f>
        <v>0</v>
      </c>
      <c r="BG373" s="140">
        <f>IF(N373="zákl. přenesená",J373,0)</f>
        <v>0</v>
      </c>
      <c r="BH373" s="140">
        <f>IF(N373="sníž. přenesená",J373,0)</f>
        <v>0</v>
      </c>
      <c r="BI373" s="140">
        <f>IF(N373="nulová",J373,0)</f>
        <v>0</v>
      </c>
      <c r="BJ373" s="17" t="s">
        <v>84</v>
      </c>
      <c r="BK373" s="140">
        <f>ROUND(I373*H373,2)</f>
        <v>561.26</v>
      </c>
      <c r="BL373" s="17" t="s">
        <v>261</v>
      </c>
      <c r="BM373" s="139" t="s">
        <v>570</v>
      </c>
    </row>
    <row r="374" spans="2:65" s="1" customFormat="1">
      <c r="B374" s="33"/>
      <c r="D374" s="141" t="s">
        <v>163</v>
      </c>
      <c r="F374" s="142" t="s">
        <v>571</v>
      </c>
      <c r="I374" s="143"/>
      <c r="L374" s="33"/>
      <c r="M374" s="144"/>
      <c r="T374" s="54"/>
      <c r="AT374" s="17" t="s">
        <v>163</v>
      </c>
      <c r="AU374" s="17" t="s">
        <v>86</v>
      </c>
    </row>
    <row r="375" spans="2:65" s="12" customFormat="1">
      <c r="B375" s="145"/>
      <c r="D375" s="146" t="s">
        <v>165</v>
      </c>
      <c r="E375" s="147" t="s">
        <v>32</v>
      </c>
      <c r="F375" s="148" t="s">
        <v>174</v>
      </c>
      <c r="H375" s="147" t="s">
        <v>32</v>
      </c>
      <c r="I375" s="149"/>
      <c r="L375" s="145"/>
      <c r="M375" s="150"/>
      <c r="T375" s="151"/>
      <c r="AT375" s="147" t="s">
        <v>165</v>
      </c>
      <c r="AU375" s="147" t="s">
        <v>86</v>
      </c>
      <c r="AV375" s="12" t="s">
        <v>84</v>
      </c>
      <c r="AW375" s="12" t="s">
        <v>37</v>
      </c>
      <c r="AX375" s="12" t="s">
        <v>76</v>
      </c>
      <c r="AY375" s="147" t="s">
        <v>153</v>
      </c>
    </row>
    <row r="376" spans="2:65" s="13" customFormat="1">
      <c r="B376" s="152"/>
      <c r="D376" s="146" t="s">
        <v>165</v>
      </c>
      <c r="E376" s="153" t="s">
        <v>32</v>
      </c>
      <c r="F376" s="154" t="s">
        <v>84</v>
      </c>
      <c r="H376" s="155">
        <v>1</v>
      </c>
      <c r="I376" s="156"/>
      <c r="L376" s="152"/>
      <c r="M376" s="157"/>
      <c r="T376" s="158"/>
      <c r="AT376" s="153" t="s">
        <v>165</v>
      </c>
      <c r="AU376" s="153" t="s">
        <v>86</v>
      </c>
      <c r="AV376" s="13" t="s">
        <v>86</v>
      </c>
      <c r="AW376" s="13" t="s">
        <v>37</v>
      </c>
      <c r="AX376" s="13" t="s">
        <v>76</v>
      </c>
      <c r="AY376" s="153" t="s">
        <v>153</v>
      </c>
    </row>
    <row r="377" spans="2:65" s="12" customFormat="1">
      <c r="B377" s="145"/>
      <c r="D377" s="146" t="s">
        <v>165</v>
      </c>
      <c r="E377" s="147" t="s">
        <v>32</v>
      </c>
      <c r="F377" s="148" t="s">
        <v>176</v>
      </c>
      <c r="H377" s="147" t="s">
        <v>32</v>
      </c>
      <c r="I377" s="149"/>
      <c r="L377" s="145"/>
      <c r="M377" s="150"/>
      <c r="T377" s="151"/>
      <c r="AT377" s="147" t="s">
        <v>165</v>
      </c>
      <c r="AU377" s="147" t="s">
        <v>86</v>
      </c>
      <c r="AV377" s="12" t="s">
        <v>84</v>
      </c>
      <c r="AW377" s="12" t="s">
        <v>37</v>
      </c>
      <c r="AX377" s="12" t="s">
        <v>76</v>
      </c>
      <c r="AY377" s="147" t="s">
        <v>153</v>
      </c>
    </row>
    <row r="378" spans="2:65" s="13" customFormat="1">
      <c r="B378" s="152"/>
      <c r="D378" s="146" t="s">
        <v>165</v>
      </c>
      <c r="E378" s="153" t="s">
        <v>32</v>
      </c>
      <c r="F378" s="154" t="s">
        <v>84</v>
      </c>
      <c r="H378" s="155">
        <v>1</v>
      </c>
      <c r="I378" s="156"/>
      <c r="L378" s="152"/>
      <c r="M378" s="157"/>
      <c r="T378" s="158"/>
      <c r="AT378" s="153" t="s">
        <v>165</v>
      </c>
      <c r="AU378" s="153" t="s">
        <v>86</v>
      </c>
      <c r="AV378" s="13" t="s">
        <v>86</v>
      </c>
      <c r="AW378" s="13" t="s">
        <v>37</v>
      </c>
      <c r="AX378" s="13" t="s">
        <v>76</v>
      </c>
      <c r="AY378" s="153" t="s">
        <v>153</v>
      </c>
    </row>
    <row r="379" spans="2:65" s="14" customFormat="1">
      <c r="B379" s="159"/>
      <c r="D379" s="146" t="s">
        <v>165</v>
      </c>
      <c r="E379" s="160" t="s">
        <v>32</v>
      </c>
      <c r="F379" s="161" t="s">
        <v>178</v>
      </c>
      <c r="H379" s="162">
        <v>2</v>
      </c>
      <c r="I379" s="163"/>
      <c r="L379" s="159"/>
      <c r="M379" s="164"/>
      <c r="T379" s="165"/>
      <c r="AT379" s="160" t="s">
        <v>165</v>
      </c>
      <c r="AU379" s="160" t="s">
        <v>86</v>
      </c>
      <c r="AV379" s="14" t="s">
        <v>161</v>
      </c>
      <c r="AW379" s="14" t="s">
        <v>37</v>
      </c>
      <c r="AX379" s="14" t="s">
        <v>84</v>
      </c>
      <c r="AY379" s="160" t="s">
        <v>153</v>
      </c>
    </row>
    <row r="380" spans="2:65" s="1" customFormat="1" ht="16.5" customHeight="1">
      <c r="B380" s="33"/>
      <c r="C380" s="166" t="s">
        <v>572</v>
      </c>
      <c r="D380" s="166" t="s">
        <v>231</v>
      </c>
      <c r="E380" s="167" t="s">
        <v>573</v>
      </c>
      <c r="F380" s="168" t="s">
        <v>574</v>
      </c>
      <c r="G380" s="169" t="s">
        <v>271</v>
      </c>
      <c r="H380" s="170">
        <v>2</v>
      </c>
      <c r="I380" s="171">
        <v>188.35</v>
      </c>
      <c r="J380" s="172">
        <f>ROUND(I380*H380,2)</f>
        <v>376.7</v>
      </c>
      <c r="K380" s="168" t="s">
        <v>264</v>
      </c>
      <c r="L380" s="173"/>
      <c r="M380" s="174" t="s">
        <v>32</v>
      </c>
      <c r="N380" s="175" t="s">
        <v>47</v>
      </c>
      <c r="P380" s="137">
        <f>O380*H380</f>
        <v>0</v>
      </c>
      <c r="Q380" s="137">
        <v>3.5E-4</v>
      </c>
      <c r="R380" s="137">
        <f>Q380*H380</f>
        <v>6.9999999999999999E-4</v>
      </c>
      <c r="S380" s="137">
        <v>0</v>
      </c>
      <c r="T380" s="138">
        <f>S380*H380</f>
        <v>0</v>
      </c>
      <c r="AR380" s="139" t="s">
        <v>354</v>
      </c>
      <c r="AT380" s="139" t="s">
        <v>231</v>
      </c>
      <c r="AU380" s="139" t="s">
        <v>86</v>
      </c>
      <c r="AY380" s="17" t="s">
        <v>153</v>
      </c>
      <c r="BE380" s="140">
        <f>IF(N380="základní",J380,0)</f>
        <v>376.7</v>
      </c>
      <c r="BF380" s="140">
        <f>IF(N380="snížená",J380,0)</f>
        <v>0</v>
      </c>
      <c r="BG380" s="140">
        <f>IF(N380="zákl. přenesená",J380,0)</f>
        <v>0</v>
      </c>
      <c r="BH380" s="140">
        <f>IF(N380="sníž. přenesená",J380,0)</f>
        <v>0</v>
      </c>
      <c r="BI380" s="140">
        <f>IF(N380="nulová",J380,0)</f>
        <v>0</v>
      </c>
      <c r="BJ380" s="17" t="s">
        <v>84</v>
      </c>
      <c r="BK380" s="140">
        <f>ROUND(I380*H380,2)</f>
        <v>376.7</v>
      </c>
      <c r="BL380" s="17" t="s">
        <v>261</v>
      </c>
      <c r="BM380" s="139" t="s">
        <v>575</v>
      </c>
    </row>
    <row r="381" spans="2:65" s="1" customFormat="1" ht="24.2" customHeight="1">
      <c r="B381" s="33"/>
      <c r="C381" s="128" t="s">
        <v>576</v>
      </c>
      <c r="D381" s="128" t="s">
        <v>156</v>
      </c>
      <c r="E381" s="129" t="s">
        <v>577</v>
      </c>
      <c r="F381" s="130" t="s">
        <v>578</v>
      </c>
      <c r="G381" s="131" t="s">
        <v>294</v>
      </c>
      <c r="H381" s="132">
        <v>1E-3</v>
      </c>
      <c r="I381" s="133">
        <v>1271.33</v>
      </c>
      <c r="J381" s="134">
        <f>ROUND(I381*H381,2)</f>
        <v>1.27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0</v>
      </c>
      <c r="R381" s="137">
        <f>Q381*H381</f>
        <v>0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1.27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1.27</v>
      </c>
      <c r="BL381" s="17" t="s">
        <v>261</v>
      </c>
      <c r="BM381" s="139" t="s">
        <v>579</v>
      </c>
    </row>
    <row r="382" spans="2:65" s="1" customFormat="1">
      <c r="B382" s="33"/>
      <c r="D382" s="141" t="s">
        <v>163</v>
      </c>
      <c r="F382" s="142" t="s">
        <v>580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1" customFormat="1" ht="22.9" customHeight="1">
      <c r="B383" s="116"/>
      <c r="D383" s="117" t="s">
        <v>75</v>
      </c>
      <c r="E383" s="126" t="s">
        <v>581</v>
      </c>
      <c r="F383" s="126" t="s">
        <v>582</v>
      </c>
      <c r="I383" s="119"/>
      <c r="J383" s="127">
        <f>BK383</f>
        <v>1486.28</v>
      </c>
      <c r="L383" s="116"/>
      <c r="M383" s="121"/>
      <c r="P383" s="122">
        <f>SUM(P384:P389)</f>
        <v>0</v>
      </c>
      <c r="R383" s="122">
        <f>SUM(R384:R389)</f>
        <v>1.4858399999999999E-2</v>
      </c>
      <c r="T383" s="123">
        <f>SUM(T384:T389)</f>
        <v>0</v>
      </c>
      <c r="AR383" s="117" t="s">
        <v>86</v>
      </c>
      <c r="AT383" s="124" t="s">
        <v>75</v>
      </c>
      <c r="AU383" s="124" t="s">
        <v>84</v>
      </c>
      <c r="AY383" s="117" t="s">
        <v>153</v>
      </c>
      <c r="BK383" s="125">
        <f>SUM(BK384:BK389)</f>
        <v>1486.28</v>
      </c>
    </row>
    <row r="384" spans="2:65" s="1" customFormat="1" ht="24.2" customHeight="1">
      <c r="B384" s="33"/>
      <c r="C384" s="128" t="s">
        <v>583</v>
      </c>
      <c r="D384" s="128" t="s">
        <v>156</v>
      </c>
      <c r="E384" s="129" t="s">
        <v>584</v>
      </c>
      <c r="F384" s="130" t="s">
        <v>585</v>
      </c>
      <c r="G384" s="131" t="s">
        <v>226</v>
      </c>
      <c r="H384" s="132">
        <v>1.64</v>
      </c>
      <c r="I384" s="133">
        <v>894.64</v>
      </c>
      <c r="J384" s="134">
        <f>ROUND(I384*H384,2)</f>
        <v>1467.21</v>
      </c>
      <c r="K384" s="130" t="s">
        <v>160</v>
      </c>
      <c r="L384" s="33"/>
      <c r="M384" s="135" t="s">
        <v>32</v>
      </c>
      <c r="N384" s="136" t="s">
        <v>47</v>
      </c>
      <c r="P384" s="137">
        <f>O384*H384</f>
        <v>0</v>
      </c>
      <c r="Q384" s="137">
        <v>9.0600000000000003E-3</v>
      </c>
      <c r="R384" s="137">
        <f>Q384*H384</f>
        <v>1.4858399999999999E-2</v>
      </c>
      <c r="S384" s="137">
        <v>0</v>
      </c>
      <c r="T384" s="138">
        <f>S384*H384</f>
        <v>0</v>
      </c>
      <c r="AR384" s="139" t="s">
        <v>261</v>
      </c>
      <c r="AT384" s="139" t="s">
        <v>156</v>
      </c>
      <c r="AU384" s="139" t="s">
        <v>86</v>
      </c>
      <c r="AY384" s="17" t="s">
        <v>153</v>
      </c>
      <c r="BE384" s="140">
        <f>IF(N384="základní",J384,0)</f>
        <v>1467.21</v>
      </c>
      <c r="BF384" s="140">
        <f>IF(N384="snížená",J384,0)</f>
        <v>0</v>
      </c>
      <c r="BG384" s="140">
        <f>IF(N384="zákl. přenesená",J384,0)</f>
        <v>0</v>
      </c>
      <c r="BH384" s="140">
        <f>IF(N384="sníž. přenesená",J384,0)</f>
        <v>0</v>
      </c>
      <c r="BI384" s="140">
        <f>IF(N384="nulová",J384,0)</f>
        <v>0</v>
      </c>
      <c r="BJ384" s="17" t="s">
        <v>84</v>
      </c>
      <c r="BK384" s="140">
        <f>ROUND(I384*H384,2)</f>
        <v>1467.21</v>
      </c>
      <c r="BL384" s="17" t="s">
        <v>261</v>
      </c>
      <c r="BM384" s="139" t="s">
        <v>586</v>
      </c>
    </row>
    <row r="385" spans="2:65" s="1" customFormat="1">
      <c r="B385" s="33"/>
      <c r="D385" s="141" t="s">
        <v>163</v>
      </c>
      <c r="F385" s="142" t="s">
        <v>587</v>
      </c>
      <c r="I385" s="143"/>
      <c r="L385" s="33"/>
      <c r="M385" s="144"/>
      <c r="T385" s="54"/>
      <c r="AT385" s="17" t="s">
        <v>163</v>
      </c>
      <c r="AU385" s="17" t="s">
        <v>86</v>
      </c>
    </row>
    <row r="386" spans="2:65" s="12" customFormat="1">
      <c r="B386" s="145"/>
      <c r="D386" s="146" t="s">
        <v>165</v>
      </c>
      <c r="E386" s="147" t="s">
        <v>32</v>
      </c>
      <c r="F386" s="148" t="s">
        <v>176</v>
      </c>
      <c r="H386" s="147" t="s">
        <v>32</v>
      </c>
      <c r="I386" s="149"/>
      <c r="L386" s="145"/>
      <c r="M386" s="150"/>
      <c r="T386" s="151"/>
      <c r="AT386" s="147" t="s">
        <v>165</v>
      </c>
      <c r="AU386" s="147" t="s">
        <v>86</v>
      </c>
      <c r="AV386" s="12" t="s">
        <v>84</v>
      </c>
      <c r="AW386" s="12" t="s">
        <v>37</v>
      </c>
      <c r="AX386" s="12" t="s">
        <v>76</v>
      </c>
      <c r="AY386" s="147" t="s">
        <v>153</v>
      </c>
    </row>
    <row r="387" spans="2:65" s="13" customFormat="1">
      <c r="B387" s="152"/>
      <c r="D387" s="146" t="s">
        <v>165</v>
      </c>
      <c r="E387" s="153" t="s">
        <v>32</v>
      </c>
      <c r="F387" s="154" t="s">
        <v>588</v>
      </c>
      <c r="H387" s="155">
        <v>1.64</v>
      </c>
      <c r="I387" s="156"/>
      <c r="L387" s="152"/>
      <c r="M387" s="157"/>
      <c r="T387" s="158"/>
      <c r="AT387" s="153" t="s">
        <v>165</v>
      </c>
      <c r="AU387" s="153" t="s">
        <v>86</v>
      </c>
      <c r="AV387" s="13" t="s">
        <v>86</v>
      </c>
      <c r="AW387" s="13" t="s">
        <v>37</v>
      </c>
      <c r="AX387" s="13" t="s">
        <v>84</v>
      </c>
      <c r="AY387" s="153" t="s">
        <v>153</v>
      </c>
    </row>
    <row r="388" spans="2:65" s="1" customFormat="1" ht="37.9" customHeight="1">
      <c r="B388" s="33"/>
      <c r="C388" s="128" t="s">
        <v>589</v>
      </c>
      <c r="D388" s="128" t="s">
        <v>156</v>
      </c>
      <c r="E388" s="129" t="s">
        <v>590</v>
      </c>
      <c r="F388" s="130" t="s">
        <v>591</v>
      </c>
      <c r="G388" s="131" t="s">
        <v>294</v>
      </c>
      <c r="H388" s="132">
        <v>1.4999999999999999E-2</v>
      </c>
      <c r="I388" s="133">
        <v>1271.33</v>
      </c>
      <c r="J388" s="134">
        <f>ROUND(I388*H388,2)</f>
        <v>19.07</v>
      </c>
      <c r="K388" s="130" t="s">
        <v>160</v>
      </c>
      <c r="L388" s="33"/>
      <c r="M388" s="135" t="s">
        <v>32</v>
      </c>
      <c r="N388" s="136" t="s">
        <v>47</v>
      </c>
      <c r="P388" s="137">
        <f>O388*H388</f>
        <v>0</v>
      </c>
      <c r="Q388" s="137">
        <v>0</v>
      </c>
      <c r="R388" s="137">
        <f>Q388*H388</f>
        <v>0</v>
      </c>
      <c r="S388" s="137">
        <v>0</v>
      </c>
      <c r="T388" s="138">
        <f>S388*H388</f>
        <v>0</v>
      </c>
      <c r="AR388" s="139" t="s">
        <v>261</v>
      </c>
      <c r="AT388" s="139" t="s">
        <v>156</v>
      </c>
      <c r="AU388" s="139" t="s">
        <v>86</v>
      </c>
      <c r="AY388" s="17" t="s">
        <v>153</v>
      </c>
      <c r="BE388" s="140">
        <f>IF(N388="základní",J388,0)</f>
        <v>19.07</v>
      </c>
      <c r="BF388" s="140">
        <f>IF(N388="snížená",J388,0)</f>
        <v>0</v>
      </c>
      <c r="BG388" s="140">
        <f>IF(N388="zákl. přenesená",J388,0)</f>
        <v>0</v>
      </c>
      <c r="BH388" s="140">
        <f>IF(N388="sníž. přenesená",J388,0)</f>
        <v>0</v>
      </c>
      <c r="BI388" s="140">
        <f>IF(N388="nulová",J388,0)</f>
        <v>0</v>
      </c>
      <c r="BJ388" s="17" t="s">
        <v>84</v>
      </c>
      <c r="BK388" s="140">
        <f>ROUND(I388*H388,2)</f>
        <v>19.07</v>
      </c>
      <c r="BL388" s="17" t="s">
        <v>261</v>
      </c>
      <c r="BM388" s="139" t="s">
        <v>592</v>
      </c>
    </row>
    <row r="389" spans="2:65" s="1" customFormat="1">
      <c r="B389" s="33"/>
      <c r="D389" s="141" t="s">
        <v>163</v>
      </c>
      <c r="F389" s="142" t="s">
        <v>593</v>
      </c>
      <c r="I389" s="143"/>
      <c r="L389" s="33"/>
      <c r="M389" s="144"/>
      <c r="T389" s="54"/>
      <c r="AT389" s="17" t="s">
        <v>163</v>
      </c>
      <c r="AU389" s="17" t="s">
        <v>86</v>
      </c>
    </row>
    <row r="390" spans="2:65" s="11" customFormat="1" ht="22.9" customHeight="1">
      <c r="B390" s="116"/>
      <c r="D390" s="117" t="s">
        <v>75</v>
      </c>
      <c r="E390" s="126" t="s">
        <v>594</v>
      </c>
      <c r="F390" s="126" t="s">
        <v>595</v>
      </c>
      <c r="I390" s="119"/>
      <c r="J390" s="127">
        <f>BK390</f>
        <v>12137.230000000001</v>
      </c>
      <c r="L390" s="116"/>
      <c r="M390" s="121"/>
      <c r="P390" s="122">
        <f>SUM(P391:P436)</f>
        <v>0</v>
      </c>
      <c r="R390" s="122">
        <f>SUM(R391:R436)</f>
        <v>7.22E-2</v>
      </c>
      <c r="T390" s="123">
        <f>SUM(T391:T436)</f>
        <v>0.05</v>
      </c>
      <c r="AR390" s="117" t="s">
        <v>86</v>
      </c>
      <c r="AT390" s="124" t="s">
        <v>75</v>
      </c>
      <c r="AU390" s="124" t="s">
        <v>84</v>
      </c>
      <c r="AY390" s="117" t="s">
        <v>153</v>
      </c>
      <c r="BK390" s="125">
        <f>SUM(BK391:BK436)</f>
        <v>12137.230000000001</v>
      </c>
    </row>
    <row r="391" spans="2:65" s="1" customFormat="1" ht="16.5" customHeight="1">
      <c r="B391" s="33"/>
      <c r="C391" s="128" t="s">
        <v>596</v>
      </c>
      <c r="D391" s="128" t="s">
        <v>156</v>
      </c>
      <c r="E391" s="129" t="s">
        <v>597</v>
      </c>
      <c r="F391" s="130" t="s">
        <v>598</v>
      </c>
      <c r="G391" s="131" t="s">
        <v>271</v>
      </c>
      <c r="H391" s="132">
        <v>2</v>
      </c>
      <c r="I391" s="133">
        <v>36.729999999999997</v>
      </c>
      <c r="J391" s="134">
        <f>ROUND(I391*H391,2)</f>
        <v>73.459999999999994</v>
      </c>
      <c r="K391" s="130" t="s">
        <v>160</v>
      </c>
      <c r="L391" s="33"/>
      <c r="M391" s="135" t="s">
        <v>32</v>
      </c>
      <c r="N391" s="136" t="s">
        <v>47</v>
      </c>
      <c r="P391" s="137">
        <f>O391*H391</f>
        <v>0</v>
      </c>
      <c r="Q391" s="137">
        <v>0</v>
      </c>
      <c r="R391" s="137">
        <f>Q391*H391</f>
        <v>0</v>
      </c>
      <c r="S391" s="137">
        <v>1E-3</v>
      </c>
      <c r="T391" s="138">
        <f>S391*H391</f>
        <v>2E-3</v>
      </c>
      <c r="AR391" s="139" t="s">
        <v>261</v>
      </c>
      <c r="AT391" s="139" t="s">
        <v>156</v>
      </c>
      <c r="AU391" s="139" t="s">
        <v>86</v>
      </c>
      <c r="AY391" s="17" t="s">
        <v>153</v>
      </c>
      <c r="BE391" s="140">
        <f>IF(N391="základní",J391,0)</f>
        <v>73.459999999999994</v>
      </c>
      <c r="BF391" s="140">
        <f>IF(N391="snížená",J391,0)</f>
        <v>0</v>
      </c>
      <c r="BG391" s="140">
        <f>IF(N391="zákl. přenesená",J391,0)</f>
        <v>0</v>
      </c>
      <c r="BH391" s="140">
        <f>IF(N391="sníž. přenesená",J391,0)</f>
        <v>0</v>
      </c>
      <c r="BI391" s="140">
        <f>IF(N391="nulová",J391,0)</f>
        <v>0</v>
      </c>
      <c r="BJ391" s="17" t="s">
        <v>84</v>
      </c>
      <c r="BK391" s="140">
        <f>ROUND(I391*H391,2)</f>
        <v>73.459999999999994</v>
      </c>
      <c r="BL391" s="17" t="s">
        <v>261</v>
      </c>
      <c r="BM391" s="139" t="s">
        <v>599</v>
      </c>
    </row>
    <row r="392" spans="2:65" s="1" customFormat="1">
      <c r="B392" s="33"/>
      <c r="D392" s="141" t="s">
        <v>163</v>
      </c>
      <c r="F392" s="142" t="s">
        <v>600</v>
      </c>
      <c r="I392" s="143"/>
      <c r="L392" s="33"/>
      <c r="M392" s="144"/>
      <c r="T392" s="54"/>
      <c r="AT392" s="17" t="s">
        <v>163</v>
      </c>
      <c r="AU392" s="17" t="s">
        <v>86</v>
      </c>
    </row>
    <row r="393" spans="2:65" s="12" customFormat="1">
      <c r="B393" s="145"/>
      <c r="D393" s="146" t="s">
        <v>165</v>
      </c>
      <c r="E393" s="147" t="s">
        <v>32</v>
      </c>
      <c r="F393" s="148" t="s">
        <v>172</v>
      </c>
      <c r="H393" s="147" t="s">
        <v>32</v>
      </c>
      <c r="I393" s="149"/>
      <c r="L393" s="145"/>
      <c r="M393" s="150"/>
      <c r="T393" s="151"/>
      <c r="AT393" s="147" t="s">
        <v>165</v>
      </c>
      <c r="AU393" s="147" t="s">
        <v>86</v>
      </c>
      <c r="AV393" s="12" t="s">
        <v>84</v>
      </c>
      <c r="AW393" s="12" t="s">
        <v>37</v>
      </c>
      <c r="AX393" s="12" t="s">
        <v>76</v>
      </c>
      <c r="AY393" s="147" t="s">
        <v>153</v>
      </c>
    </row>
    <row r="394" spans="2:65" s="13" customFormat="1">
      <c r="B394" s="152"/>
      <c r="D394" s="146" t="s">
        <v>165</v>
      </c>
      <c r="E394" s="153" t="s">
        <v>32</v>
      </c>
      <c r="F394" s="154" t="s">
        <v>76</v>
      </c>
      <c r="H394" s="155">
        <v>0</v>
      </c>
      <c r="I394" s="156"/>
      <c r="L394" s="152"/>
      <c r="M394" s="157"/>
      <c r="T394" s="158"/>
      <c r="AT394" s="153" t="s">
        <v>165</v>
      </c>
      <c r="AU394" s="153" t="s">
        <v>86</v>
      </c>
      <c r="AV394" s="13" t="s">
        <v>86</v>
      </c>
      <c r="AW394" s="13" t="s">
        <v>37</v>
      </c>
      <c r="AX394" s="13" t="s">
        <v>76</v>
      </c>
      <c r="AY394" s="153" t="s">
        <v>153</v>
      </c>
    </row>
    <row r="395" spans="2:65" s="12" customFormat="1">
      <c r="B395" s="145"/>
      <c r="D395" s="146" t="s">
        <v>165</v>
      </c>
      <c r="E395" s="147" t="s">
        <v>32</v>
      </c>
      <c r="F395" s="148" t="s">
        <v>174</v>
      </c>
      <c r="H395" s="147" t="s">
        <v>32</v>
      </c>
      <c r="I395" s="149"/>
      <c r="L395" s="145"/>
      <c r="M395" s="150"/>
      <c r="T395" s="151"/>
      <c r="AT395" s="147" t="s">
        <v>165</v>
      </c>
      <c r="AU395" s="147" t="s">
        <v>86</v>
      </c>
      <c r="AV395" s="12" t="s">
        <v>84</v>
      </c>
      <c r="AW395" s="12" t="s">
        <v>37</v>
      </c>
      <c r="AX395" s="12" t="s">
        <v>76</v>
      </c>
      <c r="AY395" s="147" t="s">
        <v>153</v>
      </c>
    </row>
    <row r="396" spans="2:65" s="13" customFormat="1">
      <c r="B396" s="152"/>
      <c r="D396" s="146" t="s">
        <v>165</v>
      </c>
      <c r="E396" s="153" t="s">
        <v>32</v>
      </c>
      <c r="F396" s="154" t="s">
        <v>84</v>
      </c>
      <c r="H396" s="155">
        <v>1</v>
      </c>
      <c r="I396" s="156"/>
      <c r="L396" s="152"/>
      <c r="M396" s="157"/>
      <c r="T396" s="158"/>
      <c r="AT396" s="153" t="s">
        <v>165</v>
      </c>
      <c r="AU396" s="153" t="s">
        <v>86</v>
      </c>
      <c r="AV396" s="13" t="s">
        <v>86</v>
      </c>
      <c r="AW396" s="13" t="s">
        <v>37</v>
      </c>
      <c r="AX396" s="13" t="s">
        <v>76</v>
      </c>
      <c r="AY396" s="153" t="s">
        <v>153</v>
      </c>
    </row>
    <row r="397" spans="2:65" s="12" customFormat="1">
      <c r="B397" s="145"/>
      <c r="D397" s="146" t="s">
        <v>165</v>
      </c>
      <c r="E397" s="147" t="s">
        <v>32</v>
      </c>
      <c r="F397" s="148" t="s">
        <v>176</v>
      </c>
      <c r="H397" s="147" t="s">
        <v>32</v>
      </c>
      <c r="I397" s="149"/>
      <c r="L397" s="145"/>
      <c r="M397" s="150"/>
      <c r="T397" s="151"/>
      <c r="AT397" s="147" t="s">
        <v>165</v>
      </c>
      <c r="AU397" s="147" t="s">
        <v>86</v>
      </c>
      <c r="AV397" s="12" t="s">
        <v>84</v>
      </c>
      <c r="AW397" s="12" t="s">
        <v>37</v>
      </c>
      <c r="AX397" s="12" t="s">
        <v>76</v>
      </c>
      <c r="AY397" s="147" t="s">
        <v>153</v>
      </c>
    </row>
    <row r="398" spans="2:65" s="13" customFormat="1">
      <c r="B398" s="152"/>
      <c r="D398" s="146" t="s">
        <v>165</v>
      </c>
      <c r="E398" s="153" t="s">
        <v>32</v>
      </c>
      <c r="F398" s="154" t="s">
        <v>84</v>
      </c>
      <c r="H398" s="155">
        <v>1</v>
      </c>
      <c r="I398" s="156"/>
      <c r="L398" s="152"/>
      <c r="M398" s="157"/>
      <c r="T398" s="158"/>
      <c r="AT398" s="153" t="s">
        <v>165</v>
      </c>
      <c r="AU398" s="153" t="s">
        <v>86</v>
      </c>
      <c r="AV398" s="13" t="s">
        <v>86</v>
      </c>
      <c r="AW398" s="13" t="s">
        <v>37</v>
      </c>
      <c r="AX398" s="13" t="s">
        <v>76</v>
      </c>
      <c r="AY398" s="153" t="s">
        <v>153</v>
      </c>
    </row>
    <row r="399" spans="2:65" s="14" customFormat="1">
      <c r="B399" s="159"/>
      <c r="D399" s="146" t="s">
        <v>165</v>
      </c>
      <c r="E399" s="160" t="s">
        <v>32</v>
      </c>
      <c r="F399" s="161" t="s">
        <v>178</v>
      </c>
      <c r="H399" s="162">
        <v>2</v>
      </c>
      <c r="I399" s="163"/>
      <c r="L399" s="159"/>
      <c r="M399" s="164"/>
      <c r="T399" s="165"/>
      <c r="AT399" s="160" t="s">
        <v>165</v>
      </c>
      <c r="AU399" s="160" t="s">
        <v>86</v>
      </c>
      <c r="AV399" s="14" t="s">
        <v>161</v>
      </c>
      <c r="AW399" s="14" t="s">
        <v>37</v>
      </c>
      <c r="AX399" s="14" t="s">
        <v>84</v>
      </c>
      <c r="AY399" s="160" t="s">
        <v>153</v>
      </c>
    </row>
    <row r="400" spans="2:65" s="1" customFormat="1" ht="16.5" customHeight="1">
      <c r="B400" s="33"/>
      <c r="C400" s="128" t="s">
        <v>601</v>
      </c>
      <c r="D400" s="128" t="s">
        <v>156</v>
      </c>
      <c r="E400" s="129" t="s">
        <v>602</v>
      </c>
      <c r="F400" s="130" t="s">
        <v>603</v>
      </c>
      <c r="G400" s="131" t="s">
        <v>271</v>
      </c>
      <c r="H400" s="132">
        <v>2</v>
      </c>
      <c r="I400" s="133">
        <v>36.729999999999997</v>
      </c>
      <c r="J400" s="134">
        <f>ROUND(I400*H400,2)</f>
        <v>73.459999999999994</v>
      </c>
      <c r="K400" s="130" t="s">
        <v>160</v>
      </c>
      <c r="L400" s="33"/>
      <c r="M400" s="135" t="s">
        <v>32</v>
      </c>
      <c r="N400" s="136" t="s">
        <v>47</v>
      </c>
      <c r="P400" s="137">
        <f>O400*H400</f>
        <v>0</v>
      </c>
      <c r="Q400" s="137">
        <v>0</v>
      </c>
      <c r="R400" s="137">
        <f>Q400*H400</f>
        <v>0</v>
      </c>
      <c r="S400" s="137">
        <v>2.4E-2</v>
      </c>
      <c r="T400" s="138">
        <f>S400*H400</f>
        <v>4.8000000000000001E-2</v>
      </c>
      <c r="AR400" s="139" t="s">
        <v>261</v>
      </c>
      <c r="AT400" s="139" t="s">
        <v>156</v>
      </c>
      <c r="AU400" s="139" t="s">
        <v>86</v>
      </c>
      <c r="AY400" s="17" t="s">
        <v>153</v>
      </c>
      <c r="BE400" s="140">
        <f>IF(N400="základní",J400,0)</f>
        <v>73.459999999999994</v>
      </c>
      <c r="BF400" s="140">
        <f>IF(N400="snížená",J400,0)</f>
        <v>0</v>
      </c>
      <c r="BG400" s="140">
        <f>IF(N400="zákl. přenesená",J400,0)</f>
        <v>0</v>
      </c>
      <c r="BH400" s="140">
        <f>IF(N400="sníž. přenesená",J400,0)</f>
        <v>0</v>
      </c>
      <c r="BI400" s="140">
        <f>IF(N400="nulová",J400,0)</f>
        <v>0</v>
      </c>
      <c r="BJ400" s="17" t="s">
        <v>84</v>
      </c>
      <c r="BK400" s="140">
        <f>ROUND(I400*H400,2)</f>
        <v>73.459999999999994</v>
      </c>
      <c r="BL400" s="17" t="s">
        <v>261</v>
      </c>
      <c r="BM400" s="139" t="s">
        <v>604</v>
      </c>
    </row>
    <row r="401" spans="2:65" s="1" customFormat="1">
      <c r="B401" s="33"/>
      <c r="D401" s="141" t="s">
        <v>163</v>
      </c>
      <c r="F401" s="142" t="s">
        <v>605</v>
      </c>
      <c r="I401" s="143"/>
      <c r="L401" s="33"/>
      <c r="M401" s="144"/>
      <c r="T401" s="54"/>
      <c r="AT401" s="17" t="s">
        <v>163</v>
      </c>
      <c r="AU401" s="17" t="s">
        <v>86</v>
      </c>
    </row>
    <row r="402" spans="2:65" s="12" customFormat="1">
      <c r="B402" s="145"/>
      <c r="D402" s="146" t="s">
        <v>165</v>
      </c>
      <c r="E402" s="147" t="s">
        <v>32</v>
      </c>
      <c r="F402" s="148" t="s">
        <v>172</v>
      </c>
      <c r="H402" s="147" t="s">
        <v>32</v>
      </c>
      <c r="I402" s="149"/>
      <c r="L402" s="145"/>
      <c r="M402" s="150"/>
      <c r="T402" s="151"/>
      <c r="AT402" s="147" t="s">
        <v>165</v>
      </c>
      <c r="AU402" s="147" t="s">
        <v>86</v>
      </c>
      <c r="AV402" s="12" t="s">
        <v>84</v>
      </c>
      <c r="AW402" s="12" t="s">
        <v>37</v>
      </c>
      <c r="AX402" s="12" t="s">
        <v>76</v>
      </c>
      <c r="AY402" s="147" t="s">
        <v>153</v>
      </c>
    </row>
    <row r="403" spans="2:65" s="13" customFormat="1">
      <c r="B403" s="152"/>
      <c r="D403" s="146" t="s">
        <v>165</v>
      </c>
      <c r="E403" s="153" t="s">
        <v>32</v>
      </c>
      <c r="F403" s="154" t="s">
        <v>76</v>
      </c>
      <c r="H403" s="155">
        <v>0</v>
      </c>
      <c r="I403" s="156"/>
      <c r="L403" s="152"/>
      <c r="M403" s="157"/>
      <c r="T403" s="158"/>
      <c r="AT403" s="153" t="s">
        <v>165</v>
      </c>
      <c r="AU403" s="153" t="s">
        <v>86</v>
      </c>
      <c r="AV403" s="13" t="s">
        <v>86</v>
      </c>
      <c r="AW403" s="13" t="s">
        <v>37</v>
      </c>
      <c r="AX403" s="13" t="s">
        <v>76</v>
      </c>
      <c r="AY403" s="153" t="s">
        <v>153</v>
      </c>
    </row>
    <row r="404" spans="2:65" s="12" customFormat="1">
      <c r="B404" s="145"/>
      <c r="D404" s="146" t="s">
        <v>165</v>
      </c>
      <c r="E404" s="147" t="s">
        <v>32</v>
      </c>
      <c r="F404" s="148" t="s">
        <v>174</v>
      </c>
      <c r="H404" s="147" t="s">
        <v>32</v>
      </c>
      <c r="I404" s="149"/>
      <c r="L404" s="145"/>
      <c r="M404" s="150"/>
      <c r="T404" s="151"/>
      <c r="AT404" s="147" t="s">
        <v>165</v>
      </c>
      <c r="AU404" s="147" t="s">
        <v>86</v>
      </c>
      <c r="AV404" s="12" t="s">
        <v>84</v>
      </c>
      <c r="AW404" s="12" t="s">
        <v>37</v>
      </c>
      <c r="AX404" s="12" t="s">
        <v>76</v>
      </c>
      <c r="AY404" s="147" t="s">
        <v>153</v>
      </c>
    </row>
    <row r="405" spans="2:65" s="13" customFormat="1">
      <c r="B405" s="152"/>
      <c r="D405" s="146" t="s">
        <v>165</v>
      </c>
      <c r="E405" s="153" t="s">
        <v>32</v>
      </c>
      <c r="F405" s="154" t="s">
        <v>84</v>
      </c>
      <c r="H405" s="155">
        <v>1</v>
      </c>
      <c r="I405" s="156"/>
      <c r="L405" s="152"/>
      <c r="M405" s="157"/>
      <c r="T405" s="158"/>
      <c r="AT405" s="153" t="s">
        <v>165</v>
      </c>
      <c r="AU405" s="153" t="s">
        <v>86</v>
      </c>
      <c r="AV405" s="13" t="s">
        <v>86</v>
      </c>
      <c r="AW405" s="13" t="s">
        <v>37</v>
      </c>
      <c r="AX405" s="13" t="s">
        <v>76</v>
      </c>
      <c r="AY405" s="153" t="s">
        <v>153</v>
      </c>
    </row>
    <row r="406" spans="2:65" s="12" customFormat="1">
      <c r="B406" s="145"/>
      <c r="D406" s="146" t="s">
        <v>165</v>
      </c>
      <c r="E406" s="147" t="s">
        <v>32</v>
      </c>
      <c r="F406" s="148" t="s">
        <v>176</v>
      </c>
      <c r="H406" s="147" t="s">
        <v>32</v>
      </c>
      <c r="I406" s="149"/>
      <c r="L406" s="145"/>
      <c r="M406" s="150"/>
      <c r="T406" s="151"/>
      <c r="AT406" s="147" t="s">
        <v>165</v>
      </c>
      <c r="AU406" s="147" t="s">
        <v>86</v>
      </c>
      <c r="AV406" s="12" t="s">
        <v>84</v>
      </c>
      <c r="AW406" s="12" t="s">
        <v>37</v>
      </c>
      <c r="AX406" s="12" t="s">
        <v>76</v>
      </c>
      <c r="AY406" s="147" t="s">
        <v>153</v>
      </c>
    </row>
    <row r="407" spans="2:65" s="13" customFormat="1">
      <c r="B407" s="152"/>
      <c r="D407" s="146" t="s">
        <v>165</v>
      </c>
      <c r="E407" s="153" t="s">
        <v>32</v>
      </c>
      <c r="F407" s="154" t="s">
        <v>84</v>
      </c>
      <c r="H407" s="155">
        <v>1</v>
      </c>
      <c r="I407" s="156"/>
      <c r="L407" s="152"/>
      <c r="M407" s="157"/>
      <c r="T407" s="158"/>
      <c r="AT407" s="153" t="s">
        <v>165</v>
      </c>
      <c r="AU407" s="153" t="s">
        <v>86</v>
      </c>
      <c r="AV407" s="13" t="s">
        <v>86</v>
      </c>
      <c r="AW407" s="13" t="s">
        <v>37</v>
      </c>
      <c r="AX407" s="13" t="s">
        <v>76</v>
      </c>
      <c r="AY407" s="153" t="s">
        <v>153</v>
      </c>
    </row>
    <row r="408" spans="2:65" s="14" customFormat="1">
      <c r="B408" s="159"/>
      <c r="D408" s="146" t="s">
        <v>165</v>
      </c>
      <c r="E408" s="160" t="s">
        <v>32</v>
      </c>
      <c r="F408" s="161" t="s">
        <v>178</v>
      </c>
      <c r="H408" s="162">
        <v>2</v>
      </c>
      <c r="I408" s="163"/>
      <c r="L408" s="159"/>
      <c r="M408" s="164"/>
      <c r="T408" s="165"/>
      <c r="AT408" s="160" t="s">
        <v>165</v>
      </c>
      <c r="AU408" s="160" t="s">
        <v>86</v>
      </c>
      <c r="AV408" s="14" t="s">
        <v>161</v>
      </c>
      <c r="AW408" s="14" t="s">
        <v>37</v>
      </c>
      <c r="AX408" s="14" t="s">
        <v>84</v>
      </c>
      <c r="AY408" s="160" t="s">
        <v>153</v>
      </c>
    </row>
    <row r="409" spans="2:65" s="1" customFormat="1" ht="24.2" customHeight="1">
      <c r="B409" s="33"/>
      <c r="C409" s="128" t="s">
        <v>606</v>
      </c>
      <c r="D409" s="128" t="s">
        <v>156</v>
      </c>
      <c r="E409" s="129" t="s">
        <v>607</v>
      </c>
      <c r="F409" s="130" t="s">
        <v>608</v>
      </c>
      <c r="G409" s="131" t="s">
        <v>271</v>
      </c>
      <c r="H409" s="132">
        <v>2</v>
      </c>
      <c r="I409" s="133">
        <v>800.47</v>
      </c>
      <c r="J409" s="134">
        <f>ROUND(I409*H409,2)</f>
        <v>1600.94</v>
      </c>
      <c r="K409" s="130" t="s">
        <v>160</v>
      </c>
      <c r="L409" s="33"/>
      <c r="M409" s="135" t="s">
        <v>32</v>
      </c>
      <c r="N409" s="136" t="s">
        <v>47</v>
      </c>
      <c r="P409" s="137">
        <f>O409*H409</f>
        <v>0</v>
      </c>
      <c r="Q409" s="137">
        <v>0</v>
      </c>
      <c r="R409" s="137">
        <f>Q409*H409</f>
        <v>0</v>
      </c>
      <c r="S409" s="137">
        <v>0</v>
      </c>
      <c r="T409" s="138">
        <f>S409*H409</f>
        <v>0</v>
      </c>
      <c r="AR409" s="139" t="s">
        <v>261</v>
      </c>
      <c r="AT409" s="139" t="s">
        <v>156</v>
      </c>
      <c r="AU409" s="139" t="s">
        <v>86</v>
      </c>
      <c r="AY409" s="17" t="s">
        <v>153</v>
      </c>
      <c r="BE409" s="140">
        <f>IF(N409="základní",J409,0)</f>
        <v>1600.94</v>
      </c>
      <c r="BF409" s="140">
        <f>IF(N409="snížená",J409,0)</f>
        <v>0</v>
      </c>
      <c r="BG409" s="140">
        <f>IF(N409="zákl. přenesená",J409,0)</f>
        <v>0</v>
      </c>
      <c r="BH409" s="140">
        <f>IF(N409="sníž. přenesená",J409,0)</f>
        <v>0</v>
      </c>
      <c r="BI409" s="140">
        <f>IF(N409="nulová",J409,0)</f>
        <v>0</v>
      </c>
      <c r="BJ409" s="17" t="s">
        <v>84</v>
      </c>
      <c r="BK409" s="140">
        <f>ROUND(I409*H409,2)</f>
        <v>1600.94</v>
      </c>
      <c r="BL409" s="17" t="s">
        <v>261</v>
      </c>
      <c r="BM409" s="139" t="s">
        <v>609</v>
      </c>
    </row>
    <row r="410" spans="2:65" s="1" customFormat="1">
      <c r="B410" s="33"/>
      <c r="D410" s="141" t="s">
        <v>163</v>
      </c>
      <c r="F410" s="142" t="s">
        <v>610</v>
      </c>
      <c r="I410" s="143"/>
      <c r="L410" s="33"/>
      <c r="M410" s="144"/>
      <c r="T410" s="54"/>
      <c r="AT410" s="17" t="s">
        <v>163</v>
      </c>
      <c r="AU410" s="17" t="s">
        <v>86</v>
      </c>
    </row>
    <row r="411" spans="2:65" s="12" customFormat="1">
      <c r="B411" s="145"/>
      <c r="D411" s="146" t="s">
        <v>165</v>
      </c>
      <c r="E411" s="147" t="s">
        <v>32</v>
      </c>
      <c r="F411" s="148" t="s">
        <v>172</v>
      </c>
      <c r="H411" s="147" t="s">
        <v>32</v>
      </c>
      <c r="I411" s="149"/>
      <c r="L411" s="145"/>
      <c r="M411" s="150"/>
      <c r="T411" s="151"/>
      <c r="AT411" s="147" t="s">
        <v>165</v>
      </c>
      <c r="AU411" s="147" t="s">
        <v>86</v>
      </c>
      <c r="AV411" s="12" t="s">
        <v>84</v>
      </c>
      <c r="AW411" s="12" t="s">
        <v>37</v>
      </c>
      <c r="AX411" s="12" t="s">
        <v>76</v>
      </c>
      <c r="AY411" s="147" t="s">
        <v>153</v>
      </c>
    </row>
    <row r="412" spans="2:65" s="13" customFormat="1">
      <c r="B412" s="152"/>
      <c r="D412" s="146" t="s">
        <v>165</v>
      </c>
      <c r="E412" s="153" t="s">
        <v>32</v>
      </c>
      <c r="F412" s="154" t="s">
        <v>76</v>
      </c>
      <c r="H412" s="155">
        <v>0</v>
      </c>
      <c r="I412" s="156"/>
      <c r="L412" s="152"/>
      <c r="M412" s="157"/>
      <c r="T412" s="158"/>
      <c r="AT412" s="153" t="s">
        <v>165</v>
      </c>
      <c r="AU412" s="153" t="s">
        <v>86</v>
      </c>
      <c r="AV412" s="13" t="s">
        <v>86</v>
      </c>
      <c r="AW412" s="13" t="s">
        <v>37</v>
      </c>
      <c r="AX412" s="13" t="s">
        <v>76</v>
      </c>
      <c r="AY412" s="153" t="s">
        <v>153</v>
      </c>
    </row>
    <row r="413" spans="2:65" s="12" customFormat="1">
      <c r="B413" s="145"/>
      <c r="D413" s="146" t="s">
        <v>165</v>
      </c>
      <c r="E413" s="147" t="s">
        <v>32</v>
      </c>
      <c r="F413" s="148" t="s">
        <v>174</v>
      </c>
      <c r="H413" s="147" t="s">
        <v>32</v>
      </c>
      <c r="I413" s="149"/>
      <c r="L413" s="145"/>
      <c r="M413" s="150"/>
      <c r="T413" s="151"/>
      <c r="AT413" s="147" t="s">
        <v>165</v>
      </c>
      <c r="AU413" s="147" t="s">
        <v>86</v>
      </c>
      <c r="AV413" s="12" t="s">
        <v>84</v>
      </c>
      <c r="AW413" s="12" t="s">
        <v>37</v>
      </c>
      <c r="AX413" s="12" t="s">
        <v>76</v>
      </c>
      <c r="AY413" s="147" t="s">
        <v>153</v>
      </c>
    </row>
    <row r="414" spans="2:65" s="13" customFormat="1">
      <c r="B414" s="152"/>
      <c r="D414" s="146" t="s">
        <v>165</v>
      </c>
      <c r="E414" s="153" t="s">
        <v>32</v>
      </c>
      <c r="F414" s="154" t="s">
        <v>84</v>
      </c>
      <c r="H414" s="155">
        <v>1</v>
      </c>
      <c r="I414" s="156"/>
      <c r="L414" s="152"/>
      <c r="M414" s="157"/>
      <c r="T414" s="158"/>
      <c r="AT414" s="153" t="s">
        <v>165</v>
      </c>
      <c r="AU414" s="153" t="s">
        <v>86</v>
      </c>
      <c r="AV414" s="13" t="s">
        <v>86</v>
      </c>
      <c r="AW414" s="13" t="s">
        <v>37</v>
      </c>
      <c r="AX414" s="13" t="s">
        <v>76</v>
      </c>
      <c r="AY414" s="153" t="s">
        <v>153</v>
      </c>
    </row>
    <row r="415" spans="2:65" s="12" customFormat="1">
      <c r="B415" s="145"/>
      <c r="D415" s="146" t="s">
        <v>165</v>
      </c>
      <c r="E415" s="147" t="s">
        <v>32</v>
      </c>
      <c r="F415" s="148" t="s">
        <v>176</v>
      </c>
      <c r="H415" s="147" t="s">
        <v>32</v>
      </c>
      <c r="I415" s="149"/>
      <c r="L415" s="145"/>
      <c r="M415" s="150"/>
      <c r="T415" s="151"/>
      <c r="AT415" s="147" t="s">
        <v>165</v>
      </c>
      <c r="AU415" s="147" t="s">
        <v>86</v>
      </c>
      <c r="AV415" s="12" t="s">
        <v>84</v>
      </c>
      <c r="AW415" s="12" t="s">
        <v>37</v>
      </c>
      <c r="AX415" s="12" t="s">
        <v>76</v>
      </c>
      <c r="AY415" s="147" t="s">
        <v>153</v>
      </c>
    </row>
    <row r="416" spans="2:65" s="13" customFormat="1">
      <c r="B416" s="152"/>
      <c r="D416" s="146" t="s">
        <v>165</v>
      </c>
      <c r="E416" s="153" t="s">
        <v>32</v>
      </c>
      <c r="F416" s="154" t="s">
        <v>84</v>
      </c>
      <c r="H416" s="155">
        <v>1</v>
      </c>
      <c r="I416" s="156"/>
      <c r="L416" s="152"/>
      <c r="M416" s="157"/>
      <c r="T416" s="158"/>
      <c r="AT416" s="153" t="s">
        <v>165</v>
      </c>
      <c r="AU416" s="153" t="s">
        <v>86</v>
      </c>
      <c r="AV416" s="13" t="s">
        <v>86</v>
      </c>
      <c r="AW416" s="13" t="s">
        <v>37</v>
      </c>
      <c r="AX416" s="13" t="s">
        <v>76</v>
      </c>
      <c r="AY416" s="153" t="s">
        <v>153</v>
      </c>
    </row>
    <row r="417" spans="2:65" s="14" customFormat="1">
      <c r="B417" s="159"/>
      <c r="D417" s="146" t="s">
        <v>165</v>
      </c>
      <c r="E417" s="160" t="s">
        <v>32</v>
      </c>
      <c r="F417" s="161" t="s">
        <v>178</v>
      </c>
      <c r="H417" s="162">
        <v>2</v>
      </c>
      <c r="I417" s="163"/>
      <c r="L417" s="159"/>
      <c r="M417" s="164"/>
      <c r="T417" s="165"/>
      <c r="AT417" s="160" t="s">
        <v>165</v>
      </c>
      <c r="AU417" s="160" t="s">
        <v>86</v>
      </c>
      <c r="AV417" s="14" t="s">
        <v>161</v>
      </c>
      <c r="AW417" s="14" t="s">
        <v>37</v>
      </c>
      <c r="AX417" s="14" t="s">
        <v>84</v>
      </c>
      <c r="AY417" s="160" t="s">
        <v>153</v>
      </c>
    </row>
    <row r="418" spans="2:65" s="1" customFormat="1" ht="24.2" customHeight="1">
      <c r="B418" s="33"/>
      <c r="C418" s="166" t="s">
        <v>611</v>
      </c>
      <c r="D418" s="166" t="s">
        <v>231</v>
      </c>
      <c r="E418" s="167" t="s">
        <v>612</v>
      </c>
      <c r="F418" s="168" t="s">
        <v>613</v>
      </c>
      <c r="G418" s="169" t="s">
        <v>271</v>
      </c>
      <c r="H418" s="170">
        <v>2</v>
      </c>
      <c r="I418" s="171">
        <v>2892.89</v>
      </c>
      <c r="J418" s="172">
        <f>ROUND(I418*H418,2)</f>
        <v>5785.78</v>
      </c>
      <c r="K418" s="168" t="s">
        <v>264</v>
      </c>
      <c r="L418" s="173"/>
      <c r="M418" s="174" t="s">
        <v>32</v>
      </c>
      <c r="N418" s="175" t="s">
        <v>47</v>
      </c>
      <c r="P418" s="137">
        <f>O418*H418</f>
        <v>0</v>
      </c>
      <c r="Q418" s="137">
        <v>1.2999999999999999E-2</v>
      </c>
      <c r="R418" s="137">
        <f>Q418*H418</f>
        <v>2.5999999999999999E-2</v>
      </c>
      <c r="S418" s="137">
        <v>0</v>
      </c>
      <c r="T418" s="138">
        <f>S418*H418</f>
        <v>0</v>
      </c>
      <c r="AR418" s="139" t="s">
        <v>354</v>
      </c>
      <c r="AT418" s="139" t="s">
        <v>231</v>
      </c>
      <c r="AU418" s="139" t="s">
        <v>86</v>
      </c>
      <c r="AY418" s="17" t="s">
        <v>153</v>
      </c>
      <c r="BE418" s="140">
        <f>IF(N418="základní",J418,0)</f>
        <v>5785.78</v>
      </c>
      <c r="BF418" s="140">
        <f>IF(N418="snížená",J418,0)</f>
        <v>0</v>
      </c>
      <c r="BG418" s="140">
        <f>IF(N418="zákl. přenesená",J418,0)</f>
        <v>0</v>
      </c>
      <c r="BH418" s="140">
        <f>IF(N418="sníž. přenesená",J418,0)</f>
        <v>0</v>
      </c>
      <c r="BI418" s="140">
        <f>IF(N418="nulová",J418,0)</f>
        <v>0</v>
      </c>
      <c r="BJ418" s="17" t="s">
        <v>84</v>
      </c>
      <c r="BK418" s="140">
        <f>ROUND(I418*H418,2)</f>
        <v>5785.78</v>
      </c>
      <c r="BL418" s="17" t="s">
        <v>261</v>
      </c>
      <c r="BM418" s="139" t="s">
        <v>614</v>
      </c>
    </row>
    <row r="419" spans="2:65" s="1" customFormat="1" ht="16.5" customHeight="1">
      <c r="B419" s="33"/>
      <c r="C419" s="128" t="s">
        <v>615</v>
      </c>
      <c r="D419" s="128" t="s">
        <v>156</v>
      </c>
      <c r="E419" s="129" t="s">
        <v>616</v>
      </c>
      <c r="F419" s="130" t="s">
        <v>617</v>
      </c>
      <c r="G419" s="131" t="s">
        <v>271</v>
      </c>
      <c r="H419" s="132">
        <v>4</v>
      </c>
      <c r="I419" s="133">
        <v>84.76</v>
      </c>
      <c r="J419" s="134">
        <f>ROUND(I419*H419,2)</f>
        <v>339.04</v>
      </c>
      <c r="K419" s="130" t="s">
        <v>160</v>
      </c>
      <c r="L419" s="33"/>
      <c r="M419" s="135" t="s">
        <v>32</v>
      </c>
      <c r="N419" s="136" t="s">
        <v>47</v>
      </c>
      <c r="P419" s="137">
        <f>O419*H419</f>
        <v>0</v>
      </c>
      <c r="Q419" s="137">
        <v>1.0000000000000001E-5</v>
      </c>
      <c r="R419" s="137">
        <f>Q419*H419</f>
        <v>4.0000000000000003E-5</v>
      </c>
      <c r="S419" s="137">
        <v>0</v>
      </c>
      <c r="T419" s="138">
        <f>S419*H419</f>
        <v>0</v>
      </c>
      <c r="AR419" s="139" t="s">
        <v>261</v>
      </c>
      <c r="AT419" s="139" t="s">
        <v>156</v>
      </c>
      <c r="AU419" s="139" t="s">
        <v>86</v>
      </c>
      <c r="AY419" s="17" t="s">
        <v>153</v>
      </c>
      <c r="BE419" s="140">
        <f>IF(N419="základní",J419,0)</f>
        <v>339.04</v>
      </c>
      <c r="BF419" s="140">
        <f>IF(N419="snížená",J419,0)</f>
        <v>0</v>
      </c>
      <c r="BG419" s="140">
        <f>IF(N419="zákl. přenesená",J419,0)</f>
        <v>0</v>
      </c>
      <c r="BH419" s="140">
        <f>IF(N419="sníž. přenesená",J419,0)</f>
        <v>0</v>
      </c>
      <c r="BI419" s="140">
        <f>IF(N419="nulová",J419,0)</f>
        <v>0</v>
      </c>
      <c r="BJ419" s="17" t="s">
        <v>84</v>
      </c>
      <c r="BK419" s="140">
        <f>ROUND(I419*H419,2)</f>
        <v>339.04</v>
      </c>
      <c r="BL419" s="17" t="s">
        <v>261</v>
      </c>
      <c r="BM419" s="139" t="s">
        <v>618</v>
      </c>
    </row>
    <row r="420" spans="2:65" s="1" customFormat="1">
      <c r="B420" s="33"/>
      <c r="D420" s="141" t="s">
        <v>163</v>
      </c>
      <c r="F420" s="142" t="s">
        <v>619</v>
      </c>
      <c r="I420" s="143"/>
      <c r="L420" s="33"/>
      <c r="M420" s="144"/>
      <c r="T420" s="54"/>
      <c r="AT420" s="17" t="s">
        <v>163</v>
      </c>
      <c r="AU420" s="17" t="s">
        <v>86</v>
      </c>
    </row>
    <row r="421" spans="2:65" s="12" customFormat="1">
      <c r="B421" s="145"/>
      <c r="D421" s="146" t="s">
        <v>165</v>
      </c>
      <c r="E421" s="147" t="s">
        <v>32</v>
      </c>
      <c r="F421" s="148" t="s">
        <v>620</v>
      </c>
      <c r="H421" s="147" t="s">
        <v>32</v>
      </c>
      <c r="I421" s="149"/>
      <c r="L421" s="145"/>
      <c r="M421" s="150"/>
      <c r="T421" s="151"/>
      <c r="AT421" s="147" t="s">
        <v>165</v>
      </c>
      <c r="AU421" s="147" t="s">
        <v>86</v>
      </c>
      <c r="AV421" s="12" t="s">
        <v>84</v>
      </c>
      <c r="AW421" s="12" t="s">
        <v>37</v>
      </c>
      <c r="AX421" s="12" t="s">
        <v>76</v>
      </c>
      <c r="AY421" s="147" t="s">
        <v>153</v>
      </c>
    </row>
    <row r="422" spans="2:65" s="13" customFormat="1">
      <c r="B422" s="152"/>
      <c r="D422" s="146" t="s">
        <v>165</v>
      </c>
      <c r="E422" s="153" t="s">
        <v>32</v>
      </c>
      <c r="F422" s="154" t="s">
        <v>161</v>
      </c>
      <c r="H422" s="155">
        <v>4</v>
      </c>
      <c r="I422" s="156"/>
      <c r="L422" s="152"/>
      <c r="M422" s="157"/>
      <c r="T422" s="158"/>
      <c r="AT422" s="153" t="s">
        <v>165</v>
      </c>
      <c r="AU422" s="153" t="s">
        <v>86</v>
      </c>
      <c r="AV422" s="13" t="s">
        <v>86</v>
      </c>
      <c r="AW422" s="13" t="s">
        <v>37</v>
      </c>
      <c r="AX422" s="13" t="s">
        <v>84</v>
      </c>
      <c r="AY422" s="153" t="s">
        <v>153</v>
      </c>
    </row>
    <row r="423" spans="2:65" s="1" customFormat="1" ht="21.75" customHeight="1">
      <c r="B423" s="33"/>
      <c r="C423" s="128" t="s">
        <v>621</v>
      </c>
      <c r="D423" s="128" t="s">
        <v>156</v>
      </c>
      <c r="E423" s="129" t="s">
        <v>622</v>
      </c>
      <c r="F423" s="130" t="s">
        <v>623</v>
      </c>
      <c r="G423" s="131" t="s">
        <v>271</v>
      </c>
      <c r="H423" s="132">
        <v>4</v>
      </c>
      <c r="I423" s="133">
        <v>84.76</v>
      </c>
      <c r="J423" s="134">
        <f>ROUND(I423*H423,2)</f>
        <v>339.04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6.9999999999999994E-5</v>
      </c>
      <c r="R423" s="137">
        <f>Q423*H423</f>
        <v>2.7999999999999998E-4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339.04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339.04</v>
      </c>
      <c r="BL423" s="17" t="s">
        <v>261</v>
      </c>
      <c r="BM423" s="139" t="s">
        <v>624</v>
      </c>
    </row>
    <row r="424" spans="2:65" s="1" customFormat="1">
      <c r="B424" s="33"/>
      <c r="D424" s="141" t="s">
        <v>163</v>
      </c>
      <c r="F424" s="142" t="s">
        <v>625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" customFormat="1" ht="33" customHeight="1">
      <c r="B425" s="33"/>
      <c r="C425" s="128" t="s">
        <v>626</v>
      </c>
      <c r="D425" s="128" t="s">
        <v>156</v>
      </c>
      <c r="E425" s="129" t="s">
        <v>627</v>
      </c>
      <c r="F425" s="130" t="s">
        <v>628</v>
      </c>
      <c r="G425" s="131" t="s">
        <v>271</v>
      </c>
      <c r="H425" s="132">
        <v>4</v>
      </c>
      <c r="I425" s="133">
        <v>113.01</v>
      </c>
      <c r="J425" s="134">
        <f>ROUND(I425*H425,2)</f>
        <v>452.04</v>
      </c>
      <c r="K425" s="130" t="s">
        <v>160</v>
      </c>
      <c r="L425" s="33"/>
      <c r="M425" s="135" t="s">
        <v>32</v>
      </c>
      <c r="N425" s="136" t="s">
        <v>47</v>
      </c>
      <c r="P425" s="137">
        <f>O425*H425</f>
        <v>0</v>
      </c>
      <c r="Q425" s="137">
        <v>2.3400000000000001E-3</v>
      </c>
      <c r="R425" s="137">
        <f>Q425*H425</f>
        <v>9.3600000000000003E-3</v>
      </c>
      <c r="S425" s="137">
        <v>0</v>
      </c>
      <c r="T425" s="138">
        <f>S425*H425</f>
        <v>0</v>
      </c>
      <c r="AR425" s="139" t="s">
        <v>261</v>
      </c>
      <c r="AT425" s="139" t="s">
        <v>156</v>
      </c>
      <c r="AU425" s="139" t="s">
        <v>86</v>
      </c>
      <c r="AY425" s="17" t="s">
        <v>153</v>
      </c>
      <c r="BE425" s="140">
        <f>IF(N425="základní",J425,0)</f>
        <v>452.04</v>
      </c>
      <c r="BF425" s="140">
        <f>IF(N425="snížená",J425,0)</f>
        <v>0</v>
      </c>
      <c r="BG425" s="140">
        <f>IF(N425="zákl. přenesená",J425,0)</f>
        <v>0</v>
      </c>
      <c r="BH425" s="140">
        <f>IF(N425="sníž. přenesená",J425,0)</f>
        <v>0</v>
      </c>
      <c r="BI425" s="140">
        <f>IF(N425="nulová",J425,0)</f>
        <v>0</v>
      </c>
      <c r="BJ425" s="17" t="s">
        <v>84</v>
      </c>
      <c r="BK425" s="140">
        <f>ROUND(I425*H425,2)</f>
        <v>452.04</v>
      </c>
      <c r="BL425" s="17" t="s">
        <v>261</v>
      </c>
      <c r="BM425" s="139" t="s">
        <v>629</v>
      </c>
    </row>
    <row r="426" spans="2:65" s="1" customFormat="1">
      <c r="B426" s="33"/>
      <c r="D426" s="141" t="s">
        <v>163</v>
      </c>
      <c r="F426" s="142" t="s">
        <v>630</v>
      </c>
      <c r="I426" s="143"/>
      <c r="L426" s="33"/>
      <c r="M426" s="144"/>
      <c r="T426" s="54"/>
      <c r="AT426" s="17" t="s">
        <v>163</v>
      </c>
      <c r="AU426" s="17" t="s">
        <v>86</v>
      </c>
    </row>
    <row r="427" spans="2:65" s="1" customFormat="1" ht="16.5" customHeight="1">
      <c r="B427" s="33"/>
      <c r="C427" s="166" t="s">
        <v>631</v>
      </c>
      <c r="D427" s="166" t="s">
        <v>231</v>
      </c>
      <c r="E427" s="167" t="s">
        <v>632</v>
      </c>
      <c r="F427" s="168" t="s">
        <v>633</v>
      </c>
      <c r="G427" s="169" t="s">
        <v>271</v>
      </c>
      <c r="H427" s="170">
        <v>4</v>
      </c>
      <c r="I427" s="171">
        <v>244.85</v>
      </c>
      <c r="J427" s="172">
        <f>ROUND(I427*H427,2)</f>
        <v>979.4</v>
      </c>
      <c r="K427" s="168" t="s">
        <v>264</v>
      </c>
      <c r="L427" s="173"/>
      <c r="M427" s="174" t="s">
        <v>32</v>
      </c>
      <c r="N427" s="175" t="s">
        <v>47</v>
      </c>
      <c r="P427" s="137">
        <f>O427*H427</f>
        <v>0</v>
      </c>
      <c r="Q427" s="137">
        <v>5.8E-4</v>
      </c>
      <c r="R427" s="137">
        <f>Q427*H427</f>
        <v>2.32E-3</v>
      </c>
      <c r="S427" s="137">
        <v>0</v>
      </c>
      <c r="T427" s="138">
        <f>S427*H427</f>
        <v>0</v>
      </c>
      <c r="AR427" s="139" t="s">
        <v>354</v>
      </c>
      <c r="AT427" s="139" t="s">
        <v>231</v>
      </c>
      <c r="AU427" s="139" t="s">
        <v>86</v>
      </c>
      <c r="AY427" s="17" t="s">
        <v>153</v>
      </c>
      <c r="BE427" s="140">
        <f>IF(N427="základní",J427,0)</f>
        <v>979.4</v>
      </c>
      <c r="BF427" s="140">
        <f>IF(N427="snížená",J427,0)</f>
        <v>0</v>
      </c>
      <c r="BG427" s="140">
        <f>IF(N427="zákl. přenesená",J427,0)</f>
        <v>0</v>
      </c>
      <c r="BH427" s="140">
        <f>IF(N427="sníž. přenesená",J427,0)</f>
        <v>0</v>
      </c>
      <c r="BI427" s="140">
        <f>IF(N427="nulová",J427,0)</f>
        <v>0</v>
      </c>
      <c r="BJ427" s="17" t="s">
        <v>84</v>
      </c>
      <c r="BK427" s="140">
        <f>ROUND(I427*H427,2)</f>
        <v>979.4</v>
      </c>
      <c r="BL427" s="17" t="s">
        <v>261</v>
      </c>
      <c r="BM427" s="139" t="s">
        <v>634</v>
      </c>
    </row>
    <row r="428" spans="2:65" s="1" customFormat="1" ht="24.2" customHeight="1">
      <c r="B428" s="33"/>
      <c r="C428" s="128" t="s">
        <v>635</v>
      </c>
      <c r="D428" s="128" t="s">
        <v>156</v>
      </c>
      <c r="E428" s="129" t="s">
        <v>636</v>
      </c>
      <c r="F428" s="130" t="s">
        <v>637</v>
      </c>
      <c r="G428" s="131" t="s">
        <v>271</v>
      </c>
      <c r="H428" s="132">
        <v>1</v>
      </c>
      <c r="I428" s="133">
        <v>894.64</v>
      </c>
      <c r="J428" s="134">
        <f>ROUND(I428*H428,2)</f>
        <v>894.64</v>
      </c>
      <c r="K428" s="130" t="s">
        <v>160</v>
      </c>
      <c r="L428" s="33"/>
      <c r="M428" s="135" t="s">
        <v>32</v>
      </c>
      <c r="N428" s="136" t="s">
        <v>47</v>
      </c>
      <c r="P428" s="137">
        <f>O428*H428</f>
        <v>0</v>
      </c>
      <c r="Q428" s="137">
        <v>0</v>
      </c>
      <c r="R428" s="137">
        <f>Q428*H428</f>
        <v>0</v>
      </c>
      <c r="S428" s="137">
        <v>0</v>
      </c>
      <c r="T428" s="138">
        <f>S428*H428</f>
        <v>0</v>
      </c>
      <c r="AR428" s="139" t="s">
        <v>261</v>
      </c>
      <c r="AT428" s="139" t="s">
        <v>156</v>
      </c>
      <c r="AU428" s="139" t="s">
        <v>86</v>
      </c>
      <c r="AY428" s="17" t="s">
        <v>153</v>
      </c>
      <c r="BE428" s="140">
        <f>IF(N428="základní",J428,0)</f>
        <v>894.64</v>
      </c>
      <c r="BF428" s="140">
        <f>IF(N428="snížená",J428,0)</f>
        <v>0</v>
      </c>
      <c r="BG428" s="140">
        <f>IF(N428="zákl. přenesená",J428,0)</f>
        <v>0</v>
      </c>
      <c r="BH428" s="140">
        <f>IF(N428="sníž. přenesená",J428,0)</f>
        <v>0</v>
      </c>
      <c r="BI428" s="140">
        <f>IF(N428="nulová",J428,0)</f>
        <v>0</v>
      </c>
      <c r="BJ428" s="17" t="s">
        <v>84</v>
      </c>
      <c r="BK428" s="140">
        <f>ROUND(I428*H428,2)</f>
        <v>894.64</v>
      </c>
      <c r="BL428" s="17" t="s">
        <v>261</v>
      </c>
      <c r="BM428" s="139" t="s">
        <v>638</v>
      </c>
    </row>
    <row r="429" spans="2:65" s="1" customFormat="1">
      <c r="B429" s="33"/>
      <c r="D429" s="141" t="s">
        <v>163</v>
      </c>
      <c r="F429" s="142" t="s">
        <v>639</v>
      </c>
      <c r="I429" s="143"/>
      <c r="L429" s="33"/>
      <c r="M429" s="144"/>
      <c r="T429" s="54"/>
      <c r="AT429" s="17" t="s">
        <v>163</v>
      </c>
      <c r="AU429" s="17" t="s">
        <v>86</v>
      </c>
    </row>
    <row r="430" spans="2:65" s="1" customFormat="1" ht="16.5" customHeight="1">
      <c r="B430" s="33"/>
      <c r="C430" s="166" t="s">
        <v>640</v>
      </c>
      <c r="D430" s="166" t="s">
        <v>231</v>
      </c>
      <c r="E430" s="167" t="s">
        <v>641</v>
      </c>
      <c r="F430" s="168" t="s">
        <v>642</v>
      </c>
      <c r="G430" s="169" t="s">
        <v>271</v>
      </c>
      <c r="H430" s="170">
        <v>1</v>
      </c>
      <c r="I430" s="171">
        <v>1163.03</v>
      </c>
      <c r="J430" s="172">
        <f>ROUND(I430*H430,2)</f>
        <v>1163.03</v>
      </c>
      <c r="K430" s="168" t="s">
        <v>264</v>
      </c>
      <c r="L430" s="173"/>
      <c r="M430" s="174" t="s">
        <v>32</v>
      </c>
      <c r="N430" s="175" t="s">
        <v>47</v>
      </c>
      <c r="P430" s="137">
        <f>O430*H430</f>
        <v>0</v>
      </c>
      <c r="Q430" s="137">
        <v>3.4200000000000001E-2</v>
      </c>
      <c r="R430" s="137">
        <f>Q430*H430</f>
        <v>3.4200000000000001E-2</v>
      </c>
      <c r="S430" s="137">
        <v>0</v>
      </c>
      <c r="T430" s="138">
        <f>S430*H430</f>
        <v>0</v>
      </c>
      <c r="AR430" s="139" t="s">
        <v>354</v>
      </c>
      <c r="AT430" s="139" t="s">
        <v>231</v>
      </c>
      <c r="AU430" s="139" t="s">
        <v>86</v>
      </c>
      <c r="AY430" s="17" t="s">
        <v>153</v>
      </c>
      <c r="BE430" s="140">
        <f>IF(N430="základní",J430,0)</f>
        <v>1163.03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1163.03</v>
      </c>
      <c r="BL430" s="17" t="s">
        <v>261</v>
      </c>
      <c r="BM430" s="139" t="s">
        <v>643</v>
      </c>
    </row>
    <row r="431" spans="2:65" s="1" customFormat="1" ht="21.75" customHeight="1">
      <c r="B431" s="33"/>
      <c r="C431" s="128" t="s">
        <v>644</v>
      </c>
      <c r="D431" s="128" t="s">
        <v>156</v>
      </c>
      <c r="E431" s="129" t="s">
        <v>645</v>
      </c>
      <c r="F431" s="130" t="s">
        <v>646</v>
      </c>
      <c r="G431" s="131" t="s">
        <v>271</v>
      </c>
      <c r="H431" s="132">
        <v>2</v>
      </c>
      <c r="I431" s="133">
        <v>134.66999999999999</v>
      </c>
      <c r="J431" s="134">
        <f>ROUND(I431*H431,2)</f>
        <v>269.33999999999997</v>
      </c>
      <c r="K431" s="130" t="s">
        <v>160</v>
      </c>
      <c r="L431" s="33"/>
      <c r="M431" s="135" t="s">
        <v>32</v>
      </c>
      <c r="N431" s="136" t="s">
        <v>47</v>
      </c>
      <c r="P431" s="137">
        <f>O431*H431</f>
        <v>0</v>
      </c>
      <c r="Q431" s="137">
        <v>0</v>
      </c>
      <c r="R431" s="137">
        <f>Q431*H431</f>
        <v>0</v>
      </c>
      <c r="S431" s="137">
        <v>0</v>
      </c>
      <c r="T431" s="138">
        <f>S431*H431</f>
        <v>0</v>
      </c>
      <c r="AR431" s="139" t="s">
        <v>261</v>
      </c>
      <c r="AT431" s="139" t="s">
        <v>156</v>
      </c>
      <c r="AU431" s="139" t="s">
        <v>86</v>
      </c>
      <c r="AY431" s="17" t="s">
        <v>153</v>
      </c>
      <c r="BE431" s="140">
        <f>IF(N431="základní",J431,0)</f>
        <v>269.33999999999997</v>
      </c>
      <c r="BF431" s="140">
        <f>IF(N431="snížená",J431,0)</f>
        <v>0</v>
      </c>
      <c r="BG431" s="140">
        <f>IF(N431="zákl. přenesená",J431,0)</f>
        <v>0</v>
      </c>
      <c r="BH431" s="140">
        <f>IF(N431="sníž. přenesená",J431,0)</f>
        <v>0</v>
      </c>
      <c r="BI431" s="140">
        <f>IF(N431="nulová",J431,0)</f>
        <v>0</v>
      </c>
      <c r="BJ431" s="17" t="s">
        <v>84</v>
      </c>
      <c r="BK431" s="140">
        <f>ROUND(I431*H431,2)</f>
        <v>269.33999999999997</v>
      </c>
      <c r="BL431" s="17" t="s">
        <v>261</v>
      </c>
      <c r="BM431" s="139" t="s">
        <v>647</v>
      </c>
    </row>
    <row r="432" spans="2:65" s="1" customFormat="1">
      <c r="B432" s="33"/>
      <c r="D432" s="141" t="s">
        <v>163</v>
      </c>
      <c r="F432" s="142" t="s">
        <v>648</v>
      </c>
      <c r="I432" s="143"/>
      <c r="L432" s="33"/>
      <c r="M432" s="144"/>
      <c r="T432" s="54"/>
      <c r="AT432" s="17" t="s">
        <v>163</v>
      </c>
      <c r="AU432" s="17" t="s">
        <v>86</v>
      </c>
    </row>
    <row r="433" spans="2:65" s="1" customFormat="1" ht="21.75" customHeight="1">
      <c r="B433" s="33"/>
      <c r="C433" s="128" t="s">
        <v>649</v>
      </c>
      <c r="D433" s="128" t="s">
        <v>156</v>
      </c>
      <c r="E433" s="129" t="s">
        <v>650</v>
      </c>
      <c r="F433" s="130" t="s">
        <v>651</v>
      </c>
      <c r="G433" s="131" t="s">
        <v>271</v>
      </c>
      <c r="H433" s="132">
        <v>2</v>
      </c>
      <c r="I433" s="133">
        <v>37.76</v>
      </c>
      <c r="J433" s="134">
        <f>ROUND(I433*H433,2)</f>
        <v>75.52</v>
      </c>
      <c r="K433" s="130" t="s">
        <v>160</v>
      </c>
      <c r="L433" s="33"/>
      <c r="M433" s="135" t="s">
        <v>32</v>
      </c>
      <c r="N433" s="136" t="s">
        <v>47</v>
      </c>
      <c r="P433" s="137">
        <f>O433*H433</f>
        <v>0</v>
      </c>
      <c r="Q433" s="137">
        <v>0</v>
      </c>
      <c r="R433" s="137">
        <f>Q433*H433</f>
        <v>0</v>
      </c>
      <c r="S433" s="137">
        <v>0</v>
      </c>
      <c r="T433" s="138">
        <f>S433*H433</f>
        <v>0</v>
      </c>
      <c r="AR433" s="139" t="s">
        <v>261</v>
      </c>
      <c r="AT433" s="139" t="s">
        <v>156</v>
      </c>
      <c r="AU433" s="139" t="s">
        <v>86</v>
      </c>
      <c r="AY433" s="17" t="s">
        <v>153</v>
      </c>
      <c r="BE433" s="140">
        <f>IF(N433="základní",J433,0)</f>
        <v>75.52</v>
      </c>
      <c r="BF433" s="140">
        <f>IF(N433="snížená",J433,0)</f>
        <v>0</v>
      </c>
      <c r="BG433" s="140">
        <f>IF(N433="zákl. přenesená",J433,0)</f>
        <v>0</v>
      </c>
      <c r="BH433" s="140">
        <f>IF(N433="sníž. přenesená",J433,0)</f>
        <v>0</v>
      </c>
      <c r="BI433" s="140">
        <f>IF(N433="nulová",J433,0)</f>
        <v>0</v>
      </c>
      <c r="BJ433" s="17" t="s">
        <v>84</v>
      </c>
      <c r="BK433" s="140">
        <f>ROUND(I433*H433,2)</f>
        <v>75.52</v>
      </c>
      <c r="BL433" s="17" t="s">
        <v>261</v>
      </c>
      <c r="BM433" s="139" t="s">
        <v>652</v>
      </c>
    </row>
    <row r="434" spans="2:65" s="1" customFormat="1">
      <c r="B434" s="33"/>
      <c r="D434" s="141" t="s">
        <v>163</v>
      </c>
      <c r="F434" s="142" t="s">
        <v>653</v>
      </c>
      <c r="I434" s="143"/>
      <c r="L434" s="33"/>
      <c r="M434" s="144"/>
      <c r="T434" s="54"/>
      <c r="AT434" s="17" t="s">
        <v>163</v>
      </c>
      <c r="AU434" s="17" t="s">
        <v>86</v>
      </c>
    </row>
    <row r="435" spans="2:65" s="1" customFormat="1" ht="24.2" customHeight="1">
      <c r="B435" s="33"/>
      <c r="C435" s="128" t="s">
        <v>654</v>
      </c>
      <c r="D435" s="128" t="s">
        <v>156</v>
      </c>
      <c r="E435" s="129" t="s">
        <v>655</v>
      </c>
      <c r="F435" s="130" t="s">
        <v>656</v>
      </c>
      <c r="G435" s="131" t="s">
        <v>294</v>
      </c>
      <c r="H435" s="132">
        <v>7.1999999999999995E-2</v>
      </c>
      <c r="I435" s="133">
        <v>1271.33</v>
      </c>
      <c r="J435" s="134">
        <f>ROUND(I435*H435,2)</f>
        <v>91.54</v>
      </c>
      <c r="K435" s="130" t="s">
        <v>160</v>
      </c>
      <c r="L435" s="33"/>
      <c r="M435" s="135" t="s">
        <v>32</v>
      </c>
      <c r="N435" s="136" t="s">
        <v>47</v>
      </c>
      <c r="P435" s="137">
        <f>O435*H435</f>
        <v>0</v>
      </c>
      <c r="Q435" s="137">
        <v>0</v>
      </c>
      <c r="R435" s="137">
        <f>Q435*H435</f>
        <v>0</v>
      </c>
      <c r="S435" s="137">
        <v>0</v>
      </c>
      <c r="T435" s="138">
        <f>S435*H435</f>
        <v>0</v>
      </c>
      <c r="AR435" s="139" t="s">
        <v>261</v>
      </c>
      <c r="AT435" s="139" t="s">
        <v>156</v>
      </c>
      <c r="AU435" s="139" t="s">
        <v>86</v>
      </c>
      <c r="AY435" s="17" t="s">
        <v>153</v>
      </c>
      <c r="BE435" s="140">
        <f>IF(N435="základní",J435,0)</f>
        <v>91.54</v>
      </c>
      <c r="BF435" s="140">
        <f>IF(N435="snížená",J435,0)</f>
        <v>0</v>
      </c>
      <c r="BG435" s="140">
        <f>IF(N435="zákl. přenesená",J435,0)</f>
        <v>0</v>
      </c>
      <c r="BH435" s="140">
        <f>IF(N435="sníž. přenesená",J435,0)</f>
        <v>0</v>
      </c>
      <c r="BI435" s="140">
        <f>IF(N435="nulová",J435,0)</f>
        <v>0</v>
      </c>
      <c r="BJ435" s="17" t="s">
        <v>84</v>
      </c>
      <c r="BK435" s="140">
        <f>ROUND(I435*H435,2)</f>
        <v>91.54</v>
      </c>
      <c r="BL435" s="17" t="s">
        <v>261</v>
      </c>
      <c r="BM435" s="139" t="s">
        <v>657</v>
      </c>
    </row>
    <row r="436" spans="2:65" s="1" customFormat="1">
      <c r="B436" s="33"/>
      <c r="D436" s="141" t="s">
        <v>163</v>
      </c>
      <c r="F436" s="142" t="s">
        <v>658</v>
      </c>
      <c r="I436" s="143"/>
      <c r="L436" s="33"/>
      <c r="M436" s="144"/>
      <c r="T436" s="54"/>
      <c r="AT436" s="17" t="s">
        <v>163</v>
      </c>
      <c r="AU436" s="17" t="s">
        <v>86</v>
      </c>
    </row>
    <row r="437" spans="2:65" s="11" customFormat="1" ht="22.9" customHeight="1">
      <c r="B437" s="116"/>
      <c r="D437" s="117" t="s">
        <v>75</v>
      </c>
      <c r="E437" s="126" t="s">
        <v>659</v>
      </c>
      <c r="F437" s="126" t="s">
        <v>660</v>
      </c>
      <c r="I437" s="119"/>
      <c r="J437" s="127">
        <f>BK437</f>
        <v>1144.53</v>
      </c>
      <c r="L437" s="116"/>
      <c r="M437" s="121"/>
      <c r="P437" s="122">
        <f>SUM(P438:P450)</f>
        <v>0</v>
      </c>
      <c r="R437" s="122">
        <f>SUM(R438:R450)</f>
        <v>1.4116999999999999E-3</v>
      </c>
      <c r="T437" s="123">
        <f>SUM(T438:T450)</f>
        <v>5.0000000000000001E-4</v>
      </c>
      <c r="AR437" s="117" t="s">
        <v>86</v>
      </c>
      <c r="AT437" s="124" t="s">
        <v>75</v>
      </c>
      <c r="AU437" s="124" t="s">
        <v>84</v>
      </c>
      <c r="AY437" s="117" t="s">
        <v>153</v>
      </c>
      <c r="BK437" s="125">
        <f>SUM(BK438:BK450)</f>
        <v>1144.53</v>
      </c>
    </row>
    <row r="438" spans="2:65" s="1" customFormat="1" ht="16.5" customHeight="1">
      <c r="B438" s="33"/>
      <c r="C438" s="128" t="s">
        <v>661</v>
      </c>
      <c r="D438" s="128" t="s">
        <v>156</v>
      </c>
      <c r="E438" s="129" t="s">
        <v>662</v>
      </c>
      <c r="F438" s="130" t="s">
        <v>663</v>
      </c>
      <c r="G438" s="131" t="s">
        <v>271</v>
      </c>
      <c r="H438" s="132">
        <v>1</v>
      </c>
      <c r="I438" s="133">
        <v>226.01</v>
      </c>
      <c r="J438" s="134">
        <f>ROUND(I438*H438,2)</f>
        <v>226.01</v>
      </c>
      <c r="K438" s="130" t="s">
        <v>160</v>
      </c>
      <c r="L438" s="33"/>
      <c r="M438" s="135" t="s">
        <v>32</v>
      </c>
      <c r="N438" s="136" t="s">
        <v>47</v>
      </c>
      <c r="P438" s="137">
        <f>O438*H438</f>
        <v>0</v>
      </c>
      <c r="Q438" s="137">
        <v>0</v>
      </c>
      <c r="R438" s="137">
        <f>Q438*H438</f>
        <v>0</v>
      </c>
      <c r="S438" s="137">
        <v>5.0000000000000001E-4</v>
      </c>
      <c r="T438" s="138">
        <f>S438*H438</f>
        <v>5.0000000000000001E-4</v>
      </c>
      <c r="AR438" s="139" t="s">
        <v>261</v>
      </c>
      <c r="AT438" s="139" t="s">
        <v>156</v>
      </c>
      <c r="AU438" s="139" t="s">
        <v>86</v>
      </c>
      <c r="AY438" s="17" t="s">
        <v>153</v>
      </c>
      <c r="BE438" s="140">
        <f>IF(N438="základní",J438,0)</f>
        <v>226.01</v>
      </c>
      <c r="BF438" s="140">
        <f>IF(N438="snížená",J438,0)</f>
        <v>0</v>
      </c>
      <c r="BG438" s="140">
        <f>IF(N438="zákl. přenesená",J438,0)</f>
        <v>0</v>
      </c>
      <c r="BH438" s="140">
        <f>IF(N438="sníž. přenesená",J438,0)</f>
        <v>0</v>
      </c>
      <c r="BI438" s="140">
        <f>IF(N438="nulová",J438,0)</f>
        <v>0</v>
      </c>
      <c r="BJ438" s="17" t="s">
        <v>84</v>
      </c>
      <c r="BK438" s="140">
        <f>ROUND(I438*H438,2)</f>
        <v>226.01</v>
      </c>
      <c r="BL438" s="17" t="s">
        <v>261</v>
      </c>
      <c r="BM438" s="139" t="s">
        <v>664</v>
      </c>
    </row>
    <row r="439" spans="2:65" s="1" customFormat="1">
      <c r="B439" s="33"/>
      <c r="D439" s="141" t="s">
        <v>163</v>
      </c>
      <c r="F439" s="142" t="s">
        <v>665</v>
      </c>
      <c r="I439" s="143"/>
      <c r="L439" s="33"/>
      <c r="M439" s="144"/>
      <c r="T439" s="54"/>
      <c r="AT439" s="17" t="s">
        <v>163</v>
      </c>
      <c r="AU439" s="17" t="s">
        <v>86</v>
      </c>
    </row>
    <row r="440" spans="2:65" s="12" customFormat="1">
      <c r="B440" s="145"/>
      <c r="D440" s="146" t="s">
        <v>165</v>
      </c>
      <c r="E440" s="147" t="s">
        <v>32</v>
      </c>
      <c r="F440" s="148" t="s">
        <v>176</v>
      </c>
      <c r="H440" s="147" t="s">
        <v>32</v>
      </c>
      <c r="I440" s="149"/>
      <c r="L440" s="145"/>
      <c r="M440" s="150"/>
      <c r="T440" s="151"/>
      <c r="AT440" s="147" t="s">
        <v>165</v>
      </c>
      <c r="AU440" s="147" t="s">
        <v>86</v>
      </c>
      <c r="AV440" s="12" t="s">
        <v>84</v>
      </c>
      <c r="AW440" s="12" t="s">
        <v>37</v>
      </c>
      <c r="AX440" s="12" t="s">
        <v>76</v>
      </c>
      <c r="AY440" s="147" t="s">
        <v>153</v>
      </c>
    </row>
    <row r="441" spans="2:65" s="13" customFormat="1">
      <c r="B441" s="152"/>
      <c r="D441" s="146" t="s">
        <v>165</v>
      </c>
      <c r="E441" s="153" t="s">
        <v>32</v>
      </c>
      <c r="F441" s="154" t="s">
        <v>84</v>
      </c>
      <c r="H441" s="155">
        <v>1</v>
      </c>
      <c r="I441" s="156"/>
      <c r="L441" s="152"/>
      <c r="M441" s="157"/>
      <c r="T441" s="158"/>
      <c r="AT441" s="153" t="s">
        <v>165</v>
      </c>
      <c r="AU441" s="153" t="s">
        <v>86</v>
      </c>
      <c r="AV441" s="13" t="s">
        <v>86</v>
      </c>
      <c r="AW441" s="13" t="s">
        <v>37</v>
      </c>
      <c r="AX441" s="13" t="s">
        <v>84</v>
      </c>
      <c r="AY441" s="153" t="s">
        <v>153</v>
      </c>
    </row>
    <row r="442" spans="2:65" s="1" customFormat="1" ht="24.2" customHeight="1">
      <c r="B442" s="33"/>
      <c r="C442" s="128" t="s">
        <v>666</v>
      </c>
      <c r="D442" s="128" t="s">
        <v>156</v>
      </c>
      <c r="E442" s="129" t="s">
        <v>667</v>
      </c>
      <c r="F442" s="130" t="s">
        <v>668</v>
      </c>
      <c r="G442" s="131" t="s">
        <v>159</v>
      </c>
      <c r="H442" s="132">
        <v>0.09</v>
      </c>
      <c r="I442" s="133">
        <v>3662.28</v>
      </c>
      <c r="J442" s="134">
        <f>ROUND(I442*H442,2)</f>
        <v>329.61</v>
      </c>
      <c r="K442" s="130" t="s">
        <v>160</v>
      </c>
      <c r="L442" s="33"/>
      <c r="M442" s="135" t="s">
        <v>32</v>
      </c>
      <c r="N442" s="136" t="s">
        <v>47</v>
      </c>
      <c r="P442" s="137">
        <f>O442*H442</f>
        <v>0</v>
      </c>
      <c r="Q442" s="137">
        <v>1.2999999999999999E-4</v>
      </c>
      <c r="R442" s="137">
        <f>Q442*H442</f>
        <v>1.1699999999999998E-5</v>
      </c>
      <c r="S442" s="137">
        <v>0</v>
      </c>
      <c r="T442" s="138">
        <f>S442*H442</f>
        <v>0</v>
      </c>
      <c r="AR442" s="139" t="s">
        <v>261</v>
      </c>
      <c r="AT442" s="139" t="s">
        <v>156</v>
      </c>
      <c r="AU442" s="139" t="s">
        <v>86</v>
      </c>
      <c r="AY442" s="17" t="s">
        <v>153</v>
      </c>
      <c r="BE442" s="140">
        <f>IF(N442="základní",J442,0)</f>
        <v>329.61</v>
      </c>
      <c r="BF442" s="140">
        <f>IF(N442="snížená",J442,0)</f>
        <v>0</v>
      </c>
      <c r="BG442" s="140">
        <f>IF(N442="zákl. přenesená",J442,0)</f>
        <v>0</v>
      </c>
      <c r="BH442" s="140">
        <f>IF(N442="sníž. přenesená",J442,0)</f>
        <v>0</v>
      </c>
      <c r="BI442" s="140">
        <f>IF(N442="nulová",J442,0)</f>
        <v>0</v>
      </c>
      <c r="BJ442" s="17" t="s">
        <v>84</v>
      </c>
      <c r="BK442" s="140">
        <f>ROUND(I442*H442,2)</f>
        <v>329.61</v>
      </c>
      <c r="BL442" s="17" t="s">
        <v>261</v>
      </c>
      <c r="BM442" s="139" t="s">
        <v>669</v>
      </c>
    </row>
    <row r="443" spans="2:65" s="1" customFormat="1">
      <c r="B443" s="33"/>
      <c r="D443" s="141" t="s">
        <v>163</v>
      </c>
      <c r="F443" s="142" t="s">
        <v>670</v>
      </c>
      <c r="I443" s="143"/>
      <c r="L443" s="33"/>
      <c r="M443" s="144"/>
      <c r="T443" s="54"/>
      <c r="AT443" s="17" t="s">
        <v>163</v>
      </c>
      <c r="AU443" s="17" t="s">
        <v>86</v>
      </c>
    </row>
    <row r="444" spans="2:65" s="13" customFormat="1">
      <c r="B444" s="152"/>
      <c r="D444" s="146" t="s">
        <v>165</v>
      </c>
      <c r="E444" s="153" t="s">
        <v>32</v>
      </c>
      <c r="F444" s="154" t="s">
        <v>671</v>
      </c>
      <c r="H444" s="155">
        <v>0.09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84</v>
      </c>
      <c r="AY444" s="153" t="s">
        <v>153</v>
      </c>
    </row>
    <row r="445" spans="2:65" s="1" customFormat="1" ht="16.5" customHeight="1">
      <c r="B445" s="33"/>
      <c r="C445" s="166" t="s">
        <v>672</v>
      </c>
      <c r="D445" s="166" t="s">
        <v>231</v>
      </c>
      <c r="E445" s="167" t="s">
        <v>673</v>
      </c>
      <c r="F445" s="168" t="s">
        <v>674</v>
      </c>
      <c r="G445" s="169" t="s">
        <v>271</v>
      </c>
      <c r="H445" s="170">
        <v>1</v>
      </c>
      <c r="I445" s="171">
        <v>587.64</v>
      </c>
      <c r="J445" s="172">
        <f>ROUND(I445*H445,2)</f>
        <v>587.64</v>
      </c>
      <c r="K445" s="168" t="s">
        <v>160</v>
      </c>
      <c r="L445" s="173"/>
      <c r="M445" s="174" t="s">
        <v>32</v>
      </c>
      <c r="N445" s="175" t="s">
        <v>47</v>
      </c>
      <c r="P445" s="137">
        <f>O445*H445</f>
        <v>0</v>
      </c>
      <c r="Q445" s="137">
        <v>1.4E-3</v>
      </c>
      <c r="R445" s="137">
        <f>Q445*H445</f>
        <v>1.4E-3</v>
      </c>
      <c r="S445" s="137">
        <v>0</v>
      </c>
      <c r="T445" s="138">
        <f>S445*H445</f>
        <v>0</v>
      </c>
      <c r="AR445" s="139" t="s">
        <v>354</v>
      </c>
      <c r="AT445" s="139" t="s">
        <v>231</v>
      </c>
      <c r="AU445" s="139" t="s">
        <v>86</v>
      </c>
      <c r="AY445" s="17" t="s">
        <v>153</v>
      </c>
      <c r="BE445" s="140">
        <f>IF(N445="základní",J445,0)</f>
        <v>587.64</v>
      </c>
      <c r="BF445" s="140">
        <f>IF(N445="snížená",J445,0)</f>
        <v>0</v>
      </c>
      <c r="BG445" s="140">
        <f>IF(N445="zákl. přenesená",J445,0)</f>
        <v>0</v>
      </c>
      <c r="BH445" s="140">
        <f>IF(N445="sníž. přenesená",J445,0)</f>
        <v>0</v>
      </c>
      <c r="BI445" s="140">
        <f>IF(N445="nulová",J445,0)</f>
        <v>0</v>
      </c>
      <c r="BJ445" s="17" t="s">
        <v>84</v>
      </c>
      <c r="BK445" s="140">
        <f>ROUND(I445*H445,2)</f>
        <v>587.64</v>
      </c>
      <c r="BL445" s="17" t="s">
        <v>261</v>
      </c>
      <c r="BM445" s="139" t="s">
        <v>675</v>
      </c>
    </row>
    <row r="446" spans="2:65" s="12" customFormat="1">
      <c r="B446" s="145"/>
      <c r="D446" s="146" t="s">
        <v>165</v>
      </c>
      <c r="E446" s="147" t="s">
        <v>32</v>
      </c>
      <c r="F446" s="148" t="s">
        <v>676</v>
      </c>
      <c r="H446" s="147" t="s">
        <v>32</v>
      </c>
      <c r="I446" s="149"/>
      <c r="L446" s="145"/>
      <c r="M446" s="150"/>
      <c r="T446" s="151"/>
      <c r="AT446" s="147" t="s">
        <v>165</v>
      </c>
      <c r="AU446" s="147" t="s">
        <v>86</v>
      </c>
      <c r="AV446" s="12" t="s">
        <v>84</v>
      </c>
      <c r="AW446" s="12" t="s">
        <v>37</v>
      </c>
      <c r="AX446" s="12" t="s">
        <v>76</v>
      </c>
      <c r="AY446" s="147" t="s">
        <v>153</v>
      </c>
    </row>
    <row r="447" spans="2:65" s="12" customFormat="1">
      <c r="B447" s="145"/>
      <c r="D447" s="146" t="s">
        <v>165</v>
      </c>
      <c r="E447" s="147" t="s">
        <v>32</v>
      </c>
      <c r="F447" s="148" t="s">
        <v>176</v>
      </c>
      <c r="H447" s="147" t="s">
        <v>32</v>
      </c>
      <c r="I447" s="149"/>
      <c r="L447" s="145"/>
      <c r="M447" s="150"/>
      <c r="T447" s="151"/>
      <c r="AT447" s="147" t="s">
        <v>165</v>
      </c>
      <c r="AU447" s="147" t="s">
        <v>86</v>
      </c>
      <c r="AV447" s="12" t="s">
        <v>84</v>
      </c>
      <c r="AW447" s="12" t="s">
        <v>37</v>
      </c>
      <c r="AX447" s="12" t="s">
        <v>76</v>
      </c>
      <c r="AY447" s="147" t="s">
        <v>153</v>
      </c>
    </row>
    <row r="448" spans="2:65" s="13" customFormat="1">
      <c r="B448" s="152"/>
      <c r="D448" s="146" t="s">
        <v>165</v>
      </c>
      <c r="E448" s="153" t="s">
        <v>32</v>
      </c>
      <c r="F448" s="154" t="s">
        <v>84</v>
      </c>
      <c r="H448" s="155">
        <v>1</v>
      </c>
      <c r="I448" s="156"/>
      <c r="L448" s="152"/>
      <c r="M448" s="157"/>
      <c r="T448" s="158"/>
      <c r="AT448" s="153" t="s">
        <v>165</v>
      </c>
      <c r="AU448" s="153" t="s">
        <v>86</v>
      </c>
      <c r="AV448" s="13" t="s">
        <v>86</v>
      </c>
      <c r="AW448" s="13" t="s">
        <v>37</v>
      </c>
      <c r="AX448" s="13" t="s">
        <v>84</v>
      </c>
      <c r="AY448" s="153" t="s">
        <v>153</v>
      </c>
    </row>
    <row r="449" spans="2:65" s="1" customFormat="1" ht="24.2" customHeight="1">
      <c r="B449" s="33"/>
      <c r="C449" s="128" t="s">
        <v>677</v>
      </c>
      <c r="D449" s="128" t="s">
        <v>156</v>
      </c>
      <c r="E449" s="129" t="s">
        <v>678</v>
      </c>
      <c r="F449" s="130" t="s">
        <v>679</v>
      </c>
      <c r="G449" s="131" t="s">
        <v>294</v>
      </c>
      <c r="H449" s="132">
        <v>1E-3</v>
      </c>
      <c r="I449" s="133">
        <v>1271.33</v>
      </c>
      <c r="J449" s="134">
        <f>ROUND(I449*H449,2)</f>
        <v>1.27</v>
      </c>
      <c r="K449" s="130" t="s">
        <v>160</v>
      </c>
      <c r="L449" s="33"/>
      <c r="M449" s="135" t="s">
        <v>32</v>
      </c>
      <c r="N449" s="136" t="s">
        <v>47</v>
      </c>
      <c r="P449" s="137">
        <f>O449*H449</f>
        <v>0</v>
      </c>
      <c r="Q449" s="137">
        <v>0</v>
      </c>
      <c r="R449" s="137">
        <f>Q449*H449</f>
        <v>0</v>
      </c>
      <c r="S449" s="137">
        <v>0</v>
      </c>
      <c r="T449" s="138">
        <f>S449*H449</f>
        <v>0</v>
      </c>
      <c r="AR449" s="139" t="s">
        <v>261</v>
      </c>
      <c r="AT449" s="139" t="s">
        <v>156</v>
      </c>
      <c r="AU449" s="139" t="s">
        <v>86</v>
      </c>
      <c r="AY449" s="17" t="s">
        <v>153</v>
      </c>
      <c r="BE449" s="140">
        <f>IF(N449="základní",J449,0)</f>
        <v>1.27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1.27</v>
      </c>
      <c r="BL449" s="17" t="s">
        <v>261</v>
      </c>
      <c r="BM449" s="139" t="s">
        <v>680</v>
      </c>
    </row>
    <row r="450" spans="2:65" s="1" customFormat="1">
      <c r="B450" s="33"/>
      <c r="D450" s="141" t="s">
        <v>163</v>
      </c>
      <c r="F450" s="142" t="s">
        <v>681</v>
      </c>
      <c r="I450" s="143"/>
      <c r="L450" s="33"/>
      <c r="M450" s="144"/>
      <c r="T450" s="54"/>
      <c r="AT450" s="17" t="s">
        <v>163</v>
      </c>
      <c r="AU450" s="17" t="s">
        <v>86</v>
      </c>
    </row>
    <row r="451" spans="2:65" s="11" customFormat="1" ht="22.9" customHeight="1">
      <c r="B451" s="116"/>
      <c r="D451" s="117" t="s">
        <v>75</v>
      </c>
      <c r="E451" s="126" t="s">
        <v>682</v>
      </c>
      <c r="F451" s="126" t="s">
        <v>683</v>
      </c>
      <c r="I451" s="119"/>
      <c r="J451" s="127">
        <f>BK451</f>
        <v>13658.140000000001</v>
      </c>
      <c r="L451" s="116"/>
      <c r="M451" s="121"/>
      <c r="P451" s="122">
        <f>SUM(P452:P504)</f>
        <v>0</v>
      </c>
      <c r="R451" s="122">
        <f>SUM(R452:R504)</f>
        <v>0.19289319999999999</v>
      </c>
      <c r="T451" s="123">
        <f>SUM(T452:T504)</f>
        <v>0</v>
      </c>
      <c r="AR451" s="117" t="s">
        <v>86</v>
      </c>
      <c r="AT451" s="124" t="s">
        <v>75</v>
      </c>
      <c r="AU451" s="124" t="s">
        <v>84</v>
      </c>
      <c r="AY451" s="117" t="s">
        <v>153</v>
      </c>
      <c r="BK451" s="125">
        <f>SUM(BK452:BK504)</f>
        <v>13658.140000000001</v>
      </c>
    </row>
    <row r="452" spans="2:65" s="1" customFormat="1" ht="16.5" customHeight="1">
      <c r="B452" s="33"/>
      <c r="C452" s="128" t="s">
        <v>684</v>
      </c>
      <c r="D452" s="128" t="s">
        <v>156</v>
      </c>
      <c r="E452" s="129" t="s">
        <v>685</v>
      </c>
      <c r="F452" s="130" t="s">
        <v>686</v>
      </c>
      <c r="G452" s="131" t="s">
        <v>159</v>
      </c>
      <c r="H452" s="132">
        <v>3.3769999999999998</v>
      </c>
      <c r="I452" s="133">
        <v>17.89</v>
      </c>
      <c r="J452" s="134">
        <f>ROUND(I452*H452,2)</f>
        <v>60.41</v>
      </c>
      <c r="K452" s="130" t="s">
        <v>160</v>
      </c>
      <c r="L452" s="33"/>
      <c r="M452" s="135" t="s">
        <v>32</v>
      </c>
      <c r="N452" s="136" t="s">
        <v>47</v>
      </c>
      <c r="P452" s="137">
        <f>O452*H452</f>
        <v>0</v>
      </c>
      <c r="Q452" s="137">
        <v>0</v>
      </c>
      <c r="R452" s="137">
        <f>Q452*H452</f>
        <v>0</v>
      </c>
      <c r="S452" s="137">
        <v>0</v>
      </c>
      <c r="T452" s="138">
        <f>S452*H452</f>
        <v>0</v>
      </c>
      <c r="AR452" s="139" t="s">
        <v>261</v>
      </c>
      <c r="AT452" s="139" t="s">
        <v>156</v>
      </c>
      <c r="AU452" s="139" t="s">
        <v>86</v>
      </c>
      <c r="AY452" s="17" t="s">
        <v>153</v>
      </c>
      <c r="BE452" s="140">
        <f>IF(N452="základní",J452,0)</f>
        <v>60.41</v>
      </c>
      <c r="BF452" s="140">
        <f>IF(N452="snížená",J452,0)</f>
        <v>0</v>
      </c>
      <c r="BG452" s="140">
        <f>IF(N452="zákl. přenesená",J452,0)</f>
        <v>0</v>
      </c>
      <c r="BH452" s="140">
        <f>IF(N452="sníž. přenesená",J452,0)</f>
        <v>0</v>
      </c>
      <c r="BI452" s="140">
        <f>IF(N452="nulová",J452,0)</f>
        <v>0</v>
      </c>
      <c r="BJ452" s="17" t="s">
        <v>84</v>
      </c>
      <c r="BK452" s="140">
        <f>ROUND(I452*H452,2)</f>
        <v>60.41</v>
      </c>
      <c r="BL452" s="17" t="s">
        <v>261</v>
      </c>
      <c r="BM452" s="139" t="s">
        <v>687</v>
      </c>
    </row>
    <row r="453" spans="2:65" s="1" customFormat="1">
      <c r="B453" s="33"/>
      <c r="D453" s="141" t="s">
        <v>163</v>
      </c>
      <c r="F453" s="142" t="s">
        <v>688</v>
      </c>
      <c r="I453" s="143"/>
      <c r="L453" s="33"/>
      <c r="M453" s="144"/>
      <c r="T453" s="54"/>
      <c r="AT453" s="17" t="s">
        <v>163</v>
      </c>
      <c r="AU453" s="17" t="s">
        <v>86</v>
      </c>
    </row>
    <row r="454" spans="2:65" s="12" customFormat="1">
      <c r="B454" s="145"/>
      <c r="D454" s="146" t="s">
        <v>165</v>
      </c>
      <c r="E454" s="147" t="s">
        <v>32</v>
      </c>
      <c r="F454" s="148" t="s">
        <v>172</v>
      </c>
      <c r="H454" s="147" t="s">
        <v>32</v>
      </c>
      <c r="I454" s="149"/>
      <c r="L454" s="145"/>
      <c r="M454" s="150"/>
      <c r="T454" s="151"/>
      <c r="AT454" s="147" t="s">
        <v>165</v>
      </c>
      <c r="AU454" s="147" t="s">
        <v>86</v>
      </c>
      <c r="AV454" s="12" t="s">
        <v>84</v>
      </c>
      <c r="AW454" s="12" t="s">
        <v>37</v>
      </c>
      <c r="AX454" s="12" t="s">
        <v>76</v>
      </c>
      <c r="AY454" s="147" t="s">
        <v>153</v>
      </c>
    </row>
    <row r="455" spans="2:65" s="13" customFormat="1">
      <c r="B455" s="152"/>
      <c r="D455" s="146" t="s">
        <v>165</v>
      </c>
      <c r="E455" s="153" t="s">
        <v>32</v>
      </c>
      <c r="F455" s="154" t="s">
        <v>173</v>
      </c>
      <c r="H455" s="155">
        <v>1.1639999999999999</v>
      </c>
      <c r="I455" s="156"/>
      <c r="L455" s="152"/>
      <c r="M455" s="157"/>
      <c r="T455" s="158"/>
      <c r="AT455" s="153" t="s">
        <v>165</v>
      </c>
      <c r="AU455" s="153" t="s">
        <v>86</v>
      </c>
      <c r="AV455" s="13" t="s">
        <v>86</v>
      </c>
      <c r="AW455" s="13" t="s">
        <v>37</v>
      </c>
      <c r="AX455" s="13" t="s">
        <v>76</v>
      </c>
      <c r="AY455" s="153" t="s">
        <v>153</v>
      </c>
    </row>
    <row r="456" spans="2:65" s="12" customFormat="1">
      <c r="B456" s="145"/>
      <c r="D456" s="146" t="s">
        <v>165</v>
      </c>
      <c r="E456" s="147" t="s">
        <v>32</v>
      </c>
      <c r="F456" s="148" t="s">
        <v>174</v>
      </c>
      <c r="H456" s="147" t="s">
        <v>32</v>
      </c>
      <c r="I456" s="149"/>
      <c r="L456" s="145"/>
      <c r="M456" s="150"/>
      <c r="T456" s="151"/>
      <c r="AT456" s="147" t="s">
        <v>165</v>
      </c>
      <c r="AU456" s="147" t="s">
        <v>86</v>
      </c>
      <c r="AV456" s="12" t="s">
        <v>84</v>
      </c>
      <c r="AW456" s="12" t="s">
        <v>37</v>
      </c>
      <c r="AX456" s="12" t="s">
        <v>76</v>
      </c>
      <c r="AY456" s="147" t="s">
        <v>153</v>
      </c>
    </row>
    <row r="457" spans="2:65" s="13" customFormat="1">
      <c r="B457" s="152"/>
      <c r="D457" s="146" t="s">
        <v>165</v>
      </c>
      <c r="E457" s="153" t="s">
        <v>32</v>
      </c>
      <c r="F457" s="154" t="s">
        <v>175</v>
      </c>
      <c r="H457" s="155">
        <v>1.278</v>
      </c>
      <c r="I457" s="156"/>
      <c r="L457" s="152"/>
      <c r="M457" s="157"/>
      <c r="T457" s="158"/>
      <c r="AT457" s="153" t="s">
        <v>165</v>
      </c>
      <c r="AU457" s="153" t="s">
        <v>86</v>
      </c>
      <c r="AV457" s="13" t="s">
        <v>86</v>
      </c>
      <c r="AW457" s="13" t="s">
        <v>37</v>
      </c>
      <c r="AX457" s="13" t="s">
        <v>76</v>
      </c>
      <c r="AY457" s="153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176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177</v>
      </c>
      <c r="H459" s="155">
        <v>0.93500000000000005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4" customFormat="1">
      <c r="B460" s="159"/>
      <c r="D460" s="146" t="s">
        <v>165</v>
      </c>
      <c r="E460" s="160" t="s">
        <v>32</v>
      </c>
      <c r="F460" s="161" t="s">
        <v>178</v>
      </c>
      <c r="H460" s="162">
        <v>3.3769999999999998</v>
      </c>
      <c r="I460" s="163"/>
      <c r="L460" s="159"/>
      <c r="M460" s="164"/>
      <c r="T460" s="165"/>
      <c r="AT460" s="160" t="s">
        <v>165</v>
      </c>
      <c r="AU460" s="160" t="s">
        <v>86</v>
      </c>
      <c r="AV460" s="14" t="s">
        <v>161</v>
      </c>
      <c r="AW460" s="14" t="s">
        <v>37</v>
      </c>
      <c r="AX460" s="14" t="s">
        <v>84</v>
      </c>
      <c r="AY460" s="160" t="s">
        <v>153</v>
      </c>
    </row>
    <row r="461" spans="2:65" s="1" customFormat="1" ht="16.5" customHeight="1">
      <c r="B461" s="33"/>
      <c r="C461" s="128" t="s">
        <v>689</v>
      </c>
      <c r="D461" s="128" t="s">
        <v>156</v>
      </c>
      <c r="E461" s="129" t="s">
        <v>690</v>
      </c>
      <c r="F461" s="130" t="s">
        <v>691</v>
      </c>
      <c r="G461" s="131" t="s">
        <v>159</v>
      </c>
      <c r="H461" s="132">
        <v>3.3769999999999998</v>
      </c>
      <c r="I461" s="133">
        <v>27.31</v>
      </c>
      <c r="J461" s="134">
        <f>ROUND(I461*H461,2)</f>
        <v>92.23</v>
      </c>
      <c r="K461" s="130" t="s">
        <v>160</v>
      </c>
      <c r="L461" s="33"/>
      <c r="M461" s="135" t="s">
        <v>32</v>
      </c>
      <c r="N461" s="136" t="s">
        <v>47</v>
      </c>
      <c r="P461" s="137">
        <f>O461*H461</f>
        <v>0</v>
      </c>
      <c r="Q461" s="137">
        <v>2.9999999999999997E-4</v>
      </c>
      <c r="R461" s="137">
        <f>Q461*H461</f>
        <v>1.0130999999999999E-3</v>
      </c>
      <c r="S461" s="137">
        <v>0</v>
      </c>
      <c r="T461" s="138">
        <f>S461*H461</f>
        <v>0</v>
      </c>
      <c r="AR461" s="139" t="s">
        <v>261</v>
      </c>
      <c r="AT461" s="139" t="s">
        <v>156</v>
      </c>
      <c r="AU461" s="139" t="s">
        <v>86</v>
      </c>
      <c r="AY461" s="17" t="s">
        <v>153</v>
      </c>
      <c r="BE461" s="140">
        <f>IF(N461="základní",J461,0)</f>
        <v>92.23</v>
      </c>
      <c r="BF461" s="140">
        <f>IF(N461="snížená",J461,0)</f>
        <v>0</v>
      </c>
      <c r="BG461" s="140">
        <f>IF(N461="zákl. přenesená",J461,0)</f>
        <v>0</v>
      </c>
      <c r="BH461" s="140">
        <f>IF(N461="sníž. přenesená",J461,0)</f>
        <v>0</v>
      </c>
      <c r="BI461" s="140">
        <f>IF(N461="nulová",J461,0)</f>
        <v>0</v>
      </c>
      <c r="BJ461" s="17" t="s">
        <v>84</v>
      </c>
      <c r="BK461" s="140">
        <f>ROUND(I461*H461,2)</f>
        <v>92.23</v>
      </c>
      <c r="BL461" s="17" t="s">
        <v>261</v>
      </c>
      <c r="BM461" s="139" t="s">
        <v>692</v>
      </c>
    </row>
    <row r="462" spans="2:65" s="1" customFormat="1">
      <c r="B462" s="33"/>
      <c r="D462" s="141" t="s">
        <v>163</v>
      </c>
      <c r="F462" s="142" t="s">
        <v>693</v>
      </c>
      <c r="I462" s="143"/>
      <c r="L462" s="33"/>
      <c r="M462" s="144"/>
      <c r="T462" s="54"/>
      <c r="AT462" s="17" t="s">
        <v>163</v>
      </c>
      <c r="AU462" s="17" t="s">
        <v>86</v>
      </c>
    </row>
    <row r="463" spans="2:65" s="1" customFormat="1" ht="24.2" customHeight="1">
      <c r="B463" s="33"/>
      <c r="C463" s="128" t="s">
        <v>694</v>
      </c>
      <c r="D463" s="128" t="s">
        <v>156</v>
      </c>
      <c r="E463" s="129" t="s">
        <v>695</v>
      </c>
      <c r="F463" s="130" t="s">
        <v>696</v>
      </c>
      <c r="G463" s="131" t="s">
        <v>159</v>
      </c>
      <c r="H463" s="132">
        <v>3.3769999999999998</v>
      </c>
      <c r="I463" s="133">
        <v>641.32000000000005</v>
      </c>
      <c r="J463" s="134">
        <f>ROUND(I463*H463,2)</f>
        <v>2165.7399999999998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1.4999999999999999E-2</v>
      </c>
      <c r="R463" s="137">
        <f>Q463*H463</f>
        <v>5.0654999999999992E-2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2165.7399999999998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2165.7399999999998</v>
      </c>
      <c r="BL463" s="17" t="s">
        <v>261</v>
      </c>
      <c r="BM463" s="139" t="s">
        <v>697</v>
      </c>
    </row>
    <row r="464" spans="2:65" s="1" customFormat="1">
      <c r="B464" s="33"/>
      <c r="D464" s="141" t="s">
        <v>163</v>
      </c>
      <c r="F464" s="142" t="s">
        <v>698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699</v>
      </c>
      <c r="D465" s="128" t="s">
        <v>156</v>
      </c>
      <c r="E465" s="129" t="s">
        <v>700</v>
      </c>
      <c r="F465" s="130" t="s">
        <v>701</v>
      </c>
      <c r="G465" s="131" t="s">
        <v>159</v>
      </c>
      <c r="H465" s="132">
        <v>3.3769999999999998</v>
      </c>
      <c r="I465" s="133">
        <v>452.03</v>
      </c>
      <c r="J465" s="134">
        <f>ROUND(I465*H465,2)</f>
        <v>1526.51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1.5E-3</v>
      </c>
      <c r="R465" s="137">
        <f>Q465*H465</f>
        <v>5.0654999999999997E-3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1526.51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1526.51</v>
      </c>
      <c r="BL465" s="17" t="s">
        <v>261</v>
      </c>
      <c r="BM465" s="139" t="s">
        <v>702</v>
      </c>
    </row>
    <row r="466" spans="2:65" s="1" customFormat="1">
      <c r="B466" s="33"/>
      <c r="D466" s="141" t="s">
        <v>163</v>
      </c>
      <c r="F466" s="142" t="s">
        <v>703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" customFormat="1" ht="16.5" customHeight="1">
      <c r="B467" s="33"/>
      <c r="C467" s="128" t="s">
        <v>704</v>
      </c>
      <c r="D467" s="128" t="s">
        <v>156</v>
      </c>
      <c r="E467" s="129" t="s">
        <v>705</v>
      </c>
      <c r="F467" s="130" t="s">
        <v>706</v>
      </c>
      <c r="G467" s="131" t="s">
        <v>226</v>
      </c>
      <c r="H467" s="132">
        <v>5</v>
      </c>
      <c r="I467" s="133">
        <v>120.54</v>
      </c>
      <c r="J467" s="134">
        <f>ROUND(I467*H467,2)</f>
        <v>602.70000000000005</v>
      </c>
      <c r="K467" s="130" t="s">
        <v>160</v>
      </c>
      <c r="L467" s="33"/>
      <c r="M467" s="135" t="s">
        <v>32</v>
      </c>
      <c r="N467" s="136" t="s">
        <v>47</v>
      </c>
      <c r="P467" s="137">
        <f>O467*H467</f>
        <v>0</v>
      </c>
      <c r="Q467" s="137">
        <v>0</v>
      </c>
      <c r="R467" s="137">
        <f>Q467*H467</f>
        <v>0</v>
      </c>
      <c r="S467" s="137">
        <v>0</v>
      </c>
      <c r="T467" s="138">
        <f>S467*H467</f>
        <v>0</v>
      </c>
      <c r="AR467" s="139" t="s">
        <v>261</v>
      </c>
      <c r="AT467" s="139" t="s">
        <v>156</v>
      </c>
      <c r="AU467" s="139" t="s">
        <v>86</v>
      </c>
      <c r="AY467" s="17" t="s">
        <v>153</v>
      </c>
      <c r="BE467" s="140">
        <f>IF(N467="základní",J467,0)</f>
        <v>602.70000000000005</v>
      </c>
      <c r="BF467" s="140">
        <f>IF(N467="snížená",J467,0)</f>
        <v>0</v>
      </c>
      <c r="BG467" s="140">
        <f>IF(N467="zákl. přenesená",J467,0)</f>
        <v>0</v>
      </c>
      <c r="BH467" s="140">
        <f>IF(N467="sníž. přenesená",J467,0)</f>
        <v>0</v>
      </c>
      <c r="BI467" s="140">
        <f>IF(N467="nulová",J467,0)</f>
        <v>0</v>
      </c>
      <c r="BJ467" s="17" t="s">
        <v>84</v>
      </c>
      <c r="BK467" s="140">
        <f>ROUND(I467*H467,2)</f>
        <v>602.70000000000005</v>
      </c>
      <c r="BL467" s="17" t="s">
        <v>261</v>
      </c>
      <c r="BM467" s="139" t="s">
        <v>707</v>
      </c>
    </row>
    <row r="468" spans="2:65" s="1" customFormat="1">
      <c r="B468" s="33"/>
      <c r="D468" s="141" t="s">
        <v>163</v>
      </c>
      <c r="F468" s="142" t="s">
        <v>708</v>
      </c>
      <c r="I468" s="143"/>
      <c r="L468" s="33"/>
      <c r="M468" s="144"/>
      <c r="T468" s="54"/>
      <c r="AT468" s="17" t="s">
        <v>163</v>
      </c>
      <c r="AU468" s="17" t="s">
        <v>86</v>
      </c>
    </row>
    <row r="469" spans="2:65" s="12" customFormat="1">
      <c r="B469" s="145"/>
      <c r="D469" s="146" t="s">
        <v>165</v>
      </c>
      <c r="E469" s="147" t="s">
        <v>32</v>
      </c>
      <c r="F469" s="148" t="s">
        <v>709</v>
      </c>
      <c r="H469" s="147" t="s">
        <v>32</v>
      </c>
      <c r="I469" s="149"/>
      <c r="L469" s="145"/>
      <c r="M469" s="150"/>
      <c r="T469" s="151"/>
      <c r="AT469" s="147" t="s">
        <v>165</v>
      </c>
      <c r="AU469" s="147" t="s">
        <v>86</v>
      </c>
      <c r="AV469" s="12" t="s">
        <v>84</v>
      </c>
      <c r="AW469" s="12" t="s">
        <v>37</v>
      </c>
      <c r="AX469" s="12" t="s">
        <v>76</v>
      </c>
      <c r="AY469" s="147" t="s">
        <v>153</v>
      </c>
    </row>
    <row r="470" spans="2:65" s="13" customFormat="1">
      <c r="B470" s="152"/>
      <c r="D470" s="146" t="s">
        <v>165</v>
      </c>
      <c r="E470" s="153" t="s">
        <v>32</v>
      </c>
      <c r="F470" s="154" t="s">
        <v>188</v>
      </c>
      <c r="H470" s="155">
        <v>5</v>
      </c>
      <c r="I470" s="156"/>
      <c r="L470" s="152"/>
      <c r="M470" s="157"/>
      <c r="T470" s="158"/>
      <c r="AT470" s="153" t="s">
        <v>165</v>
      </c>
      <c r="AU470" s="153" t="s">
        <v>86</v>
      </c>
      <c r="AV470" s="13" t="s">
        <v>86</v>
      </c>
      <c r="AW470" s="13" t="s">
        <v>37</v>
      </c>
      <c r="AX470" s="13" t="s">
        <v>84</v>
      </c>
      <c r="AY470" s="153" t="s">
        <v>153</v>
      </c>
    </row>
    <row r="471" spans="2:65" s="1" customFormat="1" ht="16.5" customHeight="1">
      <c r="B471" s="33"/>
      <c r="C471" s="128" t="s">
        <v>710</v>
      </c>
      <c r="D471" s="128" t="s">
        <v>156</v>
      </c>
      <c r="E471" s="129" t="s">
        <v>711</v>
      </c>
      <c r="F471" s="130" t="s">
        <v>712</v>
      </c>
      <c r="G471" s="131" t="s">
        <v>271</v>
      </c>
      <c r="H471" s="132">
        <v>10</v>
      </c>
      <c r="I471" s="133">
        <v>187.4</v>
      </c>
      <c r="J471" s="134">
        <f>ROUND(I471*H471,2)</f>
        <v>1874</v>
      </c>
      <c r="K471" s="130" t="s">
        <v>160</v>
      </c>
      <c r="L471" s="33"/>
      <c r="M471" s="135" t="s">
        <v>32</v>
      </c>
      <c r="N471" s="136" t="s">
        <v>47</v>
      </c>
      <c r="P471" s="137">
        <f>O471*H471</f>
        <v>0</v>
      </c>
      <c r="Q471" s="137">
        <v>2.1000000000000001E-4</v>
      </c>
      <c r="R471" s="137">
        <f>Q471*H471</f>
        <v>2.1000000000000003E-3</v>
      </c>
      <c r="S471" s="137">
        <v>0</v>
      </c>
      <c r="T471" s="138">
        <f>S471*H471</f>
        <v>0</v>
      </c>
      <c r="AR471" s="139" t="s">
        <v>261</v>
      </c>
      <c r="AT471" s="139" t="s">
        <v>156</v>
      </c>
      <c r="AU471" s="139" t="s">
        <v>86</v>
      </c>
      <c r="AY471" s="17" t="s">
        <v>153</v>
      </c>
      <c r="BE471" s="140">
        <f>IF(N471="základní",J471,0)</f>
        <v>1874</v>
      </c>
      <c r="BF471" s="140">
        <f>IF(N471="snížená",J471,0)</f>
        <v>0</v>
      </c>
      <c r="BG471" s="140">
        <f>IF(N471="zákl. přenesená",J471,0)</f>
        <v>0</v>
      </c>
      <c r="BH471" s="140">
        <f>IF(N471="sníž. přenesená",J471,0)</f>
        <v>0</v>
      </c>
      <c r="BI471" s="140">
        <f>IF(N471="nulová",J471,0)</f>
        <v>0</v>
      </c>
      <c r="BJ471" s="17" t="s">
        <v>84</v>
      </c>
      <c r="BK471" s="140">
        <f>ROUND(I471*H471,2)</f>
        <v>1874</v>
      </c>
      <c r="BL471" s="17" t="s">
        <v>261</v>
      </c>
      <c r="BM471" s="139" t="s">
        <v>713</v>
      </c>
    </row>
    <row r="472" spans="2:65" s="1" customFormat="1">
      <c r="B472" s="33"/>
      <c r="D472" s="141" t="s">
        <v>163</v>
      </c>
      <c r="F472" s="142" t="s">
        <v>714</v>
      </c>
      <c r="I472" s="143"/>
      <c r="L472" s="33"/>
      <c r="M472" s="144"/>
      <c r="T472" s="54"/>
      <c r="AT472" s="17" t="s">
        <v>163</v>
      </c>
      <c r="AU472" s="17" t="s">
        <v>86</v>
      </c>
    </row>
    <row r="473" spans="2:65" s="12" customFormat="1">
      <c r="B473" s="145"/>
      <c r="D473" s="146" t="s">
        <v>165</v>
      </c>
      <c r="E473" s="147" t="s">
        <v>32</v>
      </c>
      <c r="F473" s="148" t="s">
        <v>172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86</v>
      </c>
      <c r="H474" s="155">
        <v>2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174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3" customFormat="1">
      <c r="B476" s="152"/>
      <c r="D476" s="146" t="s">
        <v>165</v>
      </c>
      <c r="E476" s="153" t="s">
        <v>32</v>
      </c>
      <c r="F476" s="154" t="s">
        <v>161</v>
      </c>
      <c r="H476" s="155">
        <v>4</v>
      </c>
      <c r="I476" s="156"/>
      <c r="L476" s="152"/>
      <c r="M476" s="157"/>
      <c r="T476" s="158"/>
      <c r="AT476" s="153" t="s">
        <v>165</v>
      </c>
      <c r="AU476" s="153" t="s">
        <v>86</v>
      </c>
      <c r="AV476" s="13" t="s">
        <v>86</v>
      </c>
      <c r="AW476" s="13" t="s">
        <v>37</v>
      </c>
      <c r="AX476" s="13" t="s">
        <v>76</v>
      </c>
      <c r="AY476" s="153" t="s">
        <v>153</v>
      </c>
    </row>
    <row r="477" spans="2:65" s="12" customFormat="1">
      <c r="B477" s="145"/>
      <c r="D477" s="146" t="s">
        <v>165</v>
      </c>
      <c r="E477" s="147" t="s">
        <v>32</v>
      </c>
      <c r="F477" s="148" t="s">
        <v>176</v>
      </c>
      <c r="H477" s="147" t="s">
        <v>32</v>
      </c>
      <c r="I477" s="149"/>
      <c r="L477" s="145"/>
      <c r="M477" s="150"/>
      <c r="T477" s="151"/>
      <c r="AT477" s="147" t="s">
        <v>165</v>
      </c>
      <c r="AU477" s="147" t="s">
        <v>86</v>
      </c>
      <c r="AV477" s="12" t="s">
        <v>84</v>
      </c>
      <c r="AW477" s="12" t="s">
        <v>37</v>
      </c>
      <c r="AX477" s="12" t="s">
        <v>76</v>
      </c>
      <c r="AY477" s="147" t="s">
        <v>153</v>
      </c>
    </row>
    <row r="478" spans="2:65" s="13" customFormat="1">
      <c r="B478" s="152"/>
      <c r="D478" s="146" t="s">
        <v>165</v>
      </c>
      <c r="E478" s="153" t="s">
        <v>32</v>
      </c>
      <c r="F478" s="154" t="s">
        <v>161</v>
      </c>
      <c r="H478" s="155">
        <v>4</v>
      </c>
      <c r="I478" s="156"/>
      <c r="L478" s="152"/>
      <c r="M478" s="157"/>
      <c r="T478" s="158"/>
      <c r="AT478" s="153" t="s">
        <v>165</v>
      </c>
      <c r="AU478" s="153" t="s">
        <v>86</v>
      </c>
      <c r="AV478" s="13" t="s">
        <v>86</v>
      </c>
      <c r="AW478" s="13" t="s">
        <v>37</v>
      </c>
      <c r="AX478" s="13" t="s">
        <v>76</v>
      </c>
      <c r="AY478" s="153" t="s">
        <v>153</v>
      </c>
    </row>
    <row r="479" spans="2:65" s="14" customFormat="1">
      <c r="B479" s="159"/>
      <c r="D479" s="146" t="s">
        <v>165</v>
      </c>
      <c r="E479" s="160" t="s">
        <v>32</v>
      </c>
      <c r="F479" s="161" t="s">
        <v>178</v>
      </c>
      <c r="H479" s="162">
        <v>10</v>
      </c>
      <c r="I479" s="163"/>
      <c r="L479" s="159"/>
      <c r="M479" s="164"/>
      <c r="T479" s="165"/>
      <c r="AT479" s="160" t="s">
        <v>165</v>
      </c>
      <c r="AU479" s="160" t="s">
        <v>86</v>
      </c>
      <c r="AV479" s="14" t="s">
        <v>161</v>
      </c>
      <c r="AW479" s="14" t="s">
        <v>37</v>
      </c>
      <c r="AX479" s="14" t="s">
        <v>84</v>
      </c>
      <c r="AY479" s="160" t="s">
        <v>153</v>
      </c>
    </row>
    <row r="480" spans="2:65" s="1" customFormat="1" ht="16.5" customHeight="1">
      <c r="B480" s="33"/>
      <c r="C480" s="128" t="s">
        <v>715</v>
      </c>
      <c r="D480" s="128" t="s">
        <v>156</v>
      </c>
      <c r="E480" s="129" t="s">
        <v>716</v>
      </c>
      <c r="F480" s="130" t="s">
        <v>717</v>
      </c>
      <c r="G480" s="131" t="s">
        <v>226</v>
      </c>
      <c r="H480" s="132">
        <v>11.62</v>
      </c>
      <c r="I480" s="133">
        <v>140.32</v>
      </c>
      <c r="J480" s="134">
        <f>ROUND(I480*H480,2)</f>
        <v>1630.52</v>
      </c>
      <c r="K480" s="130" t="s">
        <v>160</v>
      </c>
      <c r="L480" s="33"/>
      <c r="M480" s="135" t="s">
        <v>32</v>
      </c>
      <c r="N480" s="136" t="s">
        <v>47</v>
      </c>
      <c r="P480" s="137">
        <f>O480*H480</f>
        <v>0</v>
      </c>
      <c r="Q480" s="137">
        <v>1.42E-3</v>
      </c>
      <c r="R480" s="137">
        <f>Q480*H480</f>
        <v>1.6500399999999998E-2</v>
      </c>
      <c r="S480" s="137">
        <v>0</v>
      </c>
      <c r="T480" s="138">
        <f>S480*H480</f>
        <v>0</v>
      </c>
      <c r="AR480" s="139" t="s">
        <v>261</v>
      </c>
      <c r="AT480" s="139" t="s">
        <v>156</v>
      </c>
      <c r="AU480" s="139" t="s">
        <v>86</v>
      </c>
      <c r="AY480" s="17" t="s">
        <v>153</v>
      </c>
      <c r="BE480" s="140">
        <f>IF(N480="základní",J480,0)</f>
        <v>1630.52</v>
      </c>
      <c r="BF480" s="140">
        <f>IF(N480="snížená",J480,0)</f>
        <v>0</v>
      </c>
      <c r="BG480" s="140">
        <f>IF(N480="zákl. přenesená",J480,0)</f>
        <v>0</v>
      </c>
      <c r="BH480" s="140">
        <f>IF(N480="sníž. přenesená",J480,0)</f>
        <v>0</v>
      </c>
      <c r="BI480" s="140">
        <f>IF(N480="nulová",J480,0)</f>
        <v>0</v>
      </c>
      <c r="BJ480" s="17" t="s">
        <v>84</v>
      </c>
      <c r="BK480" s="140">
        <f>ROUND(I480*H480,2)</f>
        <v>1630.52</v>
      </c>
      <c r="BL480" s="17" t="s">
        <v>261</v>
      </c>
      <c r="BM480" s="139" t="s">
        <v>718</v>
      </c>
    </row>
    <row r="481" spans="2:65" s="1" customFormat="1">
      <c r="B481" s="33"/>
      <c r="D481" s="141" t="s">
        <v>163</v>
      </c>
      <c r="F481" s="142" t="s">
        <v>719</v>
      </c>
      <c r="I481" s="143"/>
      <c r="L481" s="33"/>
      <c r="M481" s="144"/>
      <c r="T481" s="54"/>
      <c r="AT481" s="17" t="s">
        <v>163</v>
      </c>
      <c r="AU481" s="17" t="s">
        <v>86</v>
      </c>
    </row>
    <row r="482" spans="2:65" s="12" customFormat="1">
      <c r="B482" s="145"/>
      <c r="D482" s="146" t="s">
        <v>165</v>
      </c>
      <c r="E482" s="147" t="s">
        <v>32</v>
      </c>
      <c r="F482" s="148" t="s">
        <v>172</v>
      </c>
      <c r="H482" s="147" t="s">
        <v>32</v>
      </c>
      <c r="I482" s="149"/>
      <c r="L482" s="145"/>
      <c r="M482" s="150"/>
      <c r="T482" s="151"/>
      <c r="AT482" s="147" t="s">
        <v>165</v>
      </c>
      <c r="AU482" s="147" t="s">
        <v>86</v>
      </c>
      <c r="AV482" s="12" t="s">
        <v>84</v>
      </c>
      <c r="AW482" s="12" t="s">
        <v>37</v>
      </c>
      <c r="AX482" s="12" t="s">
        <v>76</v>
      </c>
      <c r="AY482" s="147" t="s">
        <v>153</v>
      </c>
    </row>
    <row r="483" spans="2:65" s="13" customFormat="1">
      <c r="B483" s="152"/>
      <c r="D483" s="146" t="s">
        <v>165</v>
      </c>
      <c r="E483" s="153" t="s">
        <v>32</v>
      </c>
      <c r="F483" s="154" t="s">
        <v>720</v>
      </c>
      <c r="H483" s="155">
        <v>3.06</v>
      </c>
      <c r="I483" s="156"/>
      <c r="L483" s="152"/>
      <c r="M483" s="157"/>
      <c r="T483" s="158"/>
      <c r="AT483" s="153" t="s">
        <v>165</v>
      </c>
      <c r="AU483" s="153" t="s">
        <v>86</v>
      </c>
      <c r="AV483" s="13" t="s">
        <v>86</v>
      </c>
      <c r="AW483" s="13" t="s">
        <v>37</v>
      </c>
      <c r="AX483" s="13" t="s">
        <v>76</v>
      </c>
      <c r="AY483" s="153" t="s">
        <v>153</v>
      </c>
    </row>
    <row r="484" spans="2:65" s="12" customFormat="1">
      <c r="B484" s="145"/>
      <c r="D484" s="146" t="s">
        <v>165</v>
      </c>
      <c r="E484" s="147" t="s">
        <v>32</v>
      </c>
      <c r="F484" s="148" t="s">
        <v>174</v>
      </c>
      <c r="H484" s="147" t="s">
        <v>32</v>
      </c>
      <c r="I484" s="149"/>
      <c r="L484" s="145"/>
      <c r="M484" s="150"/>
      <c r="T484" s="151"/>
      <c r="AT484" s="147" t="s">
        <v>165</v>
      </c>
      <c r="AU484" s="147" t="s">
        <v>86</v>
      </c>
      <c r="AV484" s="12" t="s">
        <v>84</v>
      </c>
      <c r="AW484" s="12" t="s">
        <v>37</v>
      </c>
      <c r="AX484" s="12" t="s">
        <v>76</v>
      </c>
      <c r="AY484" s="147" t="s">
        <v>153</v>
      </c>
    </row>
    <row r="485" spans="2:65" s="13" customFormat="1">
      <c r="B485" s="152"/>
      <c r="D485" s="146" t="s">
        <v>165</v>
      </c>
      <c r="E485" s="153" t="s">
        <v>32</v>
      </c>
      <c r="F485" s="154" t="s">
        <v>721</v>
      </c>
      <c r="H485" s="155">
        <v>4.6399999999999997</v>
      </c>
      <c r="I485" s="156"/>
      <c r="L485" s="152"/>
      <c r="M485" s="157"/>
      <c r="T485" s="158"/>
      <c r="AT485" s="153" t="s">
        <v>165</v>
      </c>
      <c r="AU485" s="153" t="s">
        <v>86</v>
      </c>
      <c r="AV485" s="13" t="s">
        <v>86</v>
      </c>
      <c r="AW485" s="13" t="s">
        <v>37</v>
      </c>
      <c r="AX485" s="13" t="s">
        <v>76</v>
      </c>
      <c r="AY485" s="153" t="s">
        <v>153</v>
      </c>
    </row>
    <row r="486" spans="2:65" s="12" customFormat="1">
      <c r="B486" s="145"/>
      <c r="D486" s="146" t="s">
        <v>165</v>
      </c>
      <c r="E486" s="147" t="s">
        <v>32</v>
      </c>
      <c r="F486" s="148" t="s">
        <v>176</v>
      </c>
      <c r="H486" s="147" t="s">
        <v>32</v>
      </c>
      <c r="I486" s="149"/>
      <c r="L486" s="145"/>
      <c r="M486" s="150"/>
      <c r="T486" s="151"/>
      <c r="AT486" s="147" t="s">
        <v>165</v>
      </c>
      <c r="AU486" s="147" t="s">
        <v>86</v>
      </c>
      <c r="AV486" s="12" t="s">
        <v>84</v>
      </c>
      <c r="AW486" s="12" t="s">
        <v>37</v>
      </c>
      <c r="AX486" s="12" t="s">
        <v>76</v>
      </c>
      <c r="AY486" s="147" t="s">
        <v>153</v>
      </c>
    </row>
    <row r="487" spans="2:65" s="13" customFormat="1">
      <c r="B487" s="152"/>
      <c r="D487" s="146" t="s">
        <v>165</v>
      </c>
      <c r="E487" s="153" t="s">
        <v>32</v>
      </c>
      <c r="F487" s="154" t="s">
        <v>722</v>
      </c>
      <c r="H487" s="155">
        <v>3.92</v>
      </c>
      <c r="I487" s="156"/>
      <c r="L487" s="152"/>
      <c r="M487" s="157"/>
      <c r="T487" s="158"/>
      <c r="AT487" s="153" t="s">
        <v>165</v>
      </c>
      <c r="AU487" s="153" t="s">
        <v>86</v>
      </c>
      <c r="AV487" s="13" t="s">
        <v>86</v>
      </c>
      <c r="AW487" s="13" t="s">
        <v>37</v>
      </c>
      <c r="AX487" s="13" t="s">
        <v>76</v>
      </c>
      <c r="AY487" s="153" t="s">
        <v>153</v>
      </c>
    </row>
    <row r="488" spans="2:65" s="14" customFormat="1">
      <c r="B488" s="159"/>
      <c r="D488" s="146" t="s">
        <v>165</v>
      </c>
      <c r="E488" s="160" t="s">
        <v>32</v>
      </c>
      <c r="F488" s="161" t="s">
        <v>178</v>
      </c>
      <c r="H488" s="162">
        <v>11.62</v>
      </c>
      <c r="I488" s="163"/>
      <c r="L488" s="159"/>
      <c r="M488" s="164"/>
      <c r="T488" s="165"/>
      <c r="AT488" s="160" t="s">
        <v>165</v>
      </c>
      <c r="AU488" s="160" t="s">
        <v>86</v>
      </c>
      <c r="AV488" s="14" t="s">
        <v>161</v>
      </c>
      <c r="AW488" s="14" t="s">
        <v>37</v>
      </c>
      <c r="AX488" s="14" t="s">
        <v>84</v>
      </c>
      <c r="AY488" s="160" t="s">
        <v>153</v>
      </c>
    </row>
    <row r="489" spans="2:65" s="1" customFormat="1" ht="24.2" customHeight="1">
      <c r="B489" s="33"/>
      <c r="C489" s="128" t="s">
        <v>723</v>
      </c>
      <c r="D489" s="128" t="s">
        <v>156</v>
      </c>
      <c r="E489" s="129" t="s">
        <v>724</v>
      </c>
      <c r="F489" s="130" t="s">
        <v>725</v>
      </c>
      <c r="G489" s="131" t="s">
        <v>226</v>
      </c>
      <c r="H489" s="132">
        <v>2.82</v>
      </c>
      <c r="I489" s="133">
        <v>119.6</v>
      </c>
      <c r="J489" s="134">
        <f>ROUND(I489*H489,2)</f>
        <v>337.27</v>
      </c>
      <c r="K489" s="130" t="s">
        <v>160</v>
      </c>
      <c r="L489" s="33"/>
      <c r="M489" s="135" t="s">
        <v>32</v>
      </c>
      <c r="N489" s="136" t="s">
        <v>47</v>
      </c>
      <c r="P489" s="137">
        <f>O489*H489</f>
        <v>0</v>
      </c>
      <c r="Q489" s="137">
        <v>3.4000000000000002E-4</v>
      </c>
      <c r="R489" s="137">
        <f>Q489*H489</f>
        <v>9.588E-4</v>
      </c>
      <c r="S489" s="137">
        <v>0</v>
      </c>
      <c r="T489" s="138">
        <f>S489*H489</f>
        <v>0</v>
      </c>
      <c r="AR489" s="139" t="s">
        <v>261</v>
      </c>
      <c r="AT489" s="139" t="s">
        <v>156</v>
      </c>
      <c r="AU489" s="139" t="s">
        <v>86</v>
      </c>
      <c r="AY489" s="17" t="s">
        <v>153</v>
      </c>
      <c r="BE489" s="140">
        <f>IF(N489="základní",J489,0)</f>
        <v>337.27</v>
      </c>
      <c r="BF489" s="140">
        <f>IF(N489="snížená",J489,0)</f>
        <v>0</v>
      </c>
      <c r="BG489" s="140">
        <f>IF(N489="zákl. přenesená",J489,0)</f>
        <v>0</v>
      </c>
      <c r="BH489" s="140">
        <f>IF(N489="sníž. přenesená",J489,0)</f>
        <v>0</v>
      </c>
      <c r="BI489" s="140">
        <f>IF(N489="nulová",J489,0)</f>
        <v>0</v>
      </c>
      <c r="BJ489" s="17" t="s">
        <v>84</v>
      </c>
      <c r="BK489" s="140">
        <f>ROUND(I489*H489,2)</f>
        <v>337.27</v>
      </c>
      <c r="BL489" s="17" t="s">
        <v>261</v>
      </c>
      <c r="BM489" s="139" t="s">
        <v>726</v>
      </c>
    </row>
    <row r="490" spans="2:65" s="1" customFormat="1">
      <c r="B490" s="33"/>
      <c r="D490" s="141" t="s">
        <v>163</v>
      </c>
      <c r="F490" s="142" t="s">
        <v>727</v>
      </c>
      <c r="I490" s="143"/>
      <c r="L490" s="33"/>
      <c r="M490" s="144"/>
      <c r="T490" s="54"/>
      <c r="AT490" s="17" t="s">
        <v>163</v>
      </c>
      <c r="AU490" s="17" t="s">
        <v>86</v>
      </c>
    </row>
    <row r="491" spans="2:65" s="12" customFormat="1">
      <c r="B491" s="145"/>
      <c r="D491" s="146" t="s">
        <v>165</v>
      </c>
      <c r="E491" s="147" t="s">
        <v>32</v>
      </c>
      <c r="F491" s="148" t="s">
        <v>728</v>
      </c>
      <c r="H491" s="147" t="s">
        <v>32</v>
      </c>
      <c r="I491" s="149"/>
      <c r="L491" s="145"/>
      <c r="M491" s="150"/>
      <c r="T491" s="151"/>
      <c r="AT491" s="147" t="s">
        <v>165</v>
      </c>
      <c r="AU491" s="147" t="s">
        <v>86</v>
      </c>
      <c r="AV491" s="12" t="s">
        <v>84</v>
      </c>
      <c r="AW491" s="12" t="s">
        <v>37</v>
      </c>
      <c r="AX491" s="12" t="s">
        <v>76</v>
      </c>
      <c r="AY491" s="147" t="s">
        <v>153</v>
      </c>
    </row>
    <row r="492" spans="2:65" s="12" customFormat="1">
      <c r="B492" s="145"/>
      <c r="D492" s="146" t="s">
        <v>165</v>
      </c>
      <c r="E492" s="147" t="s">
        <v>32</v>
      </c>
      <c r="F492" s="148" t="s">
        <v>172</v>
      </c>
      <c r="H492" s="147" t="s">
        <v>32</v>
      </c>
      <c r="I492" s="149"/>
      <c r="L492" s="145"/>
      <c r="M492" s="150"/>
      <c r="T492" s="151"/>
      <c r="AT492" s="147" t="s">
        <v>165</v>
      </c>
      <c r="AU492" s="147" t="s">
        <v>86</v>
      </c>
      <c r="AV492" s="12" t="s">
        <v>84</v>
      </c>
      <c r="AW492" s="12" t="s">
        <v>37</v>
      </c>
      <c r="AX492" s="12" t="s">
        <v>76</v>
      </c>
      <c r="AY492" s="147" t="s">
        <v>153</v>
      </c>
    </row>
    <row r="493" spans="2:65" s="13" customFormat="1">
      <c r="B493" s="152"/>
      <c r="D493" s="146" t="s">
        <v>165</v>
      </c>
      <c r="E493" s="153" t="s">
        <v>32</v>
      </c>
      <c r="F493" s="154" t="s">
        <v>729</v>
      </c>
      <c r="H493" s="155">
        <v>1.42</v>
      </c>
      <c r="I493" s="156"/>
      <c r="L493" s="152"/>
      <c r="M493" s="157"/>
      <c r="T493" s="158"/>
      <c r="AT493" s="153" t="s">
        <v>165</v>
      </c>
      <c r="AU493" s="153" t="s">
        <v>86</v>
      </c>
      <c r="AV493" s="13" t="s">
        <v>86</v>
      </c>
      <c r="AW493" s="13" t="s">
        <v>37</v>
      </c>
      <c r="AX493" s="13" t="s">
        <v>76</v>
      </c>
      <c r="AY493" s="153" t="s">
        <v>153</v>
      </c>
    </row>
    <row r="494" spans="2:65" s="12" customFormat="1">
      <c r="B494" s="145"/>
      <c r="D494" s="146" t="s">
        <v>165</v>
      </c>
      <c r="E494" s="147" t="s">
        <v>32</v>
      </c>
      <c r="F494" s="148" t="s">
        <v>174</v>
      </c>
      <c r="H494" s="147" t="s">
        <v>32</v>
      </c>
      <c r="I494" s="149"/>
      <c r="L494" s="145"/>
      <c r="M494" s="150"/>
      <c r="T494" s="151"/>
      <c r="AT494" s="147" t="s">
        <v>165</v>
      </c>
      <c r="AU494" s="147" t="s">
        <v>86</v>
      </c>
      <c r="AV494" s="12" t="s">
        <v>84</v>
      </c>
      <c r="AW494" s="12" t="s">
        <v>37</v>
      </c>
      <c r="AX494" s="12" t="s">
        <v>76</v>
      </c>
      <c r="AY494" s="147" t="s">
        <v>153</v>
      </c>
    </row>
    <row r="495" spans="2:65" s="13" customFormat="1">
      <c r="B495" s="152"/>
      <c r="D495" s="146" t="s">
        <v>165</v>
      </c>
      <c r="E495" s="153" t="s">
        <v>32</v>
      </c>
      <c r="F495" s="154" t="s">
        <v>730</v>
      </c>
      <c r="H495" s="155">
        <v>0.7</v>
      </c>
      <c r="I495" s="156"/>
      <c r="L495" s="152"/>
      <c r="M495" s="157"/>
      <c r="T495" s="158"/>
      <c r="AT495" s="153" t="s">
        <v>165</v>
      </c>
      <c r="AU495" s="153" t="s">
        <v>86</v>
      </c>
      <c r="AV495" s="13" t="s">
        <v>86</v>
      </c>
      <c r="AW495" s="13" t="s">
        <v>37</v>
      </c>
      <c r="AX495" s="13" t="s">
        <v>76</v>
      </c>
      <c r="AY495" s="153" t="s">
        <v>153</v>
      </c>
    </row>
    <row r="496" spans="2:65" s="12" customFormat="1">
      <c r="B496" s="145"/>
      <c r="D496" s="146" t="s">
        <v>165</v>
      </c>
      <c r="E496" s="147" t="s">
        <v>32</v>
      </c>
      <c r="F496" s="148" t="s">
        <v>176</v>
      </c>
      <c r="H496" s="147" t="s">
        <v>32</v>
      </c>
      <c r="I496" s="149"/>
      <c r="L496" s="145"/>
      <c r="M496" s="150"/>
      <c r="T496" s="151"/>
      <c r="AT496" s="147" t="s">
        <v>165</v>
      </c>
      <c r="AU496" s="147" t="s">
        <v>86</v>
      </c>
      <c r="AV496" s="12" t="s">
        <v>84</v>
      </c>
      <c r="AW496" s="12" t="s">
        <v>37</v>
      </c>
      <c r="AX496" s="12" t="s">
        <v>76</v>
      </c>
      <c r="AY496" s="147" t="s">
        <v>153</v>
      </c>
    </row>
    <row r="497" spans="2:65" s="13" customFormat="1">
      <c r="B497" s="152"/>
      <c r="D497" s="146" t="s">
        <v>165</v>
      </c>
      <c r="E497" s="153" t="s">
        <v>32</v>
      </c>
      <c r="F497" s="154" t="s">
        <v>730</v>
      </c>
      <c r="H497" s="155">
        <v>0.7</v>
      </c>
      <c r="I497" s="156"/>
      <c r="L497" s="152"/>
      <c r="M497" s="157"/>
      <c r="T497" s="158"/>
      <c r="AT497" s="153" t="s">
        <v>165</v>
      </c>
      <c r="AU497" s="153" t="s">
        <v>86</v>
      </c>
      <c r="AV497" s="13" t="s">
        <v>86</v>
      </c>
      <c r="AW497" s="13" t="s">
        <v>37</v>
      </c>
      <c r="AX497" s="13" t="s">
        <v>76</v>
      </c>
      <c r="AY497" s="153" t="s">
        <v>153</v>
      </c>
    </row>
    <row r="498" spans="2:65" s="14" customFormat="1">
      <c r="B498" s="159"/>
      <c r="D498" s="146" t="s">
        <v>165</v>
      </c>
      <c r="E498" s="160" t="s">
        <v>32</v>
      </c>
      <c r="F498" s="161" t="s">
        <v>178</v>
      </c>
      <c r="H498" s="162">
        <v>2.82</v>
      </c>
      <c r="I498" s="163"/>
      <c r="L498" s="159"/>
      <c r="M498" s="164"/>
      <c r="T498" s="165"/>
      <c r="AT498" s="160" t="s">
        <v>165</v>
      </c>
      <c r="AU498" s="160" t="s">
        <v>86</v>
      </c>
      <c r="AV498" s="14" t="s">
        <v>161</v>
      </c>
      <c r="AW498" s="14" t="s">
        <v>37</v>
      </c>
      <c r="AX498" s="14" t="s">
        <v>84</v>
      </c>
      <c r="AY498" s="160" t="s">
        <v>153</v>
      </c>
    </row>
    <row r="499" spans="2:65" s="1" customFormat="1" ht="16.5" customHeight="1">
      <c r="B499" s="33"/>
      <c r="C499" s="166" t="s">
        <v>731</v>
      </c>
      <c r="D499" s="166" t="s">
        <v>231</v>
      </c>
      <c r="E499" s="167" t="s">
        <v>732</v>
      </c>
      <c r="F499" s="168" t="s">
        <v>733</v>
      </c>
      <c r="G499" s="169" t="s">
        <v>226</v>
      </c>
      <c r="H499" s="170">
        <v>2.82</v>
      </c>
      <c r="I499" s="171">
        <v>55.09</v>
      </c>
      <c r="J499" s="172">
        <f>ROUND(I499*H499,2)</f>
        <v>155.35</v>
      </c>
      <c r="K499" s="168" t="s">
        <v>160</v>
      </c>
      <c r="L499" s="173"/>
      <c r="M499" s="174" t="s">
        <v>32</v>
      </c>
      <c r="N499" s="175" t="s">
        <v>47</v>
      </c>
      <c r="P499" s="137">
        <f>O499*H499</f>
        <v>0</v>
      </c>
      <c r="Q499" s="137">
        <v>1.2E-4</v>
      </c>
      <c r="R499" s="137">
        <f>Q499*H499</f>
        <v>3.3839999999999999E-4</v>
      </c>
      <c r="S499" s="137">
        <v>0</v>
      </c>
      <c r="T499" s="138">
        <f>S499*H499</f>
        <v>0</v>
      </c>
      <c r="AR499" s="139" t="s">
        <v>354</v>
      </c>
      <c r="AT499" s="139" t="s">
        <v>231</v>
      </c>
      <c r="AU499" s="139" t="s">
        <v>86</v>
      </c>
      <c r="AY499" s="17" t="s">
        <v>153</v>
      </c>
      <c r="BE499" s="140">
        <f>IF(N499="základní",J499,0)</f>
        <v>155.35</v>
      </c>
      <c r="BF499" s="140">
        <f>IF(N499="snížená",J499,0)</f>
        <v>0</v>
      </c>
      <c r="BG499" s="140">
        <f>IF(N499="zákl. přenesená",J499,0)</f>
        <v>0</v>
      </c>
      <c r="BH499" s="140">
        <f>IF(N499="sníž. přenesená",J499,0)</f>
        <v>0</v>
      </c>
      <c r="BI499" s="140">
        <f>IF(N499="nulová",J499,0)</f>
        <v>0</v>
      </c>
      <c r="BJ499" s="17" t="s">
        <v>84</v>
      </c>
      <c r="BK499" s="140">
        <f>ROUND(I499*H499,2)</f>
        <v>155.35</v>
      </c>
      <c r="BL499" s="17" t="s">
        <v>261</v>
      </c>
      <c r="BM499" s="139" t="s">
        <v>734</v>
      </c>
    </row>
    <row r="500" spans="2:65" s="1" customFormat="1" ht="24.2" customHeight="1">
      <c r="B500" s="33"/>
      <c r="C500" s="128" t="s">
        <v>735</v>
      </c>
      <c r="D500" s="128" t="s">
        <v>156</v>
      </c>
      <c r="E500" s="129" t="s">
        <v>736</v>
      </c>
      <c r="F500" s="130" t="s">
        <v>737</v>
      </c>
      <c r="G500" s="131" t="s">
        <v>159</v>
      </c>
      <c r="H500" s="132">
        <v>3.3769999999999998</v>
      </c>
      <c r="I500" s="133">
        <v>800.47</v>
      </c>
      <c r="J500" s="134">
        <f>ROUND(I500*H500,2)</f>
        <v>2703.19</v>
      </c>
      <c r="K500" s="130" t="s">
        <v>160</v>
      </c>
      <c r="L500" s="33"/>
      <c r="M500" s="135" t="s">
        <v>32</v>
      </c>
      <c r="N500" s="136" t="s">
        <v>47</v>
      </c>
      <c r="P500" s="137">
        <f>O500*H500</f>
        <v>0</v>
      </c>
      <c r="Q500" s="137">
        <v>6.0000000000000001E-3</v>
      </c>
      <c r="R500" s="137">
        <f>Q500*H500</f>
        <v>2.0261999999999999E-2</v>
      </c>
      <c r="S500" s="137">
        <v>0</v>
      </c>
      <c r="T500" s="138">
        <f>S500*H500</f>
        <v>0</v>
      </c>
      <c r="AR500" s="139" t="s">
        <v>261</v>
      </c>
      <c r="AT500" s="139" t="s">
        <v>156</v>
      </c>
      <c r="AU500" s="139" t="s">
        <v>86</v>
      </c>
      <c r="AY500" s="17" t="s">
        <v>153</v>
      </c>
      <c r="BE500" s="140">
        <f>IF(N500="základní",J500,0)</f>
        <v>2703.19</v>
      </c>
      <c r="BF500" s="140">
        <f>IF(N500="snížená",J500,0)</f>
        <v>0</v>
      </c>
      <c r="BG500" s="140">
        <f>IF(N500="zákl. přenesená",J500,0)</f>
        <v>0</v>
      </c>
      <c r="BH500" s="140">
        <f>IF(N500="sníž. přenesená",J500,0)</f>
        <v>0</v>
      </c>
      <c r="BI500" s="140">
        <f>IF(N500="nulová",J500,0)</f>
        <v>0</v>
      </c>
      <c r="BJ500" s="17" t="s">
        <v>84</v>
      </c>
      <c r="BK500" s="140">
        <f>ROUND(I500*H500,2)</f>
        <v>2703.19</v>
      </c>
      <c r="BL500" s="17" t="s">
        <v>261</v>
      </c>
      <c r="BM500" s="139" t="s">
        <v>738</v>
      </c>
    </row>
    <row r="501" spans="2:65" s="1" customFormat="1">
      <c r="B501" s="33"/>
      <c r="D501" s="141" t="s">
        <v>163</v>
      </c>
      <c r="F501" s="142" t="s">
        <v>739</v>
      </c>
      <c r="I501" s="143"/>
      <c r="L501" s="33"/>
      <c r="M501" s="144"/>
      <c r="T501" s="54"/>
      <c r="AT501" s="17" t="s">
        <v>163</v>
      </c>
      <c r="AU501" s="17" t="s">
        <v>86</v>
      </c>
    </row>
    <row r="502" spans="2:65" s="1" customFormat="1" ht="16.5" customHeight="1">
      <c r="B502" s="33"/>
      <c r="C502" s="166" t="s">
        <v>740</v>
      </c>
      <c r="D502" s="166" t="s">
        <v>231</v>
      </c>
      <c r="E502" s="167" t="s">
        <v>741</v>
      </c>
      <c r="F502" s="168" t="s">
        <v>742</v>
      </c>
      <c r="G502" s="169" t="s">
        <v>159</v>
      </c>
      <c r="H502" s="170">
        <v>5</v>
      </c>
      <c r="I502" s="171">
        <v>452.97</v>
      </c>
      <c r="J502" s="172">
        <f>ROUND(I502*H502,2)</f>
        <v>2264.85</v>
      </c>
      <c r="K502" s="168" t="s">
        <v>264</v>
      </c>
      <c r="L502" s="173"/>
      <c r="M502" s="174" t="s">
        <v>32</v>
      </c>
      <c r="N502" s="175" t="s">
        <v>47</v>
      </c>
      <c r="P502" s="137">
        <f>O502*H502</f>
        <v>0</v>
      </c>
      <c r="Q502" s="137">
        <v>1.9199999999999998E-2</v>
      </c>
      <c r="R502" s="137">
        <f>Q502*H502</f>
        <v>9.5999999999999988E-2</v>
      </c>
      <c r="S502" s="137">
        <v>0</v>
      </c>
      <c r="T502" s="138">
        <f>S502*H502</f>
        <v>0</v>
      </c>
      <c r="AR502" s="139" t="s">
        <v>354</v>
      </c>
      <c r="AT502" s="139" t="s">
        <v>231</v>
      </c>
      <c r="AU502" s="139" t="s">
        <v>86</v>
      </c>
      <c r="AY502" s="17" t="s">
        <v>153</v>
      </c>
      <c r="BE502" s="140">
        <f>IF(N502="základní",J502,0)</f>
        <v>2264.85</v>
      </c>
      <c r="BF502" s="140">
        <f>IF(N502="snížená",J502,0)</f>
        <v>0</v>
      </c>
      <c r="BG502" s="140">
        <f>IF(N502="zákl. přenesená",J502,0)</f>
        <v>0</v>
      </c>
      <c r="BH502" s="140">
        <f>IF(N502="sníž. přenesená",J502,0)</f>
        <v>0</v>
      </c>
      <c r="BI502" s="140">
        <f>IF(N502="nulová",J502,0)</f>
        <v>0</v>
      </c>
      <c r="BJ502" s="17" t="s">
        <v>84</v>
      </c>
      <c r="BK502" s="140">
        <f>ROUND(I502*H502,2)</f>
        <v>2264.85</v>
      </c>
      <c r="BL502" s="17" t="s">
        <v>261</v>
      </c>
      <c r="BM502" s="139" t="s">
        <v>743</v>
      </c>
    </row>
    <row r="503" spans="2:65" s="1" customFormat="1" ht="24.2" customHeight="1">
      <c r="B503" s="33"/>
      <c r="C503" s="128" t="s">
        <v>744</v>
      </c>
      <c r="D503" s="128" t="s">
        <v>156</v>
      </c>
      <c r="E503" s="129" t="s">
        <v>745</v>
      </c>
      <c r="F503" s="130" t="s">
        <v>746</v>
      </c>
      <c r="G503" s="131" t="s">
        <v>294</v>
      </c>
      <c r="H503" s="132">
        <v>0.193</v>
      </c>
      <c r="I503" s="133">
        <v>1271.33</v>
      </c>
      <c r="J503" s="134">
        <f>ROUND(I503*H503,2)</f>
        <v>245.37</v>
      </c>
      <c r="K503" s="130" t="s">
        <v>160</v>
      </c>
      <c r="L503" s="33"/>
      <c r="M503" s="135" t="s">
        <v>32</v>
      </c>
      <c r="N503" s="136" t="s">
        <v>47</v>
      </c>
      <c r="P503" s="137">
        <f>O503*H503</f>
        <v>0</v>
      </c>
      <c r="Q503" s="137">
        <v>0</v>
      </c>
      <c r="R503" s="137">
        <f>Q503*H503</f>
        <v>0</v>
      </c>
      <c r="S503" s="137">
        <v>0</v>
      </c>
      <c r="T503" s="138">
        <f>S503*H503</f>
        <v>0</v>
      </c>
      <c r="AR503" s="139" t="s">
        <v>261</v>
      </c>
      <c r="AT503" s="139" t="s">
        <v>156</v>
      </c>
      <c r="AU503" s="139" t="s">
        <v>86</v>
      </c>
      <c r="AY503" s="17" t="s">
        <v>153</v>
      </c>
      <c r="BE503" s="140">
        <f>IF(N503="základní",J503,0)</f>
        <v>245.37</v>
      </c>
      <c r="BF503" s="140">
        <f>IF(N503="snížená",J503,0)</f>
        <v>0</v>
      </c>
      <c r="BG503" s="140">
        <f>IF(N503="zákl. přenesená",J503,0)</f>
        <v>0</v>
      </c>
      <c r="BH503" s="140">
        <f>IF(N503="sníž. přenesená",J503,0)</f>
        <v>0</v>
      </c>
      <c r="BI503" s="140">
        <f>IF(N503="nulová",J503,0)</f>
        <v>0</v>
      </c>
      <c r="BJ503" s="17" t="s">
        <v>84</v>
      </c>
      <c r="BK503" s="140">
        <f>ROUND(I503*H503,2)</f>
        <v>245.37</v>
      </c>
      <c r="BL503" s="17" t="s">
        <v>261</v>
      </c>
      <c r="BM503" s="139" t="s">
        <v>747</v>
      </c>
    </row>
    <row r="504" spans="2:65" s="1" customFormat="1">
      <c r="B504" s="33"/>
      <c r="D504" s="141" t="s">
        <v>163</v>
      </c>
      <c r="F504" s="142" t="s">
        <v>748</v>
      </c>
      <c r="I504" s="143"/>
      <c r="L504" s="33"/>
      <c r="M504" s="144"/>
      <c r="T504" s="54"/>
      <c r="AT504" s="17" t="s">
        <v>163</v>
      </c>
      <c r="AU504" s="17" t="s">
        <v>86</v>
      </c>
    </row>
    <row r="505" spans="2:65" s="11" customFormat="1" ht="22.9" customHeight="1">
      <c r="B505" s="116"/>
      <c r="D505" s="117" t="s">
        <v>75</v>
      </c>
      <c r="E505" s="126" t="s">
        <v>749</v>
      </c>
      <c r="F505" s="126" t="s">
        <v>750</v>
      </c>
      <c r="I505" s="119"/>
      <c r="J505" s="127">
        <f>BK505</f>
        <v>31430.959999999999</v>
      </c>
      <c r="L505" s="116"/>
      <c r="M505" s="121"/>
      <c r="P505" s="122">
        <f>SUM(P506:P541)</f>
        <v>0</v>
      </c>
      <c r="R505" s="122">
        <f>SUM(R506:R541)</f>
        <v>0.35815669999999999</v>
      </c>
      <c r="T505" s="123">
        <f>SUM(T506:T541)</f>
        <v>0</v>
      </c>
      <c r="AR505" s="117" t="s">
        <v>86</v>
      </c>
      <c r="AT505" s="124" t="s">
        <v>75</v>
      </c>
      <c r="AU505" s="124" t="s">
        <v>84</v>
      </c>
      <c r="AY505" s="117" t="s">
        <v>153</v>
      </c>
      <c r="BK505" s="125">
        <f>SUM(BK506:BK541)</f>
        <v>31430.959999999999</v>
      </c>
    </row>
    <row r="506" spans="2:65" s="1" customFormat="1" ht="16.5" customHeight="1">
      <c r="B506" s="33"/>
      <c r="C506" s="128" t="s">
        <v>751</v>
      </c>
      <c r="D506" s="128" t="s">
        <v>156</v>
      </c>
      <c r="E506" s="129" t="s">
        <v>752</v>
      </c>
      <c r="F506" s="130" t="s">
        <v>753</v>
      </c>
      <c r="G506" s="131" t="s">
        <v>159</v>
      </c>
      <c r="H506" s="132">
        <v>17.489000000000001</v>
      </c>
      <c r="I506" s="133">
        <v>17.89</v>
      </c>
      <c r="J506" s="134">
        <f>ROUND(I506*H506,2)</f>
        <v>312.88</v>
      </c>
      <c r="K506" s="130" t="s">
        <v>160</v>
      </c>
      <c r="L506" s="33"/>
      <c r="M506" s="135" t="s">
        <v>32</v>
      </c>
      <c r="N506" s="136" t="s">
        <v>47</v>
      </c>
      <c r="P506" s="137">
        <f>O506*H506</f>
        <v>0</v>
      </c>
      <c r="Q506" s="137">
        <v>0</v>
      </c>
      <c r="R506" s="137">
        <f>Q506*H506</f>
        <v>0</v>
      </c>
      <c r="S506" s="137">
        <v>0</v>
      </c>
      <c r="T506" s="138">
        <f>S506*H506</f>
        <v>0</v>
      </c>
      <c r="AR506" s="139" t="s">
        <v>261</v>
      </c>
      <c r="AT506" s="139" t="s">
        <v>156</v>
      </c>
      <c r="AU506" s="139" t="s">
        <v>86</v>
      </c>
      <c r="AY506" s="17" t="s">
        <v>153</v>
      </c>
      <c r="BE506" s="140">
        <f>IF(N506="základní",J506,0)</f>
        <v>312.88</v>
      </c>
      <c r="BF506" s="140">
        <f>IF(N506="snížená",J506,0)</f>
        <v>0</v>
      </c>
      <c r="BG506" s="140">
        <f>IF(N506="zákl. přenesená",J506,0)</f>
        <v>0</v>
      </c>
      <c r="BH506" s="140">
        <f>IF(N506="sníž. přenesená",J506,0)</f>
        <v>0</v>
      </c>
      <c r="BI506" s="140">
        <f>IF(N506="nulová",J506,0)</f>
        <v>0</v>
      </c>
      <c r="BJ506" s="17" t="s">
        <v>84</v>
      </c>
      <c r="BK506" s="140">
        <f>ROUND(I506*H506,2)</f>
        <v>312.88</v>
      </c>
      <c r="BL506" s="17" t="s">
        <v>261</v>
      </c>
      <c r="BM506" s="139" t="s">
        <v>754</v>
      </c>
    </row>
    <row r="507" spans="2:65" s="1" customFormat="1">
      <c r="B507" s="33"/>
      <c r="D507" s="141" t="s">
        <v>163</v>
      </c>
      <c r="F507" s="142" t="s">
        <v>755</v>
      </c>
      <c r="I507" s="143"/>
      <c r="L507" s="33"/>
      <c r="M507" s="144"/>
      <c r="T507" s="54"/>
      <c r="AT507" s="17" t="s">
        <v>163</v>
      </c>
      <c r="AU507" s="17" t="s">
        <v>86</v>
      </c>
    </row>
    <row r="508" spans="2:65" s="12" customFormat="1">
      <c r="B508" s="145"/>
      <c r="D508" s="146" t="s">
        <v>165</v>
      </c>
      <c r="E508" s="147" t="s">
        <v>32</v>
      </c>
      <c r="F508" s="148" t="s">
        <v>172</v>
      </c>
      <c r="H508" s="147" t="s">
        <v>32</v>
      </c>
      <c r="I508" s="149"/>
      <c r="L508" s="145"/>
      <c r="M508" s="150"/>
      <c r="T508" s="151"/>
      <c r="AT508" s="147" t="s">
        <v>165</v>
      </c>
      <c r="AU508" s="147" t="s">
        <v>86</v>
      </c>
      <c r="AV508" s="12" t="s">
        <v>84</v>
      </c>
      <c r="AW508" s="12" t="s">
        <v>37</v>
      </c>
      <c r="AX508" s="12" t="s">
        <v>76</v>
      </c>
      <c r="AY508" s="147" t="s">
        <v>153</v>
      </c>
    </row>
    <row r="509" spans="2:65" s="13" customFormat="1">
      <c r="B509" s="152"/>
      <c r="D509" s="146" t="s">
        <v>165</v>
      </c>
      <c r="E509" s="153" t="s">
        <v>32</v>
      </c>
      <c r="F509" s="154" t="s">
        <v>245</v>
      </c>
      <c r="H509" s="155">
        <v>4.6820000000000004</v>
      </c>
      <c r="I509" s="156"/>
      <c r="L509" s="152"/>
      <c r="M509" s="157"/>
      <c r="T509" s="158"/>
      <c r="AT509" s="153" t="s">
        <v>165</v>
      </c>
      <c r="AU509" s="153" t="s">
        <v>86</v>
      </c>
      <c r="AV509" s="13" t="s">
        <v>86</v>
      </c>
      <c r="AW509" s="13" t="s">
        <v>37</v>
      </c>
      <c r="AX509" s="13" t="s">
        <v>76</v>
      </c>
      <c r="AY509" s="153" t="s">
        <v>153</v>
      </c>
    </row>
    <row r="510" spans="2:65" s="12" customFormat="1">
      <c r="B510" s="145"/>
      <c r="D510" s="146" t="s">
        <v>165</v>
      </c>
      <c r="E510" s="147" t="s">
        <v>32</v>
      </c>
      <c r="F510" s="148" t="s">
        <v>174</v>
      </c>
      <c r="H510" s="147" t="s">
        <v>32</v>
      </c>
      <c r="I510" s="149"/>
      <c r="L510" s="145"/>
      <c r="M510" s="150"/>
      <c r="T510" s="151"/>
      <c r="AT510" s="147" t="s">
        <v>165</v>
      </c>
      <c r="AU510" s="147" t="s">
        <v>86</v>
      </c>
      <c r="AV510" s="12" t="s">
        <v>84</v>
      </c>
      <c r="AW510" s="12" t="s">
        <v>37</v>
      </c>
      <c r="AX510" s="12" t="s">
        <v>76</v>
      </c>
      <c r="AY510" s="147" t="s">
        <v>153</v>
      </c>
    </row>
    <row r="511" spans="2:65" s="13" customFormat="1">
      <c r="B511" s="152"/>
      <c r="D511" s="146" t="s">
        <v>165</v>
      </c>
      <c r="E511" s="153" t="s">
        <v>32</v>
      </c>
      <c r="F511" s="154" t="s">
        <v>756</v>
      </c>
      <c r="H511" s="155">
        <v>7.88</v>
      </c>
      <c r="I511" s="156"/>
      <c r="L511" s="152"/>
      <c r="M511" s="157"/>
      <c r="T511" s="158"/>
      <c r="AT511" s="153" t="s">
        <v>165</v>
      </c>
      <c r="AU511" s="153" t="s">
        <v>86</v>
      </c>
      <c r="AV511" s="13" t="s">
        <v>86</v>
      </c>
      <c r="AW511" s="13" t="s">
        <v>37</v>
      </c>
      <c r="AX511" s="13" t="s">
        <v>76</v>
      </c>
      <c r="AY511" s="153" t="s">
        <v>153</v>
      </c>
    </row>
    <row r="512" spans="2:65" s="12" customFormat="1">
      <c r="B512" s="145"/>
      <c r="D512" s="146" t="s">
        <v>165</v>
      </c>
      <c r="E512" s="147" t="s">
        <v>32</v>
      </c>
      <c r="F512" s="148" t="s">
        <v>176</v>
      </c>
      <c r="H512" s="147" t="s">
        <v>32</v>
      </c>
      <c r="I512" s="149"/>
      <c r="L512" s="145"/>
      <c r="M512" s="150"/>
      <c r="T512" s="151"/>
      <c r="AT512" s="147" t="s">
        <v>165</v>
      </c>
      <c r="AU512" s="147" t="s">
        <v>86</v>
      </c>
      <c r="AV512" s="12" t="s">
        <v>84</v>
      </c>
      <c r="AW512" s="12" t="s">
        <v>37</v>
      </c>
      <c r="AX512" s="12" t="s">
        <v>76</v>
      </c>
      <c r="AY512" s="147" t="s">
        <v>153</v>
      </c>
    </row>
    <row r="513" spans="2:65" s="13" customFormat="1">
      <c r="B513" s="152"/>
      <c r="D513" s="146" t="s">
        <v>165</v>
      </c>
      <c r="E513" s="153" t="s">
        <v>32</v>
      </c>
      <c r="F513" s="154" t="s">
        <v>757</v>
      </c>
      <c r="H513" s="155">
        <v>4.9269999999999996</v>
      </c>
      <c r="I513" s="156"/>
      <c r="L513" s="152"/>
      <c r="M513" s="157"/>
      <c r="T513" s="158"/>
      <c r="AT513" s="153" t="s">
        <v>165</v>
      </c>
      <c r="AU513" s="153" t="s">
        <v>86</v>
      </c>
      <c r="AV513" s="13" t="s">
        <v>86</v>
      </c>
      <c r="AW513" s="13" t="s">
        <v>37</v>
      </c>
      <c r="AX513" s="13" t="s">
        <v>76</v>
      </c>
      <c r="AY513" s="153" t="s">
        <v>153</v>
      </c>
    </row>
    <row r="514" spans="2:65" s="14" customFormat="1">
      <c r="B514" s="159"/>
      <c r="D514" s="146" t="s">
        <v>165</v>
      </c>
      <c r="E514" s="160" t="s">
        <v>32</v>
      </c>
      <c r="F514" s="161" t="s">
        <v>178</v>
      </c>
      <c r="H514" s="162">
        <v>17.489000000000001</v>
      </c>
      <c r="I514" s="163"/>
      <c r="L514" s="159"/>
      <c r="M514" s="164"/>
      <c r="T514" s="165"/>
      <c r="AT514" s="160" t="s">
        <v>165</v>
      </c>
      <c r="AU514" s="160" t="s">
        <v>86</v>
      </c>
      <c r="AV514" s="14" t="s">
        <v>161</v>
      </c>
      <c r="AW514" s="14" t="s">
        <v>37</v>
      </c>
      <c r="AX514" s="14" t="s">
        <v>84</v>
      </c>
      <c r="AY514" s="160" t="s">
        <v>153</v>
      </c>
    </row>
    <row r="515" spans="2:65" s="1" customFormat="1" ht="16.5" customHeight="1">
      <c r="B515" s="33"/>
      <c r="C515" s="128" t="s">
        <v>758</v>
      </c>
      <c r="D515" s="128" t="s">
        <v>156</v>
      </c>
      <c r="E515" s="129" t="s">
        <v>759</v>
      </c>
      <c r="F515" s="130" t="s">
        <v>760</v>
      </c>
      <c r="G515" s="131" t="s">
        <v>159</v>
      </c>
      <c r="H515" s="132">
        <v>17.489000000000001</v>
      </c>
      <c r="I515" s="133">
        <v>27.31</v>
      </c>
      <c r="J515" s="134">
        <f>ROUND(I515*H515,2)</f>
        <v>477.62</v>
      </c>
      <c r="K515" s="130" t="s">
        <v>160</v>
      </c>
      <c r="L515" s="33"/>
      <c r="M515" s="135" t="s">
        <v>32</v>
      </c>
      <c r="N515" s="136" t="s">
        <v>47</v>
      </c>
      <c r="P515" s="137">
        <f>O515*H515</f>
        <v>0</v>
      </c>
      <c r="Q515" s="137">
        <v>2.9999999999999997E-4</v>
      </c>
      <c r="R515" s="137">
        <f>Q515*H515</f>
        <v>5.2467E-3</v>
      </c>
      <c r="S515" s="137">
        <v>0</v>
      </c>
      <c r="T515" s="138">
        <f>S515*H515</f>
        <v>0</v>
      </c>
      <c r="AR515" s="139" t="s">
        <v>261</v>
      </c>
      <c r="AT515" s="139" t="s">
        <v>156</v>
      </c>
      <c r="AU515" s="139" t="s">
        <v>86</v>
      </c>
      <c r="AY515" s="17" t="s">
        <v>153</v>
      </c>
      <c r="BE515" s="140">
        <f>IF(N515="základní",J515,0)</f>
        <v>477.62</v>
      </c>
      <c r="BF515" s="140">
        <f>IF(N515="snížená",J515,0)</f>
        <v>0</v>
      </c>
      <c r="BG515" s="140">
        <f>IF(N515="zákl. přenesená",J515,0)</f>
        <v>0</v>
      </c>
      <c r="BH515" s="140">
        <f>IF(N515="sníž. přenesená",J515,0)</f>
        <v>0</v>
      </c>
      <c r="BI515" s="140">
        <f>IF(N515="nulová",J515,0)</f>
        <v>0</v>
      </c>
      <c r="BJ515" s="17" t="s">
        <v>84</v>
      </c>
      <c r="BK515" s="140">
        <f>ROUND(I515*H515,2)</f>
        <v>477.62</v>
      </c>
      <c r="BL515" s="17" t="s">
        <v>261</v>
      </c>
      <c r="BM515" s="139" t="s">
        <v>761</v>
      </c>
    </row>
    <row r="516" spans="2:65" s="1" customFormat="1">
      <c r="B516" s="33"/>
      <c r="D516" s="141" t="s">
        <v>163</v>
      </c>
      <c r="F516" s="142" t="s">
        <v>762</v>
      </c>
      <c r="I516" s="143"/>
      <c r="L516" s="33"/>
      <c r="M516" s="144"/>
      <c r="T516" s="54"/>
      <c r="AT516" s="17" t="s">
        <v>163</v>
      </c>
      <c r="AU516" s="17" t="s">
        <v>86</v>
      </c>
    </row>
    <row r="517" spans="2:65" s="1" customFormat="1" ht="16.5" customHeight="1">
      <c r="B517" s="33"/>
      <c r="C517" s="128" t="s">
        <v>763</v>
      </c>
      <c r="D517" s="128" t="s">
        <v>156</v>
      </c>
      <c r="E517" s="129" t="s">
        <v>764</v>
      </c>
      <c r="F517" s="130" t="s">
        <v>765</v>
      </c>
      <c r="G517" s="131" t="s">
        <v>159</v>
      </c>
      <c r="H517" s="132">
        <v>11.08</v>
      </c>
      <c r="I517" s="133">
        <v>452.03</v>
      </c>
      <c r="J517" s="134">
        <f>ROUND(I517*H517,2)</f>
        <v>5008.49</v>
      </c>
      <c r="K517" s="130" t="s">
        <v>160</v>
      </c>
      <c r="L517" s="33"/>
      <c r="M517" s="135" t="s">
        <v>32</v>
      </c>
      <c r="N517" s="136" t="s">
        <v>47</v>
      </c>
      <c r="P517" s="137">
        <f>O517*H517</f>
        <v>0</v>
      </c>
      <c r="Q517" s="137">
        <v>1.5E-3</v>
      </c>
      <c r="R517" s="137">
        <f>Q517*H517</f>
        <v>1.6619999999999999E-2</v>
      </c>
      <c r="S517" s="137">
        <v>0</v>
      </c>
      <c r="T517" s="138">
        <f>S517*H517</f>
        <v>0</v>
      </c>
      <c r="AR517" s="139" t="s">
        <v>261</v>
      </c>
      <c r="AT517" s="139" t="s">
        <v>156</v>
      </c>
      <c r="AU517" s="139" t="s">
        <v>86</v>
      </c>
      <c r="AY517" s="17" t="s">
        <v>153</v>
      </c>
      <c r="BE517" s="140">
        <f>IF(N517="základní",J517,0)</f>
        <v>5008.49</v>
      </c>
      <c r="BF517" s="140">
        <f>IF(N517="snížená",J517,0)</f>
        <v>0</v>
      </c>
      <c r="BG517" s="140">
        <f>IF(N517="zákl. přenesená",J517,0)</f>
        <v>0</v>
      </c>
      <c r="BH517" s="140">
        <f>IF(N517="sníž. přenesená",J517,0)</f>
        <v>0</v>
      </c>
      <c r="BI517" s="140">
        <f>IF(N517="nulová",J517,0)</f>
        <v>0</v>
      </c>
      <c r="BJ517" s="17" t="s">
        <v>84</v>
      </c>
      <c r="BK517" s="140">
        <f>ROUND(I517*H517,2)</f>
        <v>5008.49</v>
      </c>
      <c r="BL517" s="17" t="s">
        <v>261</v>
      </c>
      <c r="BM517" s="139" t="s">
        <v>766</v>
      </c>
    </row>
    <row r="518" spans="2:65" s="1" customFormat="1">
      <c r="B518" s="33"/>
      <c r="D518" s="141" t="s">
        <v>163</v>
      </c>
      <c r="F518" s="142" t="s">
        <v>767</v>
      </c>
      <c r="I518" s="143"/>
      <c r="L518" s="33"/>
      <c r="M518" s="144"/>
      <c r="T518" s="54"/>
      <c r="AT518" s="17" t="s">
        <v>163</v>
      </c>
      <c r="AU518" s="17" t="s">
        <v>86</v>
      </c>
    </row>
    <row r="519" spans="2:65" s="12" customFormat="1">
      <c r="B519" s="145"/>
      <c r="D519" s="146" t="s">
        <v>165</v>
      </c>
      <c r="E519" s="147" t="s">
        <v>32</v>
      </c>
      <c r="F519" s="148" t="s">
        <v>172</v>
      </c>
      <c r="H519" s="147" t="s">
        <v>32</v>
      </c>
      <c r="I519" s="149"/>
      <c r="L519" s="145"/>
      <c r="M519" s="150"/>
      <c r="T519" s="151"/>
      <c r="AT519" s="147" t="s">
        <v>165</v>
      </c>
      <c r="AU519" s="147" t="s">
        <v>86</v>
      </c>
      <c r="AV519" s="12" t="s">
        <v>84</v>
      </c>
      <c r="AW519" s="12" t="s">
        <v>37</v>
      </c>
      <c r="AX519" s="12" t="s">
        <v>76</v>
      </c>
      <c r="AY519" s="147" t="s">
        <v>153</v>
      </c>
    </row>
    <row r="520" spans="2:65" s="13" customFormat="1">
      <c r="B520" s="152"/>
      <c r="D520" s="146" t="s">
        <v>165</v>
      </c>
      <c r="E520" s="153" t="s">
        <v>32</v>
      </c>
      <c r="F520" s="154" t="s">
        <v>245</v>
      </c>
      <c r="H520" s="155">
        <v>4.6820000000000004</v>
      </c>
      <c r="I520" s="156"/>
      <c r="L520" s="152"/>
      <c r="M520" s="157"/>
      <c r="T520" s="158"/>
      <c r="AT520" s="153" t="s">
        <v>165</v>
      </c>
      <c r="AU520" s="153" t="s">
        <v>86</v>
      </c>
      <c r="AV520" s="13" t="s">
        <v>86</v>
      </c>
      <c r="AW520" s="13" t="s">
        <v>37</v>
      </c>
      <c r="AX520" s="13" t="s">
        <v>76</v>
      </c>
      <c r="AY520" s="153" t="s">
        <v>153</v>
      </c>
    </row>
    <row r="521" spans="2:65" s="12" customFormat="1">
      <c r="B521" s="145"/>
      <c r="D521" s="146" t="s">
        <v>165</v>
      </c>
      <c r="E521" s="147" t="s">
        <v>32</v>
      </c>
      <c r="F521" s="148" t="s">
        <v>174</v>
      </c>
      <c r="H521" s="147" t="s">
        <v>32</v>
      </c>
      <c r="I521" s="149"/>
      <c r="L521" s="145"/>
      <c r="M521" s="150"/>
      <c r="T521" s="151"/>
      <c r="AT521" s="147" t="s">
        <v>165</v>
      </c>
      <c r="AU521" s="147" t="s">
        <v>86</v>
      </c>
      <c r="AV521" s="12" t="s">
        <v>84</v>
      </c>
      <c r="AW521" s="12" t="s">
        <v>37</v>
      </c>
      <c r="AX521" s="12" t="s">
        <v>76</v>
      </c>
      <c r="AY521" s="147" t="s">
        <v>153</v>
      </c>
    </row>
    <row r="522" spans="2:65" s="13" customFormat="1">
      <c r="B522" s="152"/>
      <c r="D522" s="146" t="s">
        <v>165</v>
      </c>
      <c r="E522" s="153" t="s">
        <v>32</v>
      </c>
      <c r="F522" s="154" t="s">
        <v>768</v>
      </c>
      <c r="H522" s="155">
        <v>5.4320000000000004</v>
      </c>
      <c r="I522" s="156"/>
      <c r="L522" s="152"/>
      <c r="M522" s="157"/>
      <c r="T522" s="158"/>
      <c r="AT522" s="153" t="s">
        <v>165</v>
      </c>
      <c r="AU522" s="153" t="s">
        <v>86</v>
      </c>
      <c r="AV522" s="13" t="s">
        <v>86</v>
      </c>
      <c r="AW522" s="13" t="s">
        <v>37</v>
      </c>
      <c r="AX522" s="13" t="s">
        <v>76</v>
      </c>
      <c r="AY522" s="153" t="s">
        <v>153</v>
      </c>
    </row>
    <row r="523" spans="2:65" s="12" customFormat="1">
      <c r="B523" s="145"/>
      <c r="D523" s="146" t="s">
        <v>165</v>
      </c>
      <c r="E523" s="147" t="s">
        <v>32</v>
      </c>
      <c r="F523" s="148" t="s">
        <v>176</v>
      </c>
      <c r="H523" s="147" t="s">
        <v>32</v>
      </c>
      <c r="I523" s="149"/>
      <c r="L523" s="145"/>
      <c r="M523" s="150"/>
      <c r="T523" s="151"/>
      <c r="AT523" s="147" t="s">
        <v>165</v>
      </c>
      <c r="AU523" s="147" t="s">
        <v>86</v>
      </c>
      <c r="AV523" s="12" t="s">
        <v>84</v>
      </c>
      <c r="AW523" s="12" t="s">
        <v>37</v>
      </c>
      <c r="AX523" s="12" t="s">
        <v>76</v>
      </c>
      <c r="AY523" s="147" t="s">
        <v>153</v>
      </c>
    </row>
    <row r="524" spans="2:65" s="13" customFormat="1">
      <c r="B524" s="152"/>
      <c r="D524" s="146" t="s">
        <v>165</v>
      </c>
      <c r="E524" s="153" t="s">
        <v>32</v>
      </c>
      <c r="F524" s="154" t="s">
        <v>769</v>
      </c>
      <c r="H524" s="155">
        <v>0.96599999999999997</v>
      </c>
      <c r="I524" s="156"/>
      <c r="L524" s="152"/>
      <c r="M524" s="157"/>
      <c r="T524" s="158"/>
      <c r="AT524" s="153" t="s">
        <v>165</v>
      </c>
      <c r="AU524" s="153" t="s">
        <v>86</v>
      </c>
      <c r="AV524" s="13" t="s">
        <v>86</v>
      </c>
      <c r="AW524" s="13" t="s">
        <v>37</v>
      </c>
      <c r="AX524" s="13" t="s">
        <v>76</v>
      </c>
      <c r="AY524" s="153" t="s">
        <v>153</v>
      </c>
    </row>
    <row r="525" spans="2:65" s="14" customFormat="1">
      <c r="B525" s="159"/>
      <c r="D525" s="146" t="s">
        <v>165</v>
      </c>
      <c r="E525" s="160" t="s">
        <v>32</v>
      </c>
      <c r="F525" s="161" t="s">
        <v>178</v>
      </c>
      <c r="H525" s="162">
        <v>11.08</v>
      </c>
      <c r="I525" s="163"/>
      <c r="L525" s="159"/>
      <c r="M525" s="164"/>
      <c r="T525" s="165"/>
      <c r="AT525" s="160" t="s">
        <v>165</v>
      </c>
      <c r="AU525" s="160" t="s">
        <v>86</v>
      </c>
      <c r="AV525" s="14" t="s">
        <v>161</v>
      </c>
      <c r="AW525" s="14" t="s">
        <v>37</v>
      </c>
      <c r="AX525" s="14" t="s">
        <v>84</v>
      </c>
      <c r="AY525" s="160" t="s">
        <v>153</v>
      </c>
    </row>
    <row r="526" spans="2:65" s="1" customFormat="1" ht="21.75" customHeight="1">
      <c r="B526" s="33"/>
      <c r="C526" s="128" t="s">
        <v>770</v>
      </c>
      <c r="D526" s="128" t="s">
        <v>156</v>
      </c>
      <c r="E526" s="129" t="s">
        <v>771</v>
      </c>
      <c r="F526" s="130" t="s">
        <v>772</v>
      </c>
      <c r="G526" s="131" t="s">
        <v>226</v>
      </c>
      <c r="H526" s="132">
        <v>13.28</v>
      </c>
      <c r="I526" s="133">
        <v>150.68</v>
      </c>
      <c r="J526" s="134">
        <f>ROUND(I526*H526,2)</f>
        <v>2001.03</v>
      </c>
      <c r="K526" s="130" t="s">
        <v>160</v>
      </c>
      <c r="L526" s="33"/>
      <c r="M526" s="135" t="s">
        <v>32</v>
      </c>
      <c r="N526" s="136" t="s">
        <v>47</v>
      </c>
      <c r="P526" s="137">
        <f>O526*H526</f>
        <v>0</v>
      </c>
      <c r="Q526" s="137">
        <v>2.0000000000000001E-4</v>
      </c>
      <c r="R526" s="137">
        <f>Q526*H526</f>
        <v>2.6559999999999999E-3</v>
      </c>
      <c r="S526" s="137">
        <v>0</v>
      </c>
      <c r="T526" s="138">
        <f>S526*H526</f>
        <v>0</v>
      </c>
      <c r="AR526" s="139" t="s">
        <v>261</v>
      </c>
      <c r="AT526" s="139" t="s">
        <v>156</v>
      </c>
      <c r="AU526" s="139" t="s">
        <v>86</v>
      </c>
      <c r="AY526" s="17" t="s">
        <v>153</v>
      </c>
      <c r="BE526" s="140">
        <f>IF(N526="základní",J526,0)</f>
        <v>2001.03</v>
      </c>
      <c r="BF526" s="140">
        <f>IF(N526="snížená",J526,0)</f>
        <v>0</v>
      </c>
      <c r="BG526" s="140">
        <f>IF(N526="zákl. přenesená",J526,0)</f>
        <v>0</v>
      </c>
      <c r="BH526" s="140">
        <f>IF(N526="sníž. přenesená",J526,0)</f>
        <v>0</v>
      </c>
      <c r="BI526" s="140">
        <f>IF(N526="nulová",J526,0)</f>
        <v>0</v>
      </c>
      <c r="BJ526" s="17" t="s">
        <v>84</v>
      </c>
      <c r="BK526" s="140">
        <f>ROUND(I526*H526,2)</f>
        <v>2001.03</v>
      </c>
      <c r="BL526" s="17" t="s">
        <v>261</v>
      </c>
      <c r="BM526" s="139" t="s">
        <v>773</v>
      </c>
    </row>
    <row r="527" spans="2:65" s="1" customFormat="1">
      <c r="B527" s="33"/>
      <c r="D527" s="141" t="s">
        <v>163</v>
      </c>
      <c r="F527" s="142" t="s">
        <v>774</v>
      </c>
      <c r="I527" s="143"/>
      <c r="L527" s="33"/>
      <c r="M527" s="144"/>
      <c r="T527" s="54"/>
      <c r="AT527" s="17" t="s">
        <v>163</v>
      </c>
      <c r="AU527" s="17" t="s">
        <v>86</v>
      </c>
    </row>
    <row r="528" spans="2:65" s="12" customFormat="1">
      <c r="B528" s="145"/>
      <c r="D528" s="146" t="s">
        <v>165</v>
      </c>
      <c r="E528" s="147" t="s">
        <v>32</v>
      </c>
      <c r="F528" s="148" t="s">
        <v>775</v>
      </c>
      <c r="H528" s="147" t="s">
        <v>32</v>
      </c>
      <c r="I528" s="149"/>
      <c r="L528" s="145"/>
      <c r="M528" s="150"/>
      <c r="T528" s="151"/>
      <c r="AT528" s="147" t="s">
        <v>165</v>
      </c>
      <c r="AU528" s="147" t="s">
        <v>86</v>
      </c>
      <c r="AV528" s="12" t="s">
        <v>84</v>
      </c>
      <c r="AW528" s="12" t="s">
        <v>37</v>
      </c>
      <c r="AX528" s="12" t="s">
        <v>76</v>
      </c>
      <c r="AY528" s="147" t="s">
        <v>153</v>
      </c>
    </row>
    <row r="529" spans="2:65" s="12" customFormat="1">
      <c r="B529" s="145"/>
      <c r="D529" s="146" t="s">
        <v>165</v>
      </c>
      <c r="E529" s="147" t="s">
        <v>32</v>
      </c>
      <c r="F529" s="148" t="s">
        <v>172</v>
      </c>
      <c r="H529" s="147" t="s">
        <v>32</v>
      </c>
      <c r="I529" s="149"/>
      <c r="L529" s="145"/>
      <c r="M529" s="150"/>
      <c r="T529" s="151"/>
      <c r="AT529" s="147" t="s">
        <v>165</v>
      </c>
      <c r="AU529" s="147" t="s">
        <v>86</v>
      </c>
      <c r="AV529" s="12" t="s">
        <v>84</v>
      </c>
      <c r="AW529" s="12" t="s">
        <v>37</v>
      </c>
      <c r="AX529" s="12" t="s">
        <v>76</v>
      </c>
      <c r="AY529" s="147" t="s">
        <v>153</v>
      </c>
    </row>
    <row r="530" spans="2:65" s="13" customFormat="1">
      <c r="B530" s="152"/>
      <c r="D530" s="146" t="s">
        <v>165</v>
      </c>
      <c r="E530" s="153" t="s">
        <v>32</v>
      </c>
      <c r="F530" s="154" t="s">
        <v>776</v>
      </c>
      <c r="H530" s="155">
        <v>6.12</v>
      </c>
      <c r="I530" s="156"/>
      <c r="L530" s="152"/>
      <c r="M530" s="157"/>
      <c r="T530" s="158"/>
      <c r="AT530" s="153" t="s">
        <v>165</v>
      </c>
      <c r="AU530" s="153" t="s">
        <v>86</v>
      </c>
      <c r="AV530" s="13" t="s">
        <v>86</v>
      </c>
      <c r="AW530" s="13" t="s">
        <v>37</v>
      </c>
      <c r="AX530" s="13" t="s">
        <v>76</v>
      </c>
      <c r="AY530" s="153" t="s">
        <v>153</v>
      </c>
    </row>
    <row r="531" spans="2:65" s="12" customFormat="1">
      <c r="B531" s="145"/>
      <c r="D531" s="146" t="s">
        <v>165</v>
      </c>
      <c r="E531" s="147" t="s">
        <v>32</v>
      </c>
      <c r="F531" s="148" t="s">
        <v>174</v>
      </c>
      <c r="H531" s="147" t="s">
        <v>32</v>
      </c>
      <c r="I531" s="149"/>
      <c r="L531" s="145"/>
      <c r="M531" s="150"/>
      <c r="T531" s="151"/>
      <c r="AT531" s="147" t="s">
        <v>165</v>
      </c>
      <c r="AU531" s="147" t="s">
        <v>86</v>
      </c>
      <c r="AV531" s="12" t="s">
        <v>84</v>
      </c>
      <c r="AW531" s="12" t="s">
        <v>37</v>
      </c>
      <c r="AX531" s="12" t="s">
        <v>76</v>
      </c>
      <c r="AY531" s="147" t="s">
        <v>153</v>
      </c>
    </row>
    <row r="532" spans="2:65" s="13" customFormat="1">
      <c r="B532" s="152"/>
      <c r="D532" s="146" t="s">
        <v>165</v>
      </c>
      <c r="E532" s="153" t="s">
        <v>32</v>
      </c>
      <c r="F532" s="154" t="s">
        <v>777</v>
      </c>
      <c r="H532" s="155">
        <v>3.94</v>
      </c>
      <c r="I532" s="156"/>
      <c r="L532" s="152"/>
      <c r="M532" s="157"/>
      <c r="T532" s="158"/>
      <c r="AT532" s="153" t="s">
        <v>165</v>
      </c>
      <c r="AU532" s="153" t="s">
        <v>86</v>
      </c>
      <c r="AV532" s="13" t="s">
        <v>86</v>
      </c>
      <c r="AW532" s="13" t="s">
        <v>37</v>
      </c>
      <c r="AX532" s="13" t="s">
        <v>76</v>
      </c>
      <c r="AY532" s="153" t="s">
        <v>153</v>
      </c>
    </row>
    <row r="533" spans="2:65" s="12" customFormat="1">
      <c r="B533" s="145"/>
      <c r="D533" s="146" t="s">
        <v>165</v>
      </c>
      <c r="E533" s="147" t="s">
        <v>32</v>
      </c>
      <c r="F533" s="148" t="s">
        <v>176</v>
      </c>
      <c r="H533" s="147" t="s">
        <v>32</v>
      </c>
      <c r="I533" s="149"/>
      <c r="L533" s="145"/>
      <c r="M533" s="150"/>
      <c r="T533" s="151"/>
      <c r="AT533" s="147" t="s">
        <v>165</v>
      </c>
      <c r="AU533" s="147" t="s">
        <v>86</v>
      </c>
      <c r="AV533" s="12" t="s">
        <v>84</v>
      </c>
      <c r="AW533" s="12" t="s">
        <v>37</v>
      </c>
      <c r="AX533" s="12" t="s">
        <v>76</v>
      </c>
      <c r="AY533" s="147" t="s">
        <v>153</v>
      </c>
    </row>
    <row r="534" spans="2:65" s="13" customFormat="1">
      <c r="B534" s="152"/>
      <c r="D534" s="146" t="s">
        <v>165</v>
      </c>
      <c r="E534" s="153" t="s">
        <v>32</v>
      </c>
      <c r="F534" s="154" t="s">
        <v>778</v>
      </c>
      <c r="H534" s="155">
        <v>3.22</v>
      </c>
      <c r="I534" s="156"/>
      <c r="L534" s="152"/>
      <c r="M534" s="157"/>
      <c r="T534" s="158"/>
      <c r="AT534" s="153" t="s">
        <v>165</v>
      </c>
      <c r="AU534" s="153" t="s">
        <v>86</v>
      </c>
      <c r="AV534" s="13" t="s">
        <v>86</v>
      </c>
      <c r="AW534" s="13" t="s">
        <v>37</v>
      </c>
      <c r="AX534" s="13" t="s">
        <v>76</v>
      </c>
      <c r="AY534" s="153" t="s">
        <v>153</v>
      </c>
    </row>
    <row r="535" spans="2:65" s="14" customFormat="1">
      <c r="B535" s="159"/>
      <c r="D535" s="146" t="s">
        <v>165</v>
      </c>
      <c r="E535" s="160" t="s">
        <v>32</v>
      </c>
      <c r="F535" s="161" t="s">
        <v>178</v>
      </c>
      <c r="H535" s="162">
        <v>13.280000000000001</v>
      </c>
      <c r="I535" s="163"/>
      <c r="L535" s="159"/>
      <c r="M535" s="164"/>
      <c r="T535" s="165"/>
      <c r="AT535" s="160" t="s">
        <v>165</v>
      </c>
      <c r="AU535" s="160" t="s">
        <v>86</v>
      </c>
      <c r="AV535" s="14" t="s">
        <v>161</v>
      </c>
      <c r="AW535" s="14" t="s">
        <v>37</v>
      </c>
      <c r="AX535" s="14" t="s">
        <v>84</v>
      </c>
      <c r="AY535" s="160" t="s">
        <v>153</v>
      </c>
    </row>
    <row r="536" spans="2:65" s="1" customFormat="1" ht="16.5" customHeight="1">
      <c r="B536" s="33"/>
      <c r="C536" s="166" t="s">
        <v>779</v>
      </c>
      <c r="D536" s="166" t="s">
        <v>231</v>
      </c>
      <c r="E536" s="167" t="s">
        <v>780</v>
      </c>
      <c r="F536" s="168" t="s">
        <v>781</v>
      </c>
      <c r="G536" s="169" t="s">
        <v>226</v>
      </c>
      <c r="H536" s="170">
        <v>15</v>
      </c>
      <c r="I536" s="171">
        <v>37.950000000000003</v>
      </c>
      <c r="J536" s="172">
        <f>ROUND(I536*H536,2)</f>
        <v>569.25</v>
      </c>
      <c r="K536" s="168" t="s">
        <v>160</v>
      </c>
      <c r="L536" s="173"/>
      <c r="M536" s="174" t="s">
        <v>32</v>
      </c>
      <c r="N536" s="175" t="s">
        <v>47</v>
      </c>
      <c r="P536" s="137">
        <f>O536*H536</f>
        <v>0</v>
      </c>
      <c r="Q536" s="137">
        <v>2.9999999999999997E-4</v>
      </c>
      <c r="R536" s="137">
        <f>Q536*H536</f>
        <v>4.4999999999999997E-3</v>
      </c>
      <c r="S536" s="137">
        <v>0</v>
      </c>
      <c r="T536" s="138">
        <f>S536*H536</f>
        <v>0</v>
      </c>
      <c r="AR536" s="139" t="s">
        <v>354</v>
      </c>
      <c r="AT536" s="139" t="s">
        <v>231</v>
      </c>
      <c r="AU536" s="139" t="s">
        <v>86</v>
      </c>
      <c r="AY536" s="17" t="s">
        <v>153</v>
      </c>
      <c r="BE536" s="140">
        <f>IF(N536="základní",J536,0)</f>
        <v>569.25</v>
      </c>
      <c r="BF536" s="140">
        <f>IF(N536="snížená",J536,0)</f>
        <v>0</v>
      </c>
      <c r="BG536" s="140">
        <f>IF(N536="zákl. přenesená",J536,0)</f>
        <v>0</v>
      </c>
      <c r="BH536" s="140">
        <f>IF(N536="sníž. přenesená",J536,0)</f>
        <v>0</v>
      </c>
      <c r="BI536" s="140">
        <f>IF(N536="nulová",J536,0)</f>
        <v>0</v>
      </c>
      <c r="BJ536" s="17" t="s">
        <v>84</v>
      </c>
      <c r="BK536" s="140">
        <f>ROUND(I536*H536,2)</f>
        <v>569.25</v>
      </c>
      <c r="BL536" s="17" t="s">
        <v>261</v>
      </c>
      <c r="BM536" s="139" t="s">
        <v>782</v>
      </c>
    </row>
    <row r="537" spans="2:65" s="1" customFormat="1" ht="21.75" customHeight="1">
      <c r="B537" s="33"/>
      <c r="C537" s="128" t="s">
        <v>783</v>
      </c>
      <c r="D537" s="128" t="s">
        <v>156</v>
      </c>
      <c r="E537" s="129" t="s">
        <v>784</v>
      </c>
      <c r="F537" s="130" t="s">
        <v>785</v>
      </c>
      <c r="G537" s="131" t="s">
        <v>159</v>
      </c>
      <c r="H537" s="132">
        <v>17.489000000000001</v>
      </c>
      <c r="I537" s="133">
        <v>800.51</v>
      </c>
      <c r="J537" s="134">
        <f>ROUND(I537*H537,2)</f>
        <v>14000.12</v>
      </c>
      <c r="K537" s="130" t="s">
        <v>160</v>
      </c>
      <c r="L537" s="33"/>
      <c r="M537" s="135" t="s">
        <v>32</v>
      </c>
      <c r="N537" s="136" t="s">
        <v>47</v>
      </c>
      <c r="P537" s="137">
        <f>O537*H537</f>
        <v>0</v>
      </c>
      <c r="Q537" s="137">
        <v>6.0000000000000001E-3</v>
      </c>
      <c r="R537" s="137">
        <f>Q537*H537</f>
        <v>0.10493400000000001</v>
      </c>
      <c r="S537" s="137">
        <v>0</v>
      </c>
      <c r="T537" s="138">
        <f>S537*H537</f>
        <v>0</v>
      </c>
      <c r="AR537" s="139" t="s">
        <v>261</v>
      </c>
      <c r="AT537" s="139" t="s">
        <v>156</v>
      </c>
      <c r="AU537" s="139" t="s">
        <v>86</v>
      </c>
      <c r="AY537" s="17" t="s">
        <v>153</v>
      </c>
      <c r="BE537" s="140">
        <f>IF(N537="základní",J537,0)</f>
        <v>14000.12</v>
      </c>
      <c r="BF537" s="140">
        <f>IF(N537="snížená",J537,0)</f>
        <v>0</v>
      </c>
      <c r="BG537" s="140">
        <f>IF(N537="zákl. přenesená",J537,0)</f>
        <v>0</v>
      </c>
      <c r="BH537" s="140">
        <f>IF(N537="sníž. přenesená",J537,0)</f>
        <v>0</v>
      </c>
      <c r="BI537" s="140">
        <f>IF(N537="nulová",J537,0)</f>
        <v>0</v>
      </c>
      <c r="BJ537" s="17" t="s">
        <v>84</v>
      </c>
      <c r="BK537" s="140">
        <f>ROUND(I537*H537,2)</f>
        <v>14000.12</v>
      </c>
      <c r="BL537" s="17" t="s">
        <v>261</v>
      </c>
      <c r="BM537" s="139" t="s">
        <v>786</v>
      </c>
    </row>
    <row r="538" spans="2:65" s="1" customFormat="1">
      <c r="B538" s="33"/>
      <c r="D538" s="141" t="s">
        <v>163</v>
      </c>
      <c r="F538" s="142" t="s">
        <v>787</v>
      </c>
      <c r="I538" s="143"/>
      <c r="L538" s="33"/>
      <c r="M538" s="144"/>
      <c r="T538" s="54"/>
      <c r="AT538" s="17" t="s">
        <v>163</v>
      </c>
      <c r="AU538" s="17" t="s">
        <v>86</v>
      </c>
    </row>
    <row r="539" spans="2:65" s="1" customFormat="1" ht="16.5" customHeight="1">
      <c r="B539" s="33"/>
      <c r="C539" s="166" t="s">
        <v>788</v>
      </c>
      <c r="D539" s="166" t="s">
        <v>231</v>
      </c>
      <c r="E539" s="167" t="s">
        <v>789</v>
      </c>
      <c r="F539" s="168" t="s">
        <v>790</v>
      </c>
      <c r="G539" s="169" t="s">
        <v>159</v>
      </c>
      <c r="H539" s="170">
        <v>19</v>
      </c>
      <c r="I539" s="171">
        <v>452.97</v>
      </c>
      <c r="J539" s="172">
        <f>ROUND(I539*H539,2)</f>
        <v>8606.43</v>
      </c>
      <c r="K539" s="168" t="s">
        <v>264</v>
      </c>
      <c r="L539" s="173"/>
      <c r="M539" s="174" t="s">
        <v>32</v>
      </c>
      <c r="N539" s="175" t="s">
        <v>47</v>
      </c>
      <c r="P539" s="137">
        <f>O539*H539</f>
        <v>0</v>
      </c>
      <c r="Q539" s="137">
        <v>1.18E-2</v>
      </c>
      <c r="R539" s="137">
        <f>Q539*H539</f>
        <v>0.22419999999999998</v>
      </c>
      <c r="S539" s="137">
        <v>0</v>
      </c>
      <c r="T539" s="138">
        <f>S539*H539</f>
        <v>0</v>
      </c>
      <c r="AR539" s="139" t="s">
        <v>354</v>
      </c>
      <c r="AT539" s="139" t="s">
        <v>231</v>
      </c>
      <c r="AU539" s="139" t="s">
        <v>86</v>
      </c>
      <c r="AY539" s="17" t="s">
        <v>153</v>
      </c>
      <c r="BE539" s="140">
        <f>IF(N539="základní",J539,0)</f>
        <v>8606.43</v>
      </c>
      <c r="BF539" s="140">
        <f>IF(N539="snížená",J539,0)</f>
        <v>0</v>
      </c>
      <c r="BG539" s="140">
        <f>IF(N539="zákl. přenesená",J539,0)</f>
        <v>0</v>
      </c>
      <c r="BH539" s="140">
        <f>IF(N539="sníž. přenesená",J539,0)</f>
        <v>0</v>
      </c>
      <c r="BI539" s="140">
        <f>IF(N539="nulová",J539,0)</f>
        <v>0</v>
      </c>
      <c r="BJ539" s="17" t="s">
        <v>84</v>
      </c>
      <c r="BK539" s="140">
        <f>ROUND(I539*H539,2)</f>
        <v>8606.43</v>
      </c>
      <c r="BL539" s="17" t="s">
        <v>261</v>
      </c>
      <c r="BM539" s="139" t="s">
        <v>791</v>
      </c>
    </row>
    <row r="540" spans="2:65" s="1" customFormat="1" ht="24.2" customHeight="1">
      <c r="B540" s="33"/>
      <c r="C540" s="128" t="s">
        <v>792</v>
      </c>
      <c r="D540" s="128" t="s">
        <v>156</v>
      </c>
      <c r="E540" s="129" t="s">
        <v>793</v>
      </c>
      <c r="F540" s="130" t="s">
        <v>794</v>
      </c>
      <c r="G540" s="131" t="s">
        <v>294</v>
      </c>
      <c r="H540" s="132">
        <v>0.35799999999999998</v>
      </c>
      <c r="I540" s="133">
        <v>1271.33</v>
      </c>
      <c r="J540" s="134">
        <f>ROUND(I540*H540,2)</f>
        <v>455.14</v>
      </c>
      <c r="K540" s="130" t="s">
        <v>160</v>
      </c>
      <c r="L540" s="33"/>
      <c r="M540" s="135" t="s">
        <v>32</v>
      </c>
      <c r="N540" s="136" t="s">
        <v>47</v>
      </c>
      <c r="P540" s="137">
        <f>O540*H540</f>
        <v>0</v>
      </c>
      <c r="Q540" s="137">
        <v>0</v>
      </c>
      <c r="R540" s="137">
        <f>Q540*H540</f>
        <v>0</v>
      </c>
      <c r="S540" s="137">
        <v>0</v>
      </c>
      <c r="T540" s="138">
        <f>S540*H540</f>
        <v>0</v>
      </c>
      <c r="AR540" s="139" t="s">
        <v>261</v>
      </c>
      <c r="AT540" s="139" t="s">
        <v>156</v>
      </c>
      <c r="AU540" s="139" t="s">
        <v>86</v>
      </c>
      <c r="AY540" s="17" t="s">
        <v>153</v>
      </c>
      <c r="BE540" s="140">
        <f>IF(N540="základní",J540,0)</f>
        <v>455.14</v>
      </c>
      <c r="BF540" s="140">
        <f>IF(N540="snížená",J540,0)</f>
        <v>0</v>
      </c>
      <c r="BG540" s="140">
        <f>IF(N540="zákl. přenesená",J540,0)</f>
        <v>0</v>
      </c>
      <c r="BH540" s="140">
        <f>IF(N540="sníž. přenesená",J540,0)</f>
        <v>0</v>
      </c>
      <c r="BI540" s="140">
        <f>IF(N540="nulová",J540,0)</f>
        <v>0</v>
      </c>
      <c r="BJ540" s="17" t="s">
        <v>84</v>
      </c>
      <c r="BK540" s="140">
        <f>ROUND(I540*H540,2)</f>
        <v>455.14</v>
      </c>
      <c r="BL540" s="17" t="s">
        <v>261</v>
      </c>
      <c r="BM540" s="139" t="s">
        <v>795</v>
      </c>
    </row>
    <row r="541" spans="2:65" s="1" customFormat="1">
      <c r="B541" s="33"/>
      <c r="D541" s="141" t="s">
        <v>163</v>
      </c>
      <c r="F541" s="142" t="s">
        <v>796</v>
      </c>
      <c r="I541" s="143"/>
      <c r="L541" s="33"/>
      <c r="M541" s="144"/>
      <c r="T541" s="54"/>
      <c r="AT541" s="17" t="s">
        <v>163</v>
      </c>
      <c r="AU541" s="17" t="s">
        <v>86</v>
      </c>
    </row>
    <row r="542" spans="2:65" s="11" customFormat="1" ht="22.9" customHeight="1">
      <c r="B542" s="116"/>
      <c r="D542" s="117" t="s">
        <v>75</v>
      </c>
      <c r="E542" s="126" t="s">
        <v>797</v>
      </c>
      <c r="F542" s="126" t="s">
        <v>798</v>
      </c>
      <c r="I542" s="119"/>
      <c r="J542" s="127">
        <f>BK542</f>
        <v>1827.94</v>
      </c>
      <c r="L542" s="116"/>
      <c r="M542" s="121"/>
      <c r="P542" s="122">
        <f>SUM(P543:P558)</f>
        <v>0</v>
      </c>
      <c r="R542" s="122">
        <f>SUM(R543:R558)</f>
        <v>1.5731999999999999E-3</v>
      </c>
      <c r="T542" s="123">
        <f>SUM(T543:T558)</f>
        <v>0</v>
      </c>
      <c r="AR542" s="117" t="s">
        <v>86</v>
      </c>
      <c r="AT542" s="124" t="s">
        <v>75</v>
      </c>
      <c r="AU542" s="124" t="s">
        <v>84</v>
      </c>
      <c r="AY542" s="117" t="s">
        <v>153</v>
      </c>
      <c r="BK542" s="125">
        <f>SUM(BK543:BK558)</f>
        <v>1827.94</v>
      </c>
    </row>
    <row r="543" spans="2:65" s="1" customFormat="1" ht="16.5" customHeight="1">
      <c r="B543" s="33"/>
      <c r="C543" s="128" t="s">
        <v>799</v>
      </c>
      <c r="D543" s="128" t="s">
        <v>156</v>
      </c>
      <c r="E543" s="129" t="s">
        <v>800</v>
      </c>
      <c r="F543" s="130" t="s">
        <v>801</v>
      </c>
      <c r="G543" s="131" t="s">
        <v>159</v>
      </c>
      <c r="H543" s="132">
        <v>4.1399999999999997</v>
      </c>
      <c r="I543" s="133">
        <v>54.59</v>
      </c>
      <c r="J543" s="134">
        <f>ROUND(I543*H543,2)</f>
        <v>226</v>
      </c>
      <c r="K543" s="130" t="s">
        <v>160</v>
      </c>
      <c r="L543" s="33"/>
      <c r="M543" s="135" t="s">
        <v>32</v>
      </c>
      <c r="N543" s="136" t="s">
        <v>47</v>
      </c>
      <c r="P543" s="137">
        <f>O543*H543</f>
        <v>0</v>
      </c>
      <c r="Q543" s="137">
        <v>2.0000000000000002E-5</v>
      </c>
      <c r="R543" s="137">
        <f>Q543*H543</f>
        <v>8.2800000000000007E-5</v>
      </c>
      <c r="S543" s="137">
        <v>0</v>
      </c>
      <c r="T543" s="138">
        <f>S543*H543</f>
        <v>0</v>
      </c>
      <c r="AR543" s="139" t="s">
        <v>261</v>
      </c>
      <c r="AT543" s="139" t="s">
        <v>156</v>
      </c>
      <c r="AU543" s="139" t="s">
        <v>86</v>
      </c>
      <c r="AY543" s="17" t="s">
        <v>153</v>
      </c>
      <c r="BE543" s="140">
        <f>IF(N543="základní",J543,0)</f>
        <v>226</v>
      </c>
      <c r="BF543" s="140">
        <f>IF(N543="snížená",J543,0)</f>
        <v>0</v>
      </c>
      <c r="BG543" s="140">
        <f>IF(N543="zákl. přenesená",J543,0)</f>
        <v>0</v>
      </c>
      <c r="BH543" s="140">
        <f>IF(N543="sníž. přenesená",J543,0)</f>
        <v>0</v>
      </c>
      <c r="BI543" s="140">
        <f>IF(N543="nulová",J543,0)</f>
        <v>0</v>
      </c>
      <c r="BJ543" s="17" t="s">
        <v>84</v>
      </c>
      <c r="BK543" s="140">
        <f>ROUND(I543*H543,2)</f>
        <v>226</v>
      </c>
      <c r="BL543" s="17" t="s">
        <v>261</v>
      </c>
      <c r="BM543" s="139" t="s">
        <v>802</v>
      </c>
    </row>
    <row r="544" spans="2:65" s="1" customFormat="1">
      <c r="B544" s="33"/>
      <c r="D544" s="141" t="s">
        <v>163</v>
      </c>
      <c r="F544" s="142" t="s">
        <v>803</v>
      </c>
      <c r="I544" s="143"/>
      <c r="L544" s="33"/>
      <c r="M544" s="144"/>
      <c r="T544" s="54"/>
      <c r="AT544" s="17" t="s">
        <v>163</v>
      </c>
      <c r="AU544" s="17" t="s">
        <v>86</v>
      </c>
    </row>
    <row r="545" spans="2:65" s="12" customFormat="1">
      <c r="B545" s="145"/>
      <c r="D545" s="146" t="s">
        <v>165</v>
      </c>
      <c r="E545" s="147" t="s">
        <v>32</v>
      </c>
      <c r="F545" s="148" t="s">
        <v>804</v>
      </c>
      <c r="H545" s="147" t="s">
        <v>32</v>
      </c>
      <c r="I545" s="149"/>
      <c r="L545" s="145"/>
      <c r="M545" s="150"/>
      <c r="T545" s="151"/>
      <c r="AT545" s="147" t="s">
        <v>165</v>
      </c>
      <c r="AU545" s="147" t="s">
        <v>86</v>
      </c>
      <c r="AV545" s="12" t="s">
        <v>84</v>
      </c>
      <c r="AW545" s="12" t="s">
        <v>37</v>
      </c>
      <c r="AX545" s="12" t="s">
        <v>76</v>
      </c>
      <c r="AY545" s="147" t="s">
        <v>153</v>
      </c>
    </row>
    <row r="546" spans="2:65" s="12" customFormat="1">
      <c r="B546" s="145"/>
      <c r="D546" s="146" t="s">
        <v>165</v>
      </c>
      <c r="E546" s="147" t="s">
        <v>32</v>
      </c>
      <c r="F546" s="148" t="s">
        <v>172</v>
      </c>
      <c r="H546" s="147" t="s">
        <v>32</v>
      </c>
      <c r="I546" s="149"/>
      <c r="L546" s="145"/>
      <c r="M546" s="150"/>
      <c r="T546" s="151"/>
      <c r="AT546" s="147" t="s">
        <v>165</v>
      </c>
      <c r="AU546" s="147" t="s">
        <v>86</v>
      </c>
      <c r="AV546" s="12" t="s">
        <v>84</v>
      </c>
      <c r="AW546" s="12" t="s">
        <v>37</v>
      </c>
      <c r="AX546" s="12" t="s">
        <v>76</v>
      </c>
      <c r="AY546" s="147" t="s">
        <v>153</v>
      </c>
    </row>
    <row r="547" spans="2:65" s="13" customFormat="1">
      <c r="B547" s="152"/>
      <c r="D547" s="146" t="s">
        <v>165</v>
      </c>
      <c r="E547" s="153" t="s">
        <v>32</v>
      </c>
      <c r="F547" s="154" t="s">
        <v>76</v>
      </c>
      <c r="H547" s="155">
        <v>0</v>
      </c>
      <c r="I547" s="156"/>
      <c r="L547" s="152"/>
      <c r="M547" s="157"/>
      <c r="T547" s="158"/>
      <c r="AT547" s="153" t="s">
        <v>165</v>
      </c>
      <c r="AU547" s="153" t="s">
        <v>86</v>
      </c>
      <c r="AV547" s="13" t="s">
        <v>86</v>
      </c>
      <c r="AW547" s="13" t="s">
        <v>37</v>
      </c>
      <c r="AX547" s="13" t="s">
        <v>76</v>
      </c>
      <c r="AY547" s="153" t="s">
        <v>153</v>
      </c>
    </row>
    <row r="548" spans="2:65" s="12" customFormat="1">
      <c r="B548" s="145"/>
      <c r="D548" s="146" t="s">
        <v>165</v>
      </c>
      <c r="E548" s="147" t="s">
        <v>32</v>
      </c>
      <c r="F548" s="148" t="s">
        <v>174</v>
      </c>
      <c r="H548" s="147" t="s">
        <v>32</v>
      </c>
      <c r="I548" s="149"/>
      <c r="L548" s="145"/>
      <c r="M548" s="150"/>
      <c r="T548" s="151"/>
      <c r="AT548" s="147" t="s">
        <v>165</v>
      </c>
      <c r="AU548" s="147" t="s">
        <v>86</v>
      </c>
      <c r="AV548" s="12" t="s">
        <v>84</v>
      </c>
      <c r="AW548" s="12" t="s">
        <v>37</v>
      </c>
      <c r="AX548" s="12" t="s">
        <v>76</v>
      </c>
      <c r="AY548" s="147" t="s">
        <v>153</v>
      </c>
    </row>
    <row r="549" spans="2:65" s="13" customFormat="1">
      <c r="B549" s="152"/>
      <c r="D549" s="146" t="s">
        <v>165</v>
      </c>
      <c r="E549" s="153" t="s">
        <v>32</v>
      </c>
      <c r="F549" s="154" t="s">
        <v>805</v>
      </c>
      <c r="H549" s="155">
        <v>2.0699999999999998</v>
      </c>
      <c r="I549" s="156"/>
      <c r="L549" s="152"/>
      <c r="M549" s="157"/>
      <c r="T549" s="158"/>
      <c r="AT549" s="153" t="s">
        <v>165</v>
      </c>
      <c r="AU549" s="153" t="s">
        <v>86</v>
      </c>
      <c r="AV549" s="13" t="s">
        <v>86</v>
      </c>
      <c r="AW549" s="13" t="s">
        <v>37</v>
      </c>
      <c r="AX549" s="13" t="s">
        <v>76</v>
      </c>
      <c r="AY549" s="153" t="s">
        <v>153</v>
      </c>
    </row>
    <row r="550" spans="2:65" s="12" customFormat="1">
      <c r="B550" s="145"/>
      <c r="D550" s="146" t="s">
        <v>165</v>
      </c>
      <c r="E550" s="147" t="s">
        <v>32</v>
      </c>
      <c r="F550" s="148" t="s">
        <v>176</v>
      </c>
      <c r="H550" s="147" t="s">
        <v>32</v>
      </c>
      <c r="I550" s="149"/>
      <c r="L550" s="145"/>
      <c r="M550" s="150"/>
      <c r="T550" s="151"/>
      <c r="AT550" s="147" t="s">
        <v>165</v>
      </c>
      <c r="AU550" s="147" t="s">
        <v>86</v>
      </c>
      <c r="AV550" s="12" t="s">
        <v>84</v>
      </c>
      <c r="AW550" s="12" t="s">
        <v>37</v>
      </c>
      <c r="AX550" s="12" t="s">
        <v>76</v>
      </c>
      <c r="AY550" s="147" t="s">
        <v>153</v>
      </c>
    </row>
    <row r="551" spans="2:65" s="13" customFormat="1">
      <c r="B551" s="152"/>
      <c r="D551" s="146" t="s">
        <v>165</v>
      </c>
      <c r="E551" s="153" t="s">
        <v>32</v>
      </c>
      <c r="F551" s="154" t="s">
        <v>805</v>
      </c>
      <c r="H551" s="155">
        <v>2.0699999999999998</v>
      </c>
      <c r="I551" s="156"/>
      <c r="L551" s="152"/>
      <c r="M551" s="157"/>
      <c r="T551" s="158"/>
      <c r="AT551" s="153" t="s">
        <v>165</v>
      </c>
      <c r="AU551" s="153" t="s">
        <v>86</v>
      </c>
      <c r="AV551" s="13" t="s">
        <v>86</v>
      </c>
      <c r="AW551" s="13" t="s">
        <v>37</v>
      </c>
      <c r="AX551" s="13" t="s">
        <v>76</v>
      </c>
      <c r="AY551" s="153" t="s">
        <v>153</v>
      </c>
    </row>
    <row r="552" spans="2:65" s="14" customFormat="1">
      <c r="B552" s="159"/>
      <c r="D552" s="146" t="s">
        <v>165</v>
      </c>
      <c r="E552" s="160" t="s">
        <v>32</v>
      </c>
      <c r="F552" s="161" t="s">
        <v>178</v>
      </c>
      <c r="H552" s="162">
        <v>4.1399999999999997</v>
      </c>
      <c r="I552" s="163"/>
      <c r="L552" s="159"/>
      <c r="M552" s="164"/>
      <c r="T552" s="165"/>
      <c r="AT552" s="160" t="s">
        <v>165</v>
      </c>
      <c r="AU552" s="160" t="s">
        <v>86</v>
      </c>
      <c r="AV552" s="14" t="s">
        <v>161</v>
      </c>
      <c r="AW552" s="14" t="s">
        <v>37</v>
      </c>
      <c r="AX552" s="14" t="s">
        <v>84</v>
      </c>
      <c r="AY552" s="160" t="s">
        <v>153</v>
      </c>
    </row>
    <row r="553" spans="2:65" s="1" customFormat="1" ht="21.75" customHeight="1">
      <c r="B553" s="33"/>
      <c r="C553" s="128" t="s">
        <v>806</v>
      </c>
      <c r="D553" s="128" t="s">
        <v>156</v>
      </c>
      <c r="E553" s="129" t="s">
        <v>807</v>
      </c>
      <c r="F553" s="130" t="s">
        <v>808</v>
      </c>
      <c r="G553" s="131" t="s">
        <v>159</v>
      </c>
      <c r="H553" s="132">
        <v>4.1399999999999997</v>
      </c>
      <c r="I553" s="133">
        <v>128.97999999999999</v>
      </c>
      <c r="J553" s="134">
        <f>ROUND(I553*H553,2)</f>
        <v>533.98</v>
      </c>
      <c r="K553" s="130" t="s">
        <v>160</v>
      </c>
      <c r="L553" s="33"/>
      <c r="M553" s="135" t="s">
        <v>32</v>
      </c>
      <c r="N553" s="136" t="s">
        <v>47</v>
      </c>
      <c r="P553" s="137">
        <f>O553*H553</f>
        <v>0</v>
      </c>
      <c r="Q553" s="137">
        <v>6.9999999999999994E-5</v>
      </c>
      <c r="R553" s="137">
        <f>Q553*H553</f>
        <v>2.8979999999999994E-4</v>
      </c>
      <c r="S553" s="137">
        <v>0</v>
      </c>
      <c r="T553" s="138">
        <f>S553*H553</f>
        <v>0</v>
      </c>
      <c r="AR553" s="139" t="s">
        <v>261</v>
      </c>
      <c r="AT553" s="139" t="s">
        <v>156</v>
      </c>
      <c r="AU553" s="139" t="s">
        <v>86</v>
      </c>
      <c r="AY553" s="17" t="s">
        <v>153</v>
      </c>
      <c r="BE553" s="140">
        <f>IF(N553="základní",J553,0)</f>
        <v>533.98</v>
      </c>
      <c r="BF553" s="140">
        <f>IF(N553="snížená",J553,0)</f>
        <v>0</v>
      </c>
      <c r="BG553" s="140">
        <f>IF(N553="zákl. přenesená",J553,0)</f>
        <v>0</v>
      </c>
      <c r="BH553" s="140">
        <f>IF(N553="sníž. přenesená",J553,0)</f>
        <v>0</v>
      </c>
      <c r="BI553" s="140">
        <f>IF(N553="nulová",J553,0)</f>
        <v>0</v>
      </c>
      <c r="BJ553" s="17" t="s">
        <v>84</v>
      </c>
      <c r="BK553" s="140">
        <f>ROUND(I553*H553,2)</f>
        <v>533.98</v>
      </c>
      <c r="BL553" s="17" t="s">
        <v>261</v>
      </c>
      <c r="BM553" s="139" t="s">
        <v>809</v>
      </c>
    </row>
    <row r="554" spans="2:65" s="1" customFormat="1">
      <c r="B554" s="33"/>
      <c r="D554" s="141" t="s">
        <v>163</v>
      </c>
      <c r="F554" s="142" t="s">
        <v>810</v>
      </c>
      <c r="I554" s="143"/>
      <c r="L554" s="33"/>
      <c r="M554" s="144"/>
      <c r="T554" s="54"/>
      <c r="AT554" s="17" t="s">
        <v>163</v>
      </c>
      <c r="AU554" s="17" t="s">
        <v>86</v>
      </c>
    </row>
    <row r="555" spans="2:65" s="1" customFormat="1" ht="16.5" customHeight="1">
      <c r="B555" s="33"/>
      <c r="C555" s="128" t="s">
        <v>811</v>
      </c>
      <c r="D555" s="128" t="s">
        <v>156</v>
      </c>
      <c r="E555" s="129" t="s">
        <v>812</v>
      </c>
      <c r="F555" s="130" t="s">
        <v>813</v>
      </c>
      <c r="G555" s="131" t="s">
        <v>159</v>
      </c>
      <c r="H555" s="132">
        <v>4.1399999999999997</v>
      </c>
      <c r="I555" s="133">
        <v>128.97999999999999</v>
      </c>
      <c r="J555" s="134">
        <f>ROUND(I555*H555,2)</f>
        <v>533.98</v>
      </c>
      <c r="K555" s="130" t="s">
        <v>160</v>
      </c>
      <c r="L555" s="33"/>
      <c r="M555" s="135" t="s">
        <v>32</v>
      </c>
      <c r="N555" s="136" t="s">
        <v>47</v>
      </c>
      <c r="P555" s="137">
        <f>O555*H555</f>
        <v>0</v>
      </c>
      <c r="Q555" s="137">
        <v>1.7000000000000001E-4</v>
      </c>
      <c r="R555" s="137">
        <f>Q555*H555</f>
        <v>7.0379999999999998E-4</v>
      </c>
      <c r="S555" s="137">
        <v>0</v>
      </c>
      <c r="T555" s="138">
        <f>S555*H555</f>
        <v>0</v>
      </c>
      <c r="AR555" s="139" t="s">
        <v>261</v>
      </c>
      <c r="AT555" s="139" t="s">
        <v>156</v>
      </c>
      <c r="AU555" s="139" t="s">
        <v>86</v>
      </c>
      <c r="AY555" s="17" t="s">
        <v>153</v>
      </c>
      <c r="BE555" s="140">
        <f>IF(N555="základní",J555,0)</f>
        <v>533.98</v>
      </c>
      <c r="BF555" s="140">
        <f>IF(N555="snížená",J555,0)</f>
        <v>0</v>
      </c>
      <c r="BG555" s="140">
        <f>IF(N555="zákl. přenesená",J555,0)</f>
        <v>0</v>
      </c>
      <c r="BH555" s="140">
        <f>IF(N555="sníž. přenesená",J555,0)</f>
        <v>0</v>
      </c>
      <c r="BI555" s="140">
        <f>IF(N555="nulová",J555,0)</f>
        <v>0</v>
      </c>
      <c r="BJ555" s="17" t="s">
        <v>84</v>
      </c>
      <c r="BK555" s="140">
        <f>ROUND(I555*H555,2)</f>
        <v>533.98</v>
      </c>
      <c r="BL555" s="17" t="s">
        <v>261</v>
      </c>
      <c r="BM555" s="139" t="s">
        <v>814</v>
      </c>
    </row>
    <row r="556" spans="2:65" s="1" customFormat="1">
      <c r="B556" s="33"/>
      <c r="D556" s="141" t="s">
        <v>163</v>
      </c>
      <c r="F556" s="142" t="s">
        <v>815</v>
      </c>
      <c r="I556" s="143"/>
      <c r="L556" s="33"/>
      <c r="M556" s="144"/>
      <c r="T556" s="54"/>
      <c r="AT556" s="17" t="s">
        <v>163</v>
      </c>
      <c r="AU556" s="17" t="s">
        <v>86</v>
      </c>
    </row>
    <row r="557" spans="2:65" s="1" customFormat="1" ht="16.5" customHeight="1">
      <c r="B557" s="33"/>
      <c r="C557" s="128" t="s">
        <v>816</v>
      </c>
      <c r="D557" s="128" t="s">
        <v>156</v>
      </c>
      <c r="E557" s="129" t="s">
        <v>817</v>
      </c>
      <c r="F557" s="130" t="s">
        <v>818</v>
      </c>
      <c r="G557" s="131" t="s">
        <v>159</v>
      </c>
      <c r="H557" s="132">
        <v>4.1399999999999997</v>
      </c>
      <c r="I557" s="133">
        <v>128.97999999999999</v>
      </c>
      <c r="J557" s="134">
        <f>ROUND(I557*H557,2)</f>
        <v>533.98</v>
      </c>
      <c r="K557" s="130" t="s">
        <v>160</v>
      </c>
      <c r="L557" s="33"/>
      <c r="M557" s="135" t="s">
        <v>32</v>
      </c>
      <c r="N557" s="136" t="s">
        <v>47</v>
      </c>
      <c r="P557" s="137">
        <f>O557*H557</f>
        <v>0</v>
      </c>
      <c r="Q557" s="137">
        <v>1.2E-4</v>
      </c>
      <c r="R557" s="137">
        <f>Q557*H557</f>
        <v>4.9679999999999993E-4</v>
      </c>
      <c r="S557" s="137">
        <v>0</v>
      </c>
      <c r="T557" s="138">
        <f>S557*H557</f>
        <v>0</v>
      </c>
      <c r="AR557" s="139" t="s">
        <v>261</v>
      </c>
      <c r="AT557" s="139" t="s">
        <v>156</v>
      </c>
      <c r="AU557" s="139" t="s">
        <v>86</v>
      </c>
      <c r="AY557" s="17" t="s">
        <v>153</v>
      </c>
      <c r="BE557" s="140">
        <f>IF(N557="základní",J557,0)</f>
        <v>533.98</v>
      </c>
      <c r="BF557" s="140">
        <f>IF(N557="snížená",J557,0)</f>
        <v>0</v>
      </c>
      <c r="BG557" s="140">
        <f>IF(N557="zákl. přenesená",J557,0)</f>
        <v>0</v>
      </c>
      <c r="BH557" s="140">
        <f>IF(N557="sníž. přenesená",J557,0)</f>
        <v>0</v>
      </c>
      <c r="BI557" s="140">
        <f>IF(N557="nulová",J557,0)</f>
        <v>0</v>
      </c>
      <c r="BJ557" s="17" t="s">
        <v>84</v>
      </c>
      <c r="BK557" s="140">
        <f>ROUND(I557*H557,2)</f>
        <v>533.98</v>
      </c>
      <c r="BL557" s="17" t="s">
        <v>261</v>
      </c>
      <c r="BM557" s="139" t="s">
        <v>819</v>
      </c>
    </row>
    <row r="558" spans="2:65" s="1" customFormat="1">
      <c r="B558" s="33"/>
      <c r="D558" s="141" t="s">
        <v>163</v>
      </c>
      <c r="F558" s="142" t="s">
        <v>820</v>
      </c>
      <c r="I558" s="143"/>
      <c r="L558" s="33"/>
      <c r="M558" s="144"/>
      <c r="T558" s="54"/>
      <c r="AT558" s="17" t="s">
        <v>163</v>
      </c>
      <c r="AU558" s="17" t="s">
        <v>86</v>
      </c>
    </row>
    <row r="559" spans="2:65" s="11" customFormat="1" ht="22.9" customHeight="1">
      <c r="B559" s="116"/>
      <c r="D559" s="117" t="s">
        <v>75</v>
      </c>
      <c r="E559" s="126" t="s">
        <v>821</v>
      </c>
      <c r="F559" s="126" t="s">
        <v>822</v>
      </c>
      <c r="I559" s="119"/>
      <c r="J559" s="127">
        <f>BK559</f>
        <v>1823.95</v>
      </c>
      <c r="L559" s="116"/>
      <c r="M559" s="121"/>
      <c r="P559" s="122">
        <f>SUM(P560:P573)</f>
        <v>0</v>
      </c>
      <c r="R559" s="122">
        <f>SUM(R560:R573)</f>
        <v>6.7212052000000001E-3</v>
      </c>
      <c r="T559" s="123">
        <f>SUM(T560:T573)</f>
        <v>0</v>
      </c>
      <c r="AR559" s="117" t="s">
        <v>86</v>
      </c>
      <c r="AT559" s="124" t="s">
        <v>75</v>
      </c>
      <c r="AU559" s="124" t="s">
        <v>84</v>
      </c>
      <c r="AY559" s="117" t="s">
        <v>153</v>
      </c>
      <c r="BK559" s="125">
        <f>SUM(BK560:BK573)</f>
        <v>1823.95</v>
      </c>
    </row>
    <row r="560" spans="2:65" s="1" customFormat="1" ht="16.5" customHeight="1">
      <c r="B560" s="33"/>
      <c r="C560" s="128" t="s">
        <v>823</v>
      </c>
      <c r="D560" s="128" t="s">
        <v>156</v>
      </c>
      <c r="E560" s="129" t="s">
        <v>824</v>
      </c>
      <c r="F560" s="130" t="s">
        <v>825</v>
      </c>
      <c r="G560" s="131" t="s">
        <v>159</v>
      </c>
      <c r="H560" s="132">
        <v>14.138</v>
      </c>
      <c r="I560" s="133">
        <v>17.89</v>
      </c>
      <c r="J560" s="134">
        <f>ROUND(I560*H560,2)</f>
        <v>252.93</v>
      </c>
      <c r="K560" s="130" t="s">
        <v>160</v>
      </c>
      <c r="L560" s="33"/>
      <c r="M560" s="135" t="s">
        <v>32</v>
      </c>
      <c r="N560" s="136" t="s">
        <v>47</v>
      </c>
      <c r="P560" s="137">
        <f>O560*H560</f>
        <v>0</v>
      </c>
      <c r="Q560" s="137">
        <v>0</v>
      </c>
      <c r="R560" s="137">
        <f>Q560*H560</f>
        <v>0</v>
      </c>
      <c r="S560" s="137">
        <v>0</v>
      </c>
      <c r="T560" s="138">
        <f>S560*H560</f>
        <v>0</v>
      </c>
      <c r="AR560" s="139" t="s">
        <v>261</v>
      </c>
      <c r="AT560" s="139" t="s">
        <v>156</v>
      </c>
      <c r="AU560" s="139" t="s">
        <v>86</v>
      </c>
      <c r="AY560" s="17" t="s">
        <v>153</v>
      </c>
      <c r="BE560" s="140">
        <f>IF(N560="základní",J560,0)</f>
        <v>252.93</v>
      </c>
      <c r="BF560" s="140">
        <f>IF(N560="snížená",J560,0)</f>
        <v>0</v>
      </c>
      <c r="BG560" s="140">
        <f>IF(N560="zákl. přenesená",J560,0)</f>
        <v>0</v>
      </c>
      <c r="BH560" s="140">
        <f>IF(N560="sníž. přenesená",J560,0)</f>
        <v>0</v>
      </c>
      <c r="BI560" s="140">
        <f>IF(N560="nulová",J560,0)</f>
        <v>0</v>
      </c>
      <c r="BJ560" s="17" t="s">
        <v>84</v>
      </c>
      <c r="BK560" s="140">
        <f>ROUND(I560*H560,2)</f>
        <v>252.93</v>
      </c>
      <c r="BL560" s="17" t="s">
        <v>261</v>
      </c>
      <c r="BM560" s="139" t="s">
        <v>851</v>
      </c>
    </row>
    <row r="561" spans="2:65" s="1" customFormat="1">
      <c r="B561" s="33"/>
      <c r="D561" s="141" t="s">
        <v>163</v>
      </c>
      <c r="F561" s="142" t="s">
        <v>827</v>
      </c>
      <c r="I561" s="143"/>
      <c r="L561" s="33"/>
      <c r="M561" s="144"/>
      <c r="T561" s="54"/>
      <c r="AT561" s="17" t="s">
        <v>163</v>
      </c>
      <c r="AU561" s="17" t="s">
        <v>86</v>
      </c>
    </row>
    <row r="562" spans="2:65" s="1" customFormat="1" ht="16.5" customHeight="1">
      <c r="B562" s="33"/>
      <c r="C562" s="128" t="s">
        <v>828</v>
      </c>
      <c r="D562" s="128" t="s">
        <v>156</v>
      </c>
      <c r="E562" s="129" t="s">
        <v>829</v>
      </c>
      <c r="F562" s="130" t="s">
        <v>830</v>
      </c>
      <c r="G562" s="131" t="s">
        <v>159</v>
      </c>
      <c r="H562" s="132">
        <v>14.138</v>
      </c>
      <c r="I562" s="133">
        <v>27.31</v>
      </c>
      <c r="J562" s="134">
        <f>ROUND(I562*H562,2)</f>
        <v>386.11</v>
      </c>
      <c r="K562" s="130" t="s">
        <v>160</v>
      </c>
      <c r="L562" s="33"/>
      <c r="M562" s="135" t="s">
        <v>32</v>
      </c>
      <c r="N562" s="136" t="s">
        <v>47</v>
      </c>
      <c r="P562" s="137">
        <f>O562*H562</f>
        <v>0</v>
      </c>
      <c r="Q562" s="137">
        <v>2.0000000000000001E-4</v>
      </c>
      <c r="R562" s="137">
        <f>Q562*H562</f>
        <v>2.8276E-3</v>
      </c>
      <c r="S562" s="137">
        <v>0</v>
      </c>
      <c r="T562" s="138">
        <f>S562*H562</f>
        <v>0</v>
      </c>
      <c r="AR562" s="139" t="s">
        <v>261</v>
      </c>
      <c r="AT562" s="139" t="s">
        <v>156</v>
      </c>
      <c r="AU562" s="139" t="s">
        <v>86</v>
      </c>
      <c r="AY562" s="17" t="s">
        <v>153</v>
      </c>
      <c r="BE562" s="140">
        <f>IF(N562="základní",J562,0)</f>
        <v>386.11</v>
      </c>
      <c r="BF562" s="140">
        <f>IF(N562="snížená",J562,0)</f>
        <v>0</v>
      </c>
      <c r="BG562" s="140">
        <f>IF(N562="zákl. přenesená",J562,0)</f>
        <v>0</v>
      </c>
      <c r="BH562" s="140">
        <f>IF(N562="sníž. přenesená",J562,0)</f>
        <v>0</v>
      </c>
      <c r="BI562" s="140">
        <f>IF(N562="nulová",J562,0)</f>
        <v>0</v>
      </c>
      <c r="BJ562" s="17" t="s">
        <v>84</v>
      </c>
      <c r="BK562" s="140">
        <f>ROUND(I562*H562,2)</f>
        <v>386.11</v>
      </c>
      <c r="BL562" s="17" t="s">
        <v>261</v>
      </c>
      <c r="BM562" s="139" t="s">
        <v>852</v>
      </c>
    </row>
    <row r="563" spans="2:65" s="1" customFormat="1">
      <c r="B563" s="33"/>
      <c r="D563" s="141" t="s">
        <v>163</v>
      </c>
      <c r="F563" s="142" t="s">
        <v>832</v>
      </c>
      <c r="I563" s="143"/>
      <c r="L563" s="33"/>
      <c r="M563" s="144"/>
      <c r="T563" s="54"/>
      <c r="AT563" s="17" t="s">
        <v>163</v>
      </c>
      <c r="AU563" s="17" t="s">
        <v>86</v>
      </c>
    </row>
    <row r="564" spans="2:65" s="12" customFormat="1">
      <c r="B564" s="145"/>
      <c r="D564" s="146" t="s">
        <v>165</v>
      </c>
      <c r="E564" s="147" t="s">
        <v>32</v>
      </c>
      <c r="F564" s="148" t="s">
        <v>833</v>
      </c>
      <c r="H564" s="147" t="s">
        <v>32</v>
      </c>
      <c r="I564" s="149"/>
      <c r="L564" s="145"/>
      <c r="M564" s="150"/>
      <c r="T564" s="151"/>
      <c r="AT564" s="147" t="s">
        <v>165</v>
      </c>
      <c r="AU564" s="147" t="s">
        <v>86</v>
      </c>
      <c r="AV564" s="12" t="s">
        <v>84</v>
      </c>
      <c r="AW564" s="12" t="s">
        <v>37</v>
      </c>
      <c r="AX564" s="12" t="s">
        <v>76</v>
      </c>
      <c r="AY564" s="147" t="s">
        <v>153</v>
      </c>
    </row>
    <row r="565" spans="2:65" s="12" customFormat="1">
      <c r="B565" s="145"/>
      <c r="D565" s="146" t="s">
        <v>165</v>
      </c>
      <c r="E565" s="147" t="s">
        <v>32</v>
      </c>
      <c r="F565" s="148" t="s">
        <v>172</v>
      </c>
      <c r="H565" s="147" t="s">
        <v>32</v>
      </c>
      <c r="I565" s="149"/>
      <c r="L565" s="145"/>
      <c r="M565" s="150"/>
      <c r="T565" s="151"/>
      <c r="AT565" s="147" t="s">
        <v>165</v>
      </c>
      <c r="AU565" s="147" t="s">
        <v>86</v>
      </c>
      <c r="AV565" s="12" t="s">
        <v>84</v>
      </c>
      <c r="AW565" s="12" t="s">
        <v>37</v>
      </c>
      <c r="AX565" s="12" t="s">
        <v>76</v>
      </c>
      <c r="AY565" s="147" t="s">
        <v>153</v>
      </c>
    </row>
    <row r="566" spans="2:65" s="13" customFormat="1">
      <c r="B566" s="152"/>
      <c r="D566" s="146" t="s">
        <v>165</v>
      </c>
      <c r="E566" s="153" t="s">
        <v>32</v>
      </c>
      <c r="F566" s="154" t="s">
        <v>834</v>
      </c>
      <c r="H566" s="155">
        <v>4.2549999999999999</v>
      </c>
      <c r="I566" s="156"/>
      <c r="L566" s="152"/>
      <c r="M566" s="157"/>
      <c r="T566" s="158"/>
      <c r="AT566" s="153" t="s">
        <v>165</v>
      </c>
      <c r="AU566" s="153" t="s">
        <v>86</v>
      </c>
      <c r="AV566" s="13" t="s">
        <v>86</v>
      </c>
      <c r="AW566" s="13" t="s">
        <v>37</v>
      </c>
      <c r="AX566" s="13" t="s">
        <v>76</v>
      </c>
      <c r="AY566" s="153" t="s">
        <v>153</v>
      </c>
    </row>
    <row r="567" spans="2:65" s="12" customFormat="1">
      <c r="B567" s="145"/>
      <c r="D567" s="146" t="s">
        <v>165</v>
      </c>
      <c r="E567" s="147" t="s">
        <v>32</v>
      </c>
      <c r="F567" s="148" t="s">
        <v>174</v>
      </c>
      <c r="H567" s="147" t="s">
        <v>32</v>
      </c>
      <c r="I567" s="149"/>
      <c r="L567" s="145"/>
      <c r="M567" s="150"/>
      <c r="T567" s="151"/>
      <c r="AT567" s="147" t="s">
        <v>165</v>
      </c>
      <c r="AU567" s="147" t="s">
        <v>86</v>
      </c>
      <c r="AV567" s="12" t="s">
        <v>84</v>
      </c>
      <c r="AW567" s="12" t="s">
        <v>37</v>
      </c>
      <c r="AX567" s="12" t="s">
        <v>76</v>
      </c>
      <c r="AY567" s="147" t="s">
        <v>153</v>
      </c>
    </row>
    <row r="568" spans="2:65" s="13" customFormat="1">
      <c r="B568" s="152"/>
      <c r="D568" s="146" t="s">
        <v>165</v>
      </c>
      <c r="E568" s="153" t="s">
        <v>32</v>
      </c>
      <c r="F568" s="154" t="s">
        <v>835</v>
      </c>
      <c r="H568" s="155">
        <v>4.8259999999999996</v>
      </c>
      <c r="I568" s="156"/>
      <c r="L568" s="152"/>
      <c r="M568" s="157"/>
      <c r="T568" s="158"/>
      <c r="AT568" s="153" t="s">
        <v>165</v>
      </c>
      <c r="AU568" s="153" t="s">
        <v>86</v>
      </c>
      <c r="AV568" s="13" t="s">
        <v>86</v>
      </c>
      <c r="AW568" s="13" t="s">
        <v>37</v>
      </c>
      <c r="AX568" s="13" t="s">
        <v>76</v>
      </c>
      <c r="AY568" s="153" t="s">
        <v>153</v>
      </c>
    </row>
    <row r="569" spans="2:65" s="12" customFormat="1">
      <c r="B569" s="145"/>
      <c r="D569" s="146" t="s">
        <v>165</v>
      </c>
      <c r="E569" s="147" t="s">
        <v>32</v>
      </c>
      <c r="F569" s="148" t="s">
        <v>176</v>
      </c>
      <c r="H569" s="147" t="s">
        <v>32</v>
      </c>
      <c r="I569" s="149"/>
      <c r="L569" s="145"/>
      <c r="M569" s="150"/>
      <c r="T569" s="151"/>
      <c r="AT569" s="147" t="s">
        <v>165</v>
      </c>
      <c r="AU569" s="147" t="s">
        <v>86</v>
      </c>
      <c r="AV569" s="12" t="s">
        <v>84</v>
      </c>
      <c r="AW569" s="12" t="s">
        <v>37</v>
      </c>
      <c r="AX569" s="12" t="s">
        <v>76</v>
      </c>
      <c r="AY569" s="147" t="s">
        <v>153</v>
      </c>
    </row>
    <row r="570" spans="2:65" s="13" customFormat="1">
      <c r="B570" s="152"/>
      <c r="D570" s="146" t="s">
        <v>165</v>
      </c>
      <c r="E570" s="153" t="s">
        <v>32</v>
      </c>
      <c r="F570" s="154" t="s">
        <v>836</v>
      </c>
      <c r="H570" s="155">
        <v>5.0570000000000004</v>
      </c>
      <c r="I570" s="156"/>
      <c r="L570" s="152"/>
      <c r="M570" s="157"/>
      <c r="T570" s="158"/>
      <c r="AT570" s="153" t="s">
        <v>165</v>
      </c>
      <c r="AU570" s="153" t="s">
        <v>86</v>
      </c>
      <c r="AV570" s="13" t="s">
        <v>86</v>
      </c>
      <c r="AW570" s="13" t="s">
        <v>37</v>
      </c>
      <c r="AX570" s="13" t="s">
        <v>76</v>
      </c>
      <c r="AY570" s="153" t="s">
        <v>153</v>
      </c>
    </row>
    <row r="571" spans="2:65" s="14" customFormat="1">
      <c r="B571" s="159"/>
      <c r="D571" s="146" t="s">
        <v>165</v>
      </c>
      <c r="E571" s="160" t="s">
        <v>32</v>
      </c>
      <c r="F571" s="161" t="s">
        <v>178</v>
      </c>
      <c r="H571" s="162">
        <v>14.138</v>
      </c>
      <c r="I571" s="163"/>
      <c r="L571" s="159"/>
      <c r="M571" s="164"/>
      <c r="T571" s="165"/>
      <c r="AT571" s="160" t="s">
        <v>165</v>
      </c>
      <c r="AU571" s="160" t="s">
        <v>86</v>
      </c>
      <c r="AV571" s="14" t="s">
        <v>161</v>
      </c>
      <c r="AW571" s="14" t="s">
        <v>37</v>
      </c>
      <c r="AX571" s="14" t="s">
        <v>84</v>
      </c>
      <c r="AY571" s="160" t="s">
        <v>153</v>
      </c>
    </row>
    <row r="572" spans="2:65" s="1" customFormat="1" ht="16.5" customHeight="1">
      <c r="B572" s="33"/>
      <c r="C572" s="128" t="s">
        <v>837</v>
      </c>
      <c r="D572" s="128" t="s">
        <v>156</v>
      </c>
      <c r="E572" s="129" t="s">
        <v>838</v>
      </c>
      <c r="F572" s="130" t="s">
        <v>839</v>
      </c>
      <c r="G572" s="131" t="s">
        <v>159</v>
      </c>
      <c r="H572" s="132">
        <v>14.138</v>
      </c>
      <c r="I572" s="133">
        <v>83.81</v>
      </c>
      <c r="J572" s="134">
        <f>ROUND(I572*H572,2)</f>
        <v>1184.9100000000001</v>
      </c>
      <c r="K572" s="130" t="s">
        <v>160</v>
      </c>
      <c r="L572" s="33"/>
      <c r="M572" s="135" t="s">
        <v>32</v>
      </c>
      <c r="N572" s="136" t="s">
        <v>47</v>
      </c>
      <c r="P572" s="137">
        <f>O572*H572</f>
        <v>0</v>
      </c>
      <c r="Q572" s="137">
        <v>2.7540000000000003E-4</v>
      </c>
      <c r="R572" s="137">
        <f>Q572*H572</f>
        <v>3.8936052000000001E-3</v>
      </c>
      <c r="S572" s="137">
        <v>0</v>
      </c>
      <c r="T572" s="138">
        <f>S572*H572</f>
        <v>0</v>
      </c>
      <c r="AR572" s="139" t="s">
        <v>261</v>
      </c>
      <c r="AT572" s="139" t="s">
        <v>156</v>
      </c>
      <c r="AU572" s="139" t="s">
        <v>86</v>
      </c>
      <c r="AY572" s="17" t="s">
        <v>153</v>
      </c>
      <c r="BE572" s="140">
        <f>IF(N572="základní",J572,0)</f>
        <v>1184.9100000000001</v>
      </c>
      <c r="BF572" s="140">
        <f>IF(N572="snížená",J572,0)</f>
        <v>0</v>
      </c>
      <c r="BG572" s="140">
        <f>IF(N572="zákl. přenesená",J572,0)</f>
        <v>0</v>
      </c>
      <c r="BH572" s="140">
        <f>IF(N572="sníž. přenesená",J572,0)</f>
        <v>0</v>
      </c>
      <c r="BI572" s="140">
        <f>IF(N572="nulová",J572,0)</f>
        <v>0</v>
      </c>
      <c r="BJ572" s="17" t="s">
        <v>84</v>
      </c>
      <c r="BK572" s="140">
        <f>ROUND(I572*H572,2)</f>
        <v>1184.9100000000001</v>
      </c>
      <c r="BL572" s="17" t="s">
        <v>261</v>
      </c>
      <c r="BM572" s="139" t="s">
        <v>853</v>
      </c>
    </row>
    <row r="573" spans="2:65" s="1" customFormat="1">
      <c r="B573" s="33"/>
      <c r="D573" s="141" t="s">
        <v>163</v>
      </c>
      <c r="F573" s="142" t="s">
        <v>841</v>
      </c>
      <c r="I573" s="143"/>
      <c r="L573" s="33"/>
      <c r="M573" s="144"/>
      <c r="T573" s="54"/>
      <c r="AT573" s="17" t="s">
        <v>163</v>
      </c>
      <c r="AU573" s="17" t="s">
        <v>86</v>
      </c>
    </row>
    <row r="574" spans="2:65" s="11" customFormat="1" ht="25.9" customHeight="1">
      <c r="B574" s="116"/>
      <c r="D574" s="117" t="s">
        <v>75</v>
      </c>
      <c r="E574" s="118" t="s">
        <v>108</v>
      </c>
      <c r="F574" s="118" t="s">
        <v>109</v>
      </c>
      <c r="I574" s="119"/>
      <c r="J574" s="120">
        <f>BK574</f>
        <v>3060.62</v>
      </c>
      <c r="L574" s="116"/>
      <c r="M574" s="121"/>
      <c r="P574" s="122">
        <f>P575</f>
        <v>0</v>
      </c>
      <c r="R574" s="122">
        <f>R575</f>
        <v>0</v>
      </c>
      <c r="T574" s="123">
        <f>T575</f>
        <v>0</v>
      </c>
      <c r="AR574" s="117" t="s">
        <v>188</v>
      </c>
      <c r="AT574" s="124" t="s">
        <v>75</v>
      </c>
      <c r="AU574" s="124" t="s">
        <v>76</v>
      </c>
      <c r="AY574" s="117" t="s">
        <v>153</v>
      </c>
      <c r="BK574" s="125">
        <f>BK575</f>
        <v>3060.62</v>
      </c>
    </row>
    <row r="575" spans="2:65" s="11" customFormat="1" ht="22.9" customHeight="1">
      <c r="B575" s="116"/>
      <c r="D575" s="117" t="s">
        <v>75</v>
      </c>
      <c r="E575" s="126" t="s">
        <v>842</v>
      </c>
      <c r="F575" s="126" t="s">
        <v>843</v>
      </c>
      <c r="I575" s="119"/>
      <c r="J575" s="127">
        <f>BK575</f>
        <v>3060.62</v>
      </c>
      <c r="L575" s="116"/>
      <c r="M575" s="121"/>
      <c r="P575" s="122">
        <f>SUM(P576:P577)</f>
        <v>0</v>
      </c>
      <c r="R575" s="122">
        <f>SUM(R576:R577)</f>
        <v>0</v>
      </c>
      <c r="T575" s="123">
        <f>SUM(T576:T577)</f>
        <v>0</v>
      </c>
      <c r="AR575" s="117" t="s">
        <v>188</v>
      </c>
      <c r="AT575" s="124" t="s">
        <v>75</v>
      </c>
      <c r="AU575" s="124" t="s">
        <v>84</v>
      </c>
      <c r="AY575" s="117" t="s">
        <v>153</v>
      </c>
      <c r="BK575" s="125">
        <f>SUM(BK576:BK577)</f>
        <v>3060.62</v>
      </c>
    </row>
    <row r="576" spans="2:65" s="1" customFormat="1" ht="16.5" customHeight="1">
      <c r="B576" s="33"/>
      <c r="C576" s="128" t="s">
        <v>844</v>
      </c>
      <c r="D576" s="128" t="s">
        <v>156</v>
      </c>
      <c r="E576" s="129" t="s">
        <v>845</v>
      </c>
      <c r="F576" s="130" t="s">
        <v>846</v>
      </c>
      <c r="G576" s="131" t="s">
        <v>409</v>
      </c>
      <c r="H576" s="132">
        <v>1</v>
      </c>
      <c r="I576" s="133">
        <v>3060.62</v>
      </c>
      <c r="J576" s="134">
        <f>ROUND(I576*H576,2)</f>
        <v>3060.62</v>
      </c>
      <c r="K576" s="130" t="s">
        <v>160</v>
      </c>
      <c r="L576" s="33"/>
      <c r="M576" s="135" t="s">
        <v>32</v>
      </c>
      <c r="N576" s="136" t="s">
        <v>47</v>
      </c>
      <c r="P576" s="137">
        <f>O576*H576</f>
        <v>0</v>
      </c>
      <c r="Q576" s="137">
        <v>0</v>
      </c>
      <c r="R576" s="137">
        <f>Q576*H576</f>
        <v>0</v>
      </c>
      <c r="S576" s="137">
        <v>0</v>
      </c>
      <c r="T576" s="138">
        <f>S576*H576</f>
        <v>0</v>
      </c>
      <c r="AR576" s="139" t="s">
        <v>847</v>
      </c>
      <c r="AT576" s="139" t="s">
        <v>156</v>
      </c>
      <c r="AU576" s="139" t="s">
        <v>86</v>
      </c>
      <c r="AY576" s="17" t="s">
        <v>153</v>
      </c>
      <c r="BE576" s="140">
        <f>IF(N576="základní",J576,0)</f>
        <v>3060.62</v>
      </c>
      <c r="BF576" s="140">
        <f>IF(N576="snížená",J576,0)</f>
        <v>0</v>
      </c>
      <c r="BG576" s="140">
        <f>IF(N576="zákl. přenesená",J576,0)</f>
        <v>0</v>
      </c>
      <c r="BH576" s="140">
        <f>IF(N576="sníž. přenesená",J576,0)</f>
        <v>0</v>
      </c>
      <c r="BI576" s="140">
        <f>IF(N576="nulová",J576,0)</f>
        <v>0</v>
      </c>
      <c r="BJ576" s="17" t="s">
        <v>84</v>
      </c>
      <c r="BK576" s="140">
        <f>ROUND(I576*H576,2)</f>
        <v>3060.62</v>
      </c>
      <c r="BL576" s="17" t="s">
        <v>847</v>
      </c>
      <c r="BM576" s="139" t="s">
        <v>848</v>
      </c>
    </row>
    <row r="577" spans="2:47" s="1" customFormat="1">
      <c r="B577" s="33"/>
      <c r="D577" s="141" t="s">
        <v>163</v>
      </c>
      <c r="F577" s="142" t="s">
        <v>849</v>
      </c>
      <c r="I577" s="143"/>
      <c r="L577" s="33"/>
      <c r="M577" s="176"/>
      <c r="N577" s="177"/>
      <c r="O577" s="177"/>
      <c r="P577" s="177"/>
      <c r="Q577" s="177"/>
      <c r="R577" s="177"/>
      <c r="S577" s="177"/>
      <c r="T577" s="178"/>
      <c r="AT577" s="17" t="s">
        <v>163</v>
      </c>
      <c r="AU577" s="17" t="s">
        <v>86</v>
      </c>
    </row>
    <row r="578" spans="2:47" s="1" customFormat="1" ht="6.95" customHeight="1">
      <c r="B578" s="42"/>
      <c r="C578" s="43"/>
      <c r="D578" s="43"/>
      <c r="E578" s="43"/>
      <c r="F578" s="43"/>
      <c r="G578" s="43"/>
      <c r="H578" s="43"/>
      <c r="I578" s="43"/>
      <c r="J578" s="43"/>
      <c r="K578" s="43"/>
      <c r="L578" s="33"/>
    </row>
  </sheetData>
  <sheetProtection password="CC35" sheet="1" objects="1" scenarios="1" formatColumns="0" formatRows="0" autoFilter="0"/>
  <autoFilter ref="C98:K577" xr:uid="{00000000-0009-0000-0000-000002000000}"/>
  <mergeCells count="9">
    <mergeCell ref="E50:H50"/>
    <mergeCell ref="E89:H89"/>
    <mergeCell ref="E91:H91"/>
    <mergeCell ref="L2:V2"/>
    <mergeCell ref="E7:H7"/>
    <mergeCell ref="E9:H9"/>
    <mergeCell ref="E18:H18"/>
    <mergeCell ref="E27:H27"/>
    <mergeCell ref="E48:H48"/>
  </mergeCells>
  <hyperlinks>
    <hyperlink ref="F103" r:id="rId1" xr:uid="{00000000-0004-0000-0200-000000000000}"/>
    <hyperlink ref="F107" r:id="rId2" xr:uid="{00000000-0004-0000-0200-000001000000}"/>
    <hyperlink ref="F116" r:id="rId3" xr:uid="{00000000-0004-0000-0200-000002000000}"/>
    <hyperlink ref="F118" r:id="rId4" xr:uid="{00000000-0004-0000-0200-000003000000}"/>
    <hyperlink ref="F120" r:id="rId5" xr:uid="{00000000-0004-0000-0200-000004000000}"/>
    <hyperlink ref="F130" r:id="rId6" xr:uid="{00000000-0004-0000-0200-000005000000}"/>
    <hyperlink ref="F140" r:id="rId7" xr:uid="{00000000-0004-0000-0200-000006000000}"/>
    <hyperlink ref="F142" r:id="rId8" xr:uid="{00000000-0004-0000-0200-000007000000}"/>
    <hyperlink ref="F152" r:id="rId9" xr:uid="{00000000-0004-0000-0200-000008000000}"/>
    <hyperlink ref="F154" r:id="rId10" xr:uid="{00000000-0004-0000-0200-000009000000}"/>
    <hyperlink ref="F160" r:id="rId11" xr:uid="{00000000-0004-0000-0200-00000A000000}"/>
    <hyperlink ref="F169" r:id="rId12" xr:uid="{00000000-0004-0000-0200-00000B000000}"/>
    <hyperlink ref="F178" r:id="rId13" xr:uid="{00000000-0004-0000-0200-00000C000000}"/>
    <hyperlink ref="F187" r:id="rId14" xr:uid="{00000000-0004-0000-0200-00000D000000}"/>
    <hyperlink ref="F194" r:id="rId15" xr:uid="{00000000-0004-0000-0200-00000E000000}"/>
    <hyperlink ref="F198" r:id="rId16" xr:uid="{00000000-0004-0000-0200-00000F000000}"/>
    <hyperlink ref="F207" r:id="rId17" xr:uid="{00000000-0004-0000-0200-000010000000}"/>
    <hyperlink ref="F218" r:id="rId18" xr:uid="{00000000-0004-0000-0200-000011000000}"/>
    <hyperlink ref="F220" r:id="rId19" xr:uid="{00000000-0004-0000-0200-000012000000}"/>
    <hyperlink ref="F222" r:id="rId20" xr:uid="{00000000-0004-0000-0200-000013000000}"/>
    <hyperlink ref="F225" r:id="rId21" xr:uid="{00000000-0004-0000-0200-000014000000}"/>
    <hyperlink ref="F227" r:id="rId22" xr:uid="{00000000-0004-0000-0200-000015000000}"/>
    <hyperlink ref="F230" r:id="rId23" xr:uid="{00000000-0004-0000-0200-000016000000}"/>
    <hyperlink ref="F234" r:id="rId24" xr:uid="{00000000-0004-0000-0200-000017000000}"/>
    <hyperlink ref="F238" r:id="rId25" xr:uid="{00000000-0004-0000-0200-000018000000}"/>
    <hyperlink ref="F247" r:id="rId26" xr:uid="{00000000-0004-0000-0200-000019000000}"/>
    <hyperlink ref="F251" r:id="rId27" xr:uid="{00000000-0004-0000-0200-00001A000000}"/>
    <hyperlink ref="F253" r:id="rId28" xr:uid="{00000000-0004-0000-0200-00001B000000}"/>
    <hyperlink ref="F256" r:id="rId29" xr:uid="{00000000-0004-0000-0200-00001C000000}"/>
    <hyperlink ref="F259" r:id="rId30" xr:uid="{00000000-0004-0000-0200-00001D000000}"/>
    <hyperlink ref="F261" r:id="rId31" xr:uid="{00000000-0004-0000-0200-00001E000000}"/>
    <hyperlink ref="F263" r:id="rId32" xr:uid="{00000000-0004-0000-0200-00001F000000}"/>
    <hyperlink ref="F265" r:id="rId33" xr:uid="{00000000-0004-0000-0200-000020000000}"/>
    <hyperlink ref="F267" r:id="rId34" xr:uid="{00000000-0004-0000-0200-000021000000}"/>
    <hyperlink ref="F270" r:id="rId35" xr:uid="{00000000-0004-0000-0200-000022000000}"/>
    <hyperlink ref="F272" r:id="rId36" xr:uid="{00000000-0004-0000-0200-000023000000}"/>
    <hyperlink ref="F275" r:id="rId37" xr:uid="{00000000-0004-0000-0200-000024000000}"/>
    <hyperlink ref="F277" r:id="rId38" xr:uid="{00000000-0004-0000-0200-000025000000}"/>
    <hyperlink ref="F279" r:id="rId39" xr:uid="{00000000-0004-0000-0200-000026000000}"/>
    <hyperlink ref="F281" r:id="rId40" xr:uid="{00000000-0004-0000-0200-000027000000}"/>
    <hyperlink ref="F283" r:id="rId41" xr:uid="{00000000-0004-0000-0200-000028000000}"/>
    <hyperlink ref="F294" r:id="rId42" xr:uid="{00000000-0004-0000-0200-000029000000}"/>
    <hyperlink ref="F296" r:id="rId43" xr:uid="{00000000-0004-0000-0200-00002A000000}"/>
    <hyperlink ref="F299" r:id="rId44" xr:uid="{00000000-0004-0000-0200-00002B000000}"/>
    <hyperlink ref="F303" r:id="rId45" xr:uid="{00000000-0004-0000-0200-00002C000000}"/>
    <hyperlink ref="F307" r:id="rId46" xr:uid="{00000000-0004-0000-0200-00002D000000}"/>
    <hyperlink ref="F311" r:id="rId47" xr:uid="{00000000-0004-0000-0200-00002E000000}"/>
    <hyperlink ref="F313" r:id="rId48" xr:uid="{00000000-0004-0000-0200-00002F000000}"/>
    <hyperlink ref="F328" r:id="rId49" xr:uid="{00000000-0004-0000-0200-000030000000}"/>
    <hyperlink ref="F337" r:id="rId50" xr:uid="{00000000-0004-0000-0200-000031000000}"/>
    <hyperlink ref="F340" r:id="rId51" xr:uid="{00000000-0004-0000-0200-000032000000}"/>
    <hyperlink ref="F343" r:id="rId52" xr:uid="{00000000-0004-0000-0200-000033000000}"/>
    <hyperlink ref="F356" r:id="rId53" xr:uid="{00000000-0004-0000-0200-000034000000}"/>
    <hyperlink ref="F365" r:id="rId54" xr:uid="{00000000-0004-0000-0200-000035000000}"/>
    <hyperlink ref="F374" r:id="rId55" xr:uid="{00000000-0004-0000-0200-000036000000}"/>
    <hyperlink ref="F382" r:id="rId56" xr:uid="{00000000-0004-0000-0200-000037000000}"/>
    <hyperlink ref="F385" r:id="rId57" xr:uid="{00000000-0004-0000-0200-000038000000}"/>
    <hyperlink ref="F389" r:id="rId58" xr:uid="{00000000-0004-0000-0200-000039000000}"/>
    <hyperlink ref="F392" r:id="rId59" xr:uid="{00000000-0004-0000-0200-00003A000000}"/>
    <hyperlink ref="F401" r:id="rId60" xr:uid="{00000000-0004-0000-0200-00003B000000}"/>
    <hyperlink ref="F410" r:id="rId61" xr:uid="{00000000-0004-0000-0200-00003C000000}"/>
    <hyperlink ref="F420" r:id="rId62" xr:uid="{00000000-0004-0000-0200-00003D000000}"/>
    <hyperlink ref="F424" r:id="rId63" xr:uid="{00000000-0004-0000-0200-00003E000000}"/>
    <hyperlink ref="F426" r:id="rId64" xr:uid="{00000000-0004-0000-0200-00003F000000}"/>
    <hyperlink ref="F429" r:id="rId65" xr:uid="{00000000-0004-0000-0200-000040000000}"/>
    <hyperlink ref="F432" r:id="rId66" xr:uid="{00000000-0004-0000-0200-000041000000}"/>
    <hyperlink ref="F434" r:id="rId67" xr:uid="{00000000-0004-0000-0200-000042000000}"/>
    <hyperlink ref="F436" r:id="rId68" xr:uid="{00000000-0004-0000-0200-000043000000}"/>
    <hyperlink ref="F439" r:id="rId69" xr:uid="{00000000-0004-0000-0200-000044000000}"/>
    <hyperlink ref="F443" r:id="rId70" xr:uid="{00000000-0004-0000-0200-000045000000}"/>
    <hyperlink ref="F450" r:id="rId71" xr:uid="{00000000-0004-0000-0200-000046000000}"/>
    <hyperlink ref="F453" r:id="rId72" xr:uid="{00000000-0004-0000-0200-000047000000}"/>
    <hyperlink ref="F462" r:id="rId73" xr:uid="{00000000-0004-0000-0200-000048000000}"/>
    <hyperlink ref="F464" r:id="rId74" xr:uid="{00000000-0004-0000-0200-000049000000}"/>
    <hyperlink ref="F466" r:id="rId75" xr:uid="{00000000-0004-0000-0200-00004A000000}"/>
    <hyperlink ref="F468" r:id="rId76" xr:uid="{00000000-0004-0000-0200-00004B000000}"/>
    <hyperlink ref="F472" r:id="rId77" xr:uid="{00000000-0004-0000-0200-00004C000000}"/>
    <hyperlink ref="F481" r:id="rId78" xr:uid="{00000000-0004-0000-0200-00004D000000}"/>
    <hyperlink ref="F490" r:id="rId79" xr:uid="{00000000-0004-0000-0200-00004E000000}"/>
    <hyperlink ref="F501" r:id="rId80" xr:uid="{00000000-0004-0000-0200-00004F000000}"/>
    <hyperlink ref="F504" r:id="rId81" xr:uid="{00000000-0004-0000-0200-000050000000}"/>
    <hyperlink ref="F507" r:id="rId82" xr:uid="{00000000-0004-0000-0200-000051000000}"/>
    <hyperlink ref="F516" r:id="rId83" xr:uid="{00000000-0004-0000-0200-000052000000}"/>
    <hyperlink ref="F518" r:id="rId84" xr:uid="{00000000-0004-0000-0200-000053000000}"/>
    <hyperlink ref="F527" r:id="rId85" xr:uid="{00000000-0004-0000-0200-000054000000}"/>
    <hyperlink ref="F538" r:id="rId86" xr:uid="{00000000-0004-0000-0200-000055000000}"/>
    <hyperlink ref="F541" r:id="rId87" xr:uid="{00000000-0004-0000-0200-000056000000}"/>
    <hyperlink ref="F544" r:id="rId88" xr:uid="{00000000-0004-0000-0200-000057000000}"/>
    <hyperlink ref="F554" r:id="rId89" xr:uid="{00000000-0004-0000-0200-000058000000}"/>
    <hyperlink ref="F556" r:id="rId90" xr:uid="{00000000-0004-0000-0200-000059000000}"/>
    <hyperlink ref="F558" r:id="rId91" xr:uid="{00000000-0004-0000-0200-00005A000000}"/>
    <hyperlink ref="F561" r:id="rId92" xr:uid="{00000000-0004-0000-0200-00005B000000}"/>
    <hyperlink ref="F563" r:id="rId93" xr:uid="{00000000-0004-0000-0200-00005C000000}"/>
    <hyperlink ref="F573" r:id="rId94" xr:uid="{00000000-0004-0000-0200-00005D000000}"/>
    <hyperlink ref="F577" r:id="rId95" xr:uid="{00000000-0004-0000-0200-00005E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96"/>
  <headerFooter>
    <oddFooter>&amp;CStrana &amp;P z &amp;N</oddFooter>
  </headerFooter>
  <drawing r:id="rId9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BM489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92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854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ROUND(J98, 2)</f>
        <v>155241.1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ROUND((SUM(BE98:BE488)),  2)</f>
        <v>155241.1</v>
      </c>
      <c r="I33" s="90">
        <v>0.21</v>
      </c>
      <c r="J33" s="89">
        <f>ROUND(((SUM(BE98:BE488))*I33),  2)</f>
        <v>32600.63</v>
      </c>
      <c r="L33" s="33"/>
    </row>
    <row r="34" spans="2:12" s="1" customFormat="1" ht="14.45" customHeight="1">
      <c r="B34" s="33"/>
      <c r="E34" s="27" t="s">
        <v>48</v>
      </c>
      <c r="F34" s="89">
        <f>ROUND((SUM(BF98:BF488)),  2)</f>
        <v>0</v>
      </c>
      <c r="I34" s="90">
        <v>0.12</v>
      </c>
      <c r="J34" s="89">
        <f>ROUND(((SUM(BF98:BF488))*I34),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ROUND((SUM(BG98:BG488)),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ROUND((SUM(BH98:BH488)),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ROUND((SUM(BI98:BI488)),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187841.73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03 - 5.NP - č. 521a - Koupelna typ A1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J98</f>
        <v>155241.09999999998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J99</f>
        <v>57434.929999999993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J100</f>
        <v>34779.879999999997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J139</f>
        <v>13337.61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J191</f>
        <v>6103.52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J203</f>
        <v>3213.92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J206</f>
        <v>94745.55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J207</f>
        <v>6328.6600000000008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J221</f>
        <v>7259.3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J237</f>
        <v>21096.22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J273</f>
        <v>4781.0400000000009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J326</f>
        <v>1391.25</v>
      </c>
      <c r="L70" s="104"/>
    </row>
    <row r="71" spans="2:12" s="9" customFormat="1" ht="19.899999999999999" customHeight="1">
      <c r="B71" s="104"/>
      <c r="D71" s="105" t="s">
        <v>130</v>
      </c>
      <c r="E71" s="106"/>
      <c r="F71" s="106"/>
      <c r="G71" s="106"/>
      <c r="H71" s="106"/>
      <c r="I71" s="106"/>
      <c r="J71" s="107">
        <f>J338</f>
        <v>7566.69</v>
      </c>
      <c r="L71" s="104"/>
    </row>
    <row r="72" spans="2:12" s="9" customFormat="1" ht="19.899999999999999" customHeight="1">
      <c r="B72" s="104"/>
      <c r="D72" s="105" t="s">
        <v>131</v>
      </c>
      <c r="E72" s="106"/>
      <c r="F72" s="106"/>
      <c r="G72" s="106"/>
      <c r="H72" s="106"/>
      <c r="I72" s="106"/>
      <c r="J72" s="107">
        <f>J358</f>
        <v>1144.53</v>
      </c>
      <c r="L72" s="104"/>
    </row>
    <row r="73" spans="2:12" s="9" customFormat="1" ht="19.899999999999999" customHeight="1">
      <c r="B73" s="104"/>
      <c r="D73" s="105" t="s">
        <v>132</v>
      </c>
      <c r="E73" s="106"/>
      <c r="F73" s="106"/>
      <c r="G73" s="106"/>
      <c r="H73" s="106"/>
      <c r="I73" s="106"/>
      <c r="J73" s="107">
        <f>J371</f>
        <v>12045.759999999998</v>
      </c>
      <c r="L73" s="104"/>
    </row>
    <row r="74" spans="2:12" s="9" customFormat="1" ht="19.899999999999999" customHeight="1">
      <c r="B74" s="104"/>
      <c r="D74" s="105" t="s">
        <v>133</v>
      </c>
      <c r="E74" s="106"/>
      <c r="F74" s="106"/>
      <c r="G74" s="106"/>
      <c r="H74" s="106"/>
      <c r="I74" s="106"/>
      <c r="J74" s="107">
        <f>J422</f>
        <v>29893.559999999998</v>
      </c>
      <c r="L74" s="104"/>
    </row>
    <row r="75" spans="2:12" s="9" customFormat="1" ht="19.899999999999999" customHeight="1">
      <c r="B75" s="104"/>
      <c r="D75" s="105" t="s">
        <v>134</v>
      </c>
      <c r="E75" s="106"/>
      <c r="F75" s="106"/>
      <c r="G75" s="106"/>
      <c r="H75" s="106"/>
      <c r="I75" s="106"/>
      <c r="J75" s="107">
        <f>J452</f>
        <v>1827.94</v>
      </c>
      <c r="L75" s="104"/>
    </row>
    <row r="76" spans="2:12" s="9" customFormat="1" ht="19.899999999999999" customHeight="1">
      <c r="B76" s="104"/>
      <c r="D76" s="105" t="s">
        <v>135</v>
      </c>
      <c r="E76" s="106"/>
      <c r="F76" s="106"/>
      <c r="G76" s="106"/>
      <c r="H76" s="106"/>
      <c r="I76" s="106"/>
      <c r="J76" s="107">
        <f>J467</f>
        <v>1410.6</v>
      </c>
      <c r="L76" s="104"/>
    </row>
    <row r="77" spans="2:12" s="8" customFormat="1" ht="24.95" customHeight="1">
      <c r="B77" s="100"/>
      <c r="D77" s="101" t="s">
        <v>136</v>
      </c>
      <c r="E77" s="102"/>
      <c r="F77" s="102"/>
      <c r="G77" s="102"/>
      <c r="H77" s="102"/>
      <c r="I77" s="102"/>
      <c r="J77" s="103">
        <f>J485</f>
        <v>3060.62</v>
      </c>
      <c r="L77" s="100"/>
    </row>
    <row r="78" spans="2:12" s="9" customFormat="1" ht="19.899999999999999" customHeight="1">
      <c r="B78" s="104"/>
      <c r="D78" s="105" t="s">
        <v>137</v>
      </c>
      <c r="E78" s="106"/>
      <c r="F78" s="106"/>
      <c r="G78" s="106"/>
      <c r="H78" s="106"/>
      <c r="I78" s="106"/>
      <c r="J78" s="107">
        <f>J486</f>
        <v>3060.62</v>
      </c>
      <c r="L78" s="104"/>
    </row>
    <row r="79" spans="2:12" s="1" customFormat="1" ht="21.75" customHeight="1">
      <c r="B79" s="33"/>
      <c r="L79" s="33"/>
    </row>
    <row r="80" spans="2:12" s="1" customFormat="1" ht="6.95" customHeight="1">
      <c r="B80" s="42"/>
      <c r="C80" s="43"/>
      <c r="D80" s="43"/>
      <c r="E80" s="43"/>
      <c r="F80" s="43"/>
      <c r="G80" s="43"/>
      <c r="H80" s="43"/>
      <c r="I80" s="43"/>
      <c r="J80" s="43"/>
      <c r="K80" s="43"/>
      <c r="L80" s="33"/>
    </row>
    <row r="84" spans="2:12" s="1" customFormat="1" ht="6.95" customHeight="1">
      <c r="B84" s="44"/>
      <c r="C84" s="45"/>
      <c r="D84" s="45"/>
      <c r="E84" s="45"/>
      <c r="F84" s="45"/>
      <c r="G84" s="45"/>
      <c r="H84" s="45"/>
      <c r="I84" s="45"/>
      <c r="J84" s="45"/>
      <c r="K84" s="45"/>
      <c r="L84" s="33"/>
    </row>
    <row r="85" spans="2:12" s="1" customFormat="1" ht="24.95" customHeight="1">
      <c r="B85" s="33"/>
      <c r="C85" s="21" t="s">
        <v>138</v>
      </c>
      <c r="L85" s="33"/>
    </row>
    <row r="86" spans="2:12" s="1" customFormat="1" ht="6.95" customHeight="1">
      <c r="B86" s="33"/>
      <c r="L86" s="33"/>
    </row>
    <row r="87" spans="2:12" s="1" customFormat="1" ht="12" customHeight="1">
      <c r="B87" s="33"/>
      <c r="C87" s="27" t="s">
        <v>16</v>
      </c>
      <c r="L87" s="33"/>
    </row>
    <row r="88" spans="2:12" s="1" customFormat="1" ht="16.5" customHeight="1">
      <c r="B88" s="33"/>
      <c r="E88" s="303" t="str">
        <f>E7</f>
        <v>Rekonstrukce hygienických prostor ISŠT, Benešov, Černoleská 1997</v>
      </c>
      <c r="F88" s="304"/>
      <c r="G88" s="304"/>
      <c r="H88" s="304"/>
      <c r="L88" s="33"/>
    </row>
    <row r="89" spans="2:12" s="1" customFormat="1" ht="12" customHeight="1">
      <c r="B89" s="33"/>
      <c r="C89" s="27" t="s">
        <v>112</v>
      </c>
      <c r="L89" s="33"/>
    </row>
    <row r="90" spans="2:12" s="1" customFormat="1" ht="16.5" customHeight="1">
      <c r="B90" s="33"/>
      <c r="E90" s="276" t="str">
        <f>E9</f>
        <v>03 - 5.NP - č. 521a - Koupelna typ A1</v>
      </c>
      <c r="F90" s="302"/>
      <c r="G90" s="302"/>
      <c r="H90" s="302"/>
      <c r="L90" s="33"/>
    </row>
    <row r="91" spans="2:12" s="1" customFormat="1" ht="6.95" customHeight="1">
      <c r="B91" s="33"/>
      <c r="L91" s="33"/>
    </row>
    <row r="92" spans="2:12" s="1" customFormat="1" ht="12" customHeight="1">
      <c r="B92" s="33"/>
      <c r="C92" s="27" t="s">
        <v>22</v>
      </c>
      <c r="F92" s="25" t="str">
        <f>F12</f>
        <v>Benešov, Černoleská 1997</v>
      </c>
      <c r="I92" s="27" t="s">
        <v>24</v>
      </c>
      <c r="J92" s="50">
        <f>IF(J12="","",J12)</f>
        <v>45880</v>
      </c>
      <c r="L92" s="33"/>
    </row>
    <row r="93" spans="2:12" s="1" customFormat="1" ht="6.95" customHeight="1">
      <c r="B93" s="33"/>
      <c r="L93" s="33"/>
    </row>
    <row r="94" spans="2:12" s="1" customFormat="1" ht="25.7" customHeight="1">
      <c r="B94" s="33"/>
      <c r="C94" s="27" t="s">
        <v>27</v>
      </c>
      <c r="F94" s="25" t="str">
        <f>E15</f>
        <v>Integrovaná střední škola technická</v>
      </c>
      <c r="I94" s="27" t="s">
        <v>34</v>
      </c>
      <c r="J94" s="31" t="str">
        <f>E21</f>
        <v>Ing. arch. Ondřej Lovíšek</v>
      </c>
      <c r="L94" s="33"/>
    </row>
    <row r="95" spans="2:12" s="1" customFormat="1" ht="15.2" customHeight="1">
      <c r="B95" s="33"/>
      <c r="C95" s="27" t="s">
        <v>33</v>
      </c>
      <c r="F95" s="25" t="str">
        <f>IF(E18="","",E18)</f>
        <v>OTISTAV s.r.o.</v>
      </c>
      <c r="I95" s="27" t="s">
        <v>38</v>
      </c>
      <c r="J95" s="31" t="str">
        <f>E24</f>
        <v xml:space="preserve"> </v>
      </c>
      <c r="L95" s="33"/>
    </row>
    <row r="96" spans="2:12" s="1" customFormat="1" ht="10.35" customHeight="1">
      <c r="B96" s="33"/>
      <c r="L96" s="33"/>
    </row>
    <row r="97" spans="2:65" s="10" customFormat="1" ht="29.25" customHeight="1">
      <c r="B97" s="108"/>
      <c r="C97" s="109" t="s">
        <v>139</v>
      </c>
      <c r="D97" s="110" t="s">
        <v>61</v>
      </c>
      <c r="E97" s="110" t="s">
        <v>57</v>
      </c>
      <c r="F97" s="110" t="s">
        <v>58</v>
      </c>
      <c r="G97" s="110" t="s">
        <v>140</v>
      </c>
      <c r="H97" s="110" t="s">
        <v>141</v>
      </c>
      <c r="I97" s="110" t="s">
        <v>142</v>
      </c>
      <c r="J97" s="110" t="s">
        <v>116</v>
      </c>
      <c r="K97" s="111" t="s">
        <v>143</v>
      </c>
      <c r="L97" s="108"/>
      <c r="M97" s="57" t="s">
        <v>32</v>
      </c>
      <c r="N97" s="58" t="s">
        <v>46</v>
      </c>
      <c r="O97" s="58" t="s">
        <v>144</v>
      </c>
      <c r="P97" s="58" t="s">
        <v>145</v>
      </c>
      <c r="Q97" s="58" t="s">
        <v>146</v>
      </c>
      <c r="R97" s="58" t="s">
        <v>147</v>
      </c>
      <c r="S97" s="58" t="s">
        <v>148</v>
      </c>
      <c r="T97" s="59" t="s">
        <v>149</v>
      </c>
    </row>
    <row r="98" spans="2:65" s="1" customFormat="1" ht="22.9" customHeight="1">
      <c r="B98" s="33"/>
      <c r="C98" s="62" t="s">
        <v>150</v>
      </c>
      <c r="J98" s="112">
        <f>BK98</f>
        <v>155241.09999999998</v>
      </c>
      <c r="L98" s="33"/>
      <c r="M98" s="60"/>
      <c r="N98" s="51"/>
      <c r="O98" s="51"/>
      <c r="P98" s="113">
        <f>P99+P206+P485</f>
        <v>0</v>
      </c>
      <c r="Q98" s="51"/>
      <c r="R98" s="113">
        <f>R99+R206+R485</f>
        <v>3.1644057235999998</v>
      </c>
      <c r="S98" s="51"/>
      <c r="T98" s="114">
        <f>T99+T206+T485</f>
        <v>2.3149959999999998</v>
      </c>
      <c r="AT98" s="17" t="s">
        <v>75</v>
      </c>
      <c r="AU98" s="17" t="s">
        <v>117</v>
      </c>
      <c r="BK98" s="115">
        <f>BK99+BK206+BK485</f>
        <v>155241.09999999998</v>
      </c>
    </row>
    <row r="99" spans="2:65" s="11" customFormat="1" ht="25.9" customHeight="1">
      <c r="B99" s="116"/>
      <c r="D99" s="117" t="s">
        <v>75</v>
      </c>
      <c r="E99" s="118" t="s">
        <v>151</v>
      </c>
      <c r="F99" s="118" t="s">
        <v>152</v>
      </c>
      <c r="I99" s="119"/>
      <c r="J99" s="120">
        <f>BK99</f>
        <v>57434.929999999993</v>
      </c>
      <c r="L99" s="116"/>
      <c r="M99" s="121"/>
      <c r="P99" s="122">
        <f>P100+P139+P191+P203</f>
        <v>0</v>
      </c>
      <c r="R99" s="122">
        <f>R100+R139+R191+R203</f>
        <v>2.5281064</v>
      </c>
      <c r="T99" s="123">
        <f>T100+T139+T191+T203</f>
        <v>2.212126</v>
      </c>
      <c r="AR99" s="117" t="s">
        <v>84</v>
      </c>
      <c r="AT99" s="124" t="s">
        <v>75</v>
      </c>
      <c r="AU99" s="124" t="s">
        <v>76</v>
      </c>
      <c r="AY99" s="117" t="s">
        <v>153</v>
      </c>
      <c r="BK99" s="125">
        <f>BK100+BK139+BK191+BK203</f>
        <v>57434.929999999993</v>
      </c>
    </row>
    <row r="100" spans="2:65" s="11" customFormat="1" ht="22.9" customHeight="1">
      <c r="B100" s="116"/>
      <c r="D100" s="117" t="s">
        <v>75</v>
      </c>
      <c r="E100" s="126" t="s">
        <v>154</v>
      </c>
      <c r="F100" s="126" t="s">
        <v>155</v>
      </c>
      <c r="I100" s="119"/>
      <c r="J100" s="127">
        <f>BK100</f>
        <v>34779.879999999997</v>
      </c>
      <c r="L100" s="116"/>
      <c r="M100" s="121"/>
      <c r="P100" s="122">
        <f>SUM(P101:P138)</f>
        <v>0</v>
      </c>
      <c r="R100" s="122">
        <f>SUM(R101:R138)</f>
        <v>2.5276939199999999</v>
      </c>
      <c r="T100" s="123">
        <f>SUM(T101:T138)</f>
        <v>0</v>
      </c>
      <c r="AR100" s="117" t="s">
        <v>84</v>
      </c>
      <c r="AT100" s="124" t="s">
        <v>75</v>
      </c>
      <c r="AU100" s="124" t="s">
        <v>84</v>
      </c>
      <c r="AY100" s="117" t="s">
        <v>153</v>
      </c>
      <c r="BK100" s="125">
        <f>SUM(BK101:BK138)</f>
        <v>34779.879999999997</v>
      </c>
    </row>
    <row r="101" spans="2:65" s="1" customFormat="1" ht="16.5" customHeight="1">
      <c r="B101" s="33"/>
      <c r="C101" s="128" t="s">
        <v>84</v>
      </c>
      <c r="D101" s="128" t="s">
        <v>156</v>
      </c>
      <c r="E101" s="129" t="s">
        <v>157</v>
      </c>
      <c r="F101" s="130" t="s">
        <v>158</v>
      </c>
      <c r="G101" s="131" t="s">
        <v>159</v>
      </c>
      <c r="H101" s="132">
        <v>3</v>
      </c>
      <c r="I101" s="133">
        <v>706.3</v>
      </c>
      <c r="J101" s="134">
        <f>ROUND(I101*H101,2)</f>
        <v>2118.9</v>
      </c>
      <c r="K101" s="130" t="s">
        <v>160</v>
      </c>
      <c r="L101" s="33"/>
      <c r="M101" s="135" t="s">
        <v>32</v>
      </c>
      <c r="N101" s="136" t="s">
        <v>47</v>
      </c>
      <c r="P101" s="137">
        <f>O101*H101</f>
        <v>0</v>
      </c>
      <c r="Q101" s="137">
        <v>5.6000000000000001E-2</v>
      </c>
      <c r="R101" s="137">
        <f>Q101*H101</f>
        <v>0.16800000000000001</v>
      </c>
      <c r="S101" s="137">
        <v>0</v>
      </c>
      <c r="T101" s="138">
        <f>S101*H101</f>
        <v>0</v>
      </c>
      <c r="AR101" s="139" t="s">
        <v>161</v>
      </c>
      <c r="AT101" s="139" t="s">
        <v>156</v>
      </c>
      <c r="AU101" s="139" t="s">
        <v>86</v>
      </c>
      <c r="AY101" s="17" t="s">
        <v>153</v>
      </c>
      <c r="BE101" s="140">
        <f>IF(N101="základní",J101,0)</f>
        <v>2118.9</v>
      </c>
      <c r="BF101" s="140">
        <f>IF(N101="snížená",J101,0)</f>
        <v>0</v>
      </c>
      <c r="BG101" s="140">
        <f>IF(N101="zákl. přenesená",J101,0)</f>
        <v>0</v>
      </c>
      <c r="BH101" s="140">
        <f>IF(N101="sníž. přenesená",J101,0)</f>
        <v>0</v>
      </c>
      <c r="BI101" s="140">
        <f>IF(N101="nulová",J101,0)</f>
        <v>0</v>
      </c>
      <c r="BJ101" s="17" t="s">
        <v>84</v>
      </c>
      <c r="BK101" s="140">
        <f>ROUND(I101*H101,2)</f>
        <v>2118.9</v>
      </c>
      <c r="BL101" s="17" t="s">
        <v>161</v>
      </c>
      <c r="BM101" s="139" t="s">
        <v>855</v>
      </c>
    </row>
    <row r="102" spans="2:65" s="1" customFormat="1">
      <c r="B102" s="33"/>
      <c r="D102" s="141" t="s">
        <v>163</v>
      </c>
      <c r="F102" s="142" t="s">
        <v>164</v>
      </c>
      <c r="I102" s="143"/>
      <c r="L102" s="33"/>
      <c r="M102" s="144"/>
      <c r="T102" s="54"/>
      <c r="AT102" s="17" t="s">
        <v>163</v>
      </c>
      <c r="AU102" s="17" t="s">
        <v>86</v>
      </c>
    </row>
    <row r="103" spans="2:65" s="12" customFormat="1">
      <c r="B103" s="145"/>
      <c r="D103" s="146" t="s">
        <v>165</v>
      </c>
      <c r="E103" s="147" t="s">
        <v>32</v>
      </c>
      <c r="F103" s="148" t="s">
        <v>166</v>
      </c>
      <c r="H103" s="147" t="s">
        <v>32</v>
      </c>
      <c r="I103" s="149"/>
      <c r="L103" s="145"/>
      <c r="M103" s="150"/>
      <c r="T103" s="151"/>
      <c r="AT103" s="147" t="s">
        <v>165</v>
      </c>
      <c r="AU103" s="147" t="s">
        <v>86</v>
      </c>
      <c r="AV103" s="12" t="s">
        <v>84</v>
      </c>
      <c r="AW103" s="12" t="s">
        <v>37</v>
      </c>
      <c r="AX103" s="12" t="s">
        <v>76</v>
      </c>
      <c r="AY103" s="147" t="s">
        <v>153</v>
      </c>
    </row>
    <row r="104" spans="2:65" s="13" customFormat="1">
      <c r="B104" s="152"/>
      <c r="D104" s="146" t="s">
        <v>165</v>
      </c>
      <c r="E104" s="153" t="s">
        <v>32</v>
      </c>
      <c r="F104" s="154" t="s">
        <v>167</v>
      </c>
      <c r="H104" s="155">
        <v>3</v>
      </c>
      <c r="I104" s="156"/>
      <c r="L104" s="152"/>
      <c r="M104" s="157"/>
      <c r="T104" s="158"/>
      <c r="AT104" s="153" t="s">
        <v>165</v>
      </c>
      <c r="AU104" s="153" t="s">
        <v>86</v>
      </c>
      <c r="AV104" s="13" t="s">
        <v>86</v>
      </c>
      <c r="AW104" s="13" t="s">
        <v>37</v>
      </c>
      <c r="AX104" s="13" t="s">
        <v>84</v>
      </c>
      <c r="AY104" s="153" t="s">
        <v>153</v>
      </c>
    </row>
    <row r="105" spans="2:65" s="1" customFormat="1" ht="16.5" customHeight="1">
      <c r="B105" s="33"/>
      <c r="C105" s="128" t="s">
        <v>86</v>
      </c>
      <c r="D105" s="128" t="s">
        <v>156</v>
      </c>
      <c r="E105" s="129" t="s">
        <v>180</v>
      </c>
      <c r="F105" s="130" t="s">
        <v>181</v>
      </c>
      <c r="G105" s="131" t="s">
        <v>159</v>
      </c>
      <c r="H105" s="132">
        <v>3.0960000000000001</v>
      </c>
      <c r="I105" s="133">
        <v>55.56</v>
      </c>
      <c r="J105" s="134">
        <f>ROUND(I105*H105,2)</f>
        <v>172.01</v>
      </c>
      <c r="K105" s="130" t="s">
        <v>160</v>
      </c>
      <c r="L105" s="33"/>
      <c r="M105" s="135" t="s">
        <v>32</v>
      </c>
      <c r="N105" s="136" t="s">
        <v>47</v>
      </c>
      <c r="P105" s="137">
        <f>O105*H105</f>
        <v>0</v>
      </c>
      <c r="Q105" s="137">
        <v>2.5999999999999998E-4</v>
      </c>
      <c r="R105" s="137">
        <f>Q105*H105</f>
        <v>8.0495999999999996E-4</v>
      </c>
      <c r="S105" s="137">
        <v>0</v>
      </c>
      <c r="T105" s="138">
        <f>S105*H105</f>
        <v>0</v>
      </c>
      <c r="AR105" s="139" t="s">
        <v>161</v>
      </c>
      <c r="AT105" s="139" t="s">
        <v>156</v>
      </c>
      <c r="AU105" s="139" t="s">
        <v>86</v>
      </c>
      <c r="AY105" s="17" t="s">
        <v>153</v>
      </c>
      <c r="BE105" s="140">
        <f>IF(N105="základní",J105,0)</f>
        <v>172.01</v>
      </c>
      <c r="BF105" s="140">
        <f>IF(N105="snížená",J105,0)</f>
        <v>0</v>
      </c>
      <c r="BG105" s="140">
        <f>IF(N105="zákl. přenesená",J105,0)</f>
        <v>0</v>
      </c>
      <c r="BH105" s="140">
        <f>IF(N105="sníž. přenesená",J105,0)</f>
        <v>0</v>
      </c>
      <c r="BI105" s="140">
        <f>IF(N105="nulová",J105,0)</f>
        <v>0</v>
      </c>
      <c r="BJ105" s="17" t="s">
        <v>84</v>
      </c>
      <c r="BK105" s="140">
        <f>ROUND(I105*H105,2)</f>
        <v>172.01</v>
      </c>
      <c r="BL105" s="17" t="s">
        <v>161</v>
      </c>
      <c r="BM105" s="139" t="s">
        <v>856</v>
      </c>
    </row>
    <row r="106" spans="2:65" s="1" customFormat="1">
      <c r="B106" s="33"/>
      <c r="D106" s="141" t="s">
        <v>163</v>
      </c>
      <c r="F106" s="142" t="s">
        <v>183</v>
      </c>
      <c r="I106" s="143"/>
      <c r="L106" s="33"/>
      <c r="M106" s="144"/>
      <c r="T106" s="54"/>
      <c r="AT106" s="17" t="s">
        <v>163</v>
      </c>
      <c r="AU106" s="17" t="s">
        <v>86</v>
      </c>
    </row>
    <row r="107" spans="2:65" s="12" customFormat="1">
      <c r="B107" s="145"/>
      <c r="D107" s="146" t="s">
        <v>165</v>
      </c>
      <c r="E107" s="147" t="s">
        <v>32</v>
      </c>
      <c r="F107" s="148" t="s">
        <v>176</v>
      </c>
      <c r="H107" s="147" t="s">
        <v>32</v>
      </c>
      <c r="I107" s="149"/>
      <c r="L107" s="145"/>
      <c r="M107" s="150"/>
      <c r="T107" s="151"/>
      <c r="AT107" s="147" t="s">
        <v>165</v>
      </c>
      <c r="AU107" s="147" t="s">
        <v>86</v>
      </c>
      <c r="AV107" s="12" t="s">
        <v>84</v>
      </c>
      <c r="AW107" s="12" t="s">
        <v>37</v>
      </c>
      <c r="AX107" s="12" t="s">
        <v>76</v>
      </c>
      <c r="AY107" s="147" t="s">
        <v>153</v>
      </c>
    </row>
    <row r="108" spans="2:65" s="13" customFormat="1">
      <c r="B108" s="152"/>
      <c r="D108" s="146" t="s">
        <v>165</v>
      </c>
      <c r="E108" s="153" t="s">
        <v>32</v>
      </c>
      <c r="F108" s="154" t="s">
        <v>857</v>
      </c>
      <c r="H108" s="155">
        <v>1.3120000000000001</v>
      </c>
      <c r="I108" s="156"/>
      <c r="L108" s="152"/>
      <c r="M108" s="157"/>
      <c r="T108" s="158"/>
      <c r="AT108" s="153" t="s">
        <v>165</v>
      </c>
      <c r="AU108" s="153" t="s">
        <v>86</v>
      </c>
      <c r="AV108" s="13" t="s">
        <v>86</v>
      </c>
      <c r="AW108" s="13" t="s">
        <v>37</v>
      </c>
      <c r="AX108" s="13" t="s">
        <v>76</v>
      </c>
      <c r="AY108" s="153" t="s">
        <v>153</v>
      </c>
    </row>
    <row r="109" spans="2:65" s="12" customFormat="1">
      <c r="B109" s="145"/>
      <c r="D109" s="146" t="s">
        <v>165</v>
      </c>
      <c r="E109" s="147" t="s">
        <v>32</v>
      </c>
      <c r="F109" s="148" t="s">
        <v>858</v>
      </c>
      <c r="H109" s="147" t="s">
        <v>32</v>
      </c>
      <c r="I109" s="149"/>
      <c r="L109" s="145"/>
      <c r="M109" s="150"/>
      <c r="T109" s="151"/>
      <c r="AT109" s="147" t="s">
        <v>165</v>
      </c>
      <c r="AU109" s="147" t="s">
        <v>86</v>
      </c>
      <c r="AV109" s="12" t="s">
        <v>84</v>
      </c>
      <c r="AW109" s="12" t="s">
        <v>37</v>
      </c>
      <c r="AX109" s="12" t="s">
        <v>76</v>
      </c>
      <c r="AY109" s="147" t="s">
        <v>153</v>
      </c>
    </row>
    <row r="110" spans="2:65" s="13" customFormat="1">
      <c r="B110" s="152"/>
      <c r="D110" s="146" t="s">
        <v>165</v>
      </c>
      <c r="E110" s="153" t="s">
        <v>32</v>
      </c>
      <c r="F110" s="154" t="s">
        <v>859</v>
      </c>
      <c r="H110" s="155">
        <v>1.784</v>
      </c>
      <c r="I110" s="156"/>
      <c r="L110" s="152"/>
      <c r="M110" s="157"/>
      <c r="T110" s="158"/>
      <c r="AT110" s="153" t="s">
        <v>165</v>
      </c>
      <c r="AU110" s="153" t="s">
        <v>86</v>
      </c>
      <c r="AV110" s="13" t="s">
        <v>86</v>
      </c>
      <c r="AW110" s="13" t="s">
        <v>37</v>
      </c>
      <c r="AX110" s="13" t="s">
        <v>76</v>
      </c>
      <c r="AY110" s="153" t="s">
        <v>153</v>
      </c>
    </row>
    <row r="111" spans="2:65" s="14" customFormat="1">
      <c r="B111" s="159"/>
      <c r="D111" s="146" t="s">
        <v>165</v>
      </c>
      <c r="E111" s="160" t="s">
        <v>32</v>
      </c>
      <c r="F111" s="161" t="s">
        <v>178</v>
      </c>
      <c r="H111" s="162">
        <v>3.0960000000000001</v>
      </c>
      <c r="I111" s="163"/>
      <c r="L111" s="159"/>
      <c r="M111" s="164"/>
      <c r="T111" s="165"/>
      <c r="AT111" s="160" t="s">
        <v>165</v>
      </c>
      <c r="AU111" s="160" t="s">
        <v>86</v>
      </c>
      <c r="AV111" s="14" t="s">
        <v>161</v>
      </c>
      <c r="AW111" s="14" t="s">
        <v>37</v>
      </c>
      <c r="AX111" s="14" t="s">
        <v>84</v>
      </c>
      <c r="AY111" s="160" t="s">
        <v>153</v>
      </c>
    </row>
    <row r="112" spans="2:65" s="1" customFormat="1" ht="24.2" customHeight="1">
      <c r="B112" s="33"/>
      <c r="C112" s="128" t="s">
        <v>179</v>
      </c>
      <c r="D112" s="128" t="s">
        <v>156</v>
      </c>
      <c r="E112" s="129" t="s">
        <v>168</v>
      </c>
      <c r="F112" s="130" t="s">
        <v>169</v>
      </c>
      <c r="G112" s="131" t="s">
        <v>159</v>
      </c>
      <c r="H112" s="132">
        <v>3.0960000000000001</v>
      </c>
      <c r="I112" s="133">
        <v>291.94</v>
      </c>
      <c r="J112" s="134">
        <f>ROUND(I112*H112,2)</f>
        <v>903.85</v>
      </c>
      <c r="K112" s="130" t="s">
        <v>160</v>
      </c>
      <c r="L112" s="33"/>
      <c r="M112" s="135" t="s">
        <v>32</v>
      </c>
      <c r="N112" s="136" t="s">
        <v>47</v>
      </c>
      <c r="P112" s="137">
        <f>O112*H112</f>
        <v>0</v>
      </c>
      <c r="Q112" s="137">
        <v>4.3800000000000002E-3</v>
      </c>
      <c r="R112" s="137">
        <f>Q112*H112</f>
        <v>1.3560480000000001E-2</v>
      </c>
      <c r="S112" s="137">
        <v>0</v>
      </c>
      <c r="T112" s="138">
        <f>S112*H112</f>
        <v>0</v>
      </c>
      <c r="AR112" s="139" t="s">
        <v>161</v>
      </c>
      <c r="AT112" s="139" t="s">
        <v>156</v>
      </c>
      <c r="AU112" s="139" t="s">
        <v>86</v>
      </c>
      <c r="AY112" s="17" t="s">
        <v>153</v>
      </c>
      <c r="BE112" s="140">
        <f>IF(N112="základní",J112,0)</f>
        <v>903.85</v>
      </c>
      <c r="BF112" s="140">
        <f>IF(N112="snížená",J112,0)</f>
        <v>0</v>
      </c>
      <c r="BG112" s="140">
        <f>IF(N112="zákl. přenesená",J112,0)</f>
        <v>0</v>
      </c>
      <c r="BH112" s="140">
        <f>IF(N112="sníž. přenesená",J112,0)</f>
        <v>0</v>
      </c>
      <c r="BI112" s="140">
        <f>IF(N112="nulová",J112,0)</f>
        <v>0</v>
      </c>
      <c r="BJ112" s="17" t="s">
        <v>84</v>
      </c>
      <c r="BK112" s="140">
        <f>ROUND(I112*H112,2)</f>
        <v>903.85</v>
      </c>
      <c r="BL112" s="17" t="s">
        <v>161</v>
      </c>
      <c r="BM112" s="139" t="s">
        <v>860</v>
      </c>
    </row>
    <row r="113" spans="2:65" s="1" customFormat="1">
      <c r="B113" s="33"/>
      <c r="D113" s="141" t="s">
        <v>163</v>
      </c>
      <c r="F113" s="142" t="s">
        <v>171</v>
      </c>
      <c r="I113" s="143"/>
      <c r="L113" s="33"/>
      <c r="M113" s="144"/>
      <c r="T113" s="54"/>
      <c r="AT113" s="17" t="s">
        <v>163</v>
      </c>
      <c r="AU113" s="17" t="s">
        <v>86</v>
      </c>
    </row>
    <row r="114" spans="2:65" s="1" customFormat="1" ht="24.2" customHeight="1">
      <c r="B114" s="33"/>
      <c r="C114" s="128" t="s">
        <v>161</v>
      </c>
      <c r="D114" s="128" t="s">
        <v>156</v>
      </c>
      <c r="E114" s="129" t="s">
        <v>184</v>
      </c>
      <c r="F114" s="130" t="s">
        <v>185</v>
      </c>
      <c r="G114" s="131" t="s">
        <v>159</v>
      </c>
      <c r="H114" s="132">
        <v>3.0960000000000001</v>
      </c>
      <c r="I114" s="133">
        <v>602.71</v>
      </c>
      <c r="J114" s="134">
        <f>ROUND(I114*H114,2)</f>
        <v>1865.99</v>
      </c>
      <c r="K114" s="130" t="s">
        <v>160</v>
      </c>
      <c r="L114" s="33"/>
      <c r="M114" s="135" t="s">
        <v>32</v>
      </c>
      <c r="N114" s="136" t="s">
        <v>47</v>
      </c>
      <c r="P114" s="137">
        <f>O114*H114</f>
        <v>0</v>
      </c>
      <c r="Q114" s="137">
        <v>1.8380000000000001E-2</v>
      </c>
      <c r="R114" s="137">
        <f>Q114*H114</f>
        <v>5.690448E-2</v>
      </c>
      <c r="S114" s="137">
        <v>0</v>
      </c>
      <c r="T114" s="138">
        <f>S114*H114</f>
        <v>0</v>
      </c>
      <c r="AR114" s="139" t="s">
        <v>161</v>
      </c>
      <c r="AT114" s="139" t="s">
        <v>156</v>
      </c>
      <c r="AU114" s="139" t="s">
        <v>86</v>
      </c>
      <c r="AY114" s="17" t="s">
        <v>153</v>
      </c>
      <c r="BE114" s="140">
        <f>IF(N114="základní",J114,0)</f>
        <v>1865.99</v>
      </c>
      <c r="BF114" s="140">
        <f>IF(N114="snížená",J114,0)</f>
        <v>0</v>
      </c>
      <c r="BG114" s="140">
        <f>IF(N114="zákl. přenesená",J114,0)</f>
        <v>0</v>
      </c>
      <c r="BH114" s="140">
        <f>IF(N114="sníž. přenesená",J114,0)</f>
        <v>0</v>
      </c>
      <c r="BI114" s="140">
        <f>IF(N114="nulová",J114,0)</f>
        <v>0</v>
      </c>
      <c r="BJ114" s="17" t="s">
        <v>84</v>
      </c>
      <c r="BK114" s="140">
        <f>ROUND(I114*H114,2)</f>
        <v>1865.99</v>
      </c>
      <c r="BL114" s="17" t="s">
        <v>161</v>
      </c>
      <c r="BM114" s="139" t="s">
        <v>861</v>
      </c>
    </row>
    <row r="115" spans="2:65" s="1" customFormat="1">
      <c r="B115" s="33"/>
      <c r="D115" s="141" t="s">
        <v>163</v>
      </c>
      <c r="F115" s="142" t="s">
        <v>187</v>
      </c>
      <c r="I115" s="143"/>
      <c r="L115" s="33"/>
      <c r="M115" s="144"/>
      <c r="T115" s="54"/>
      <c r="AT115" s="17" t="s">
        <v>163</v>
      </c>
      <c r="AU115" s="17" t="s">
        <v>86</v>
      </c>
    </row>
    <row r="116" spans="2:65" s="1" customFormat="1" ht="16.5" customHeight="1">
      <c r="B116" s="33"/>
      <c r="C116" s="128" t="s">
        <v>188</v>
      </c>
      <c r="D116" s="128" t="s">
        <v>156</v>
      </c>
      <c r="E116" s="129" t="s">
        <v>189</v>
      </c>
      <c r="F116" s="130" t="s">
        <v>190</v>
      </c>
      <c r="G116" s="131" t="s">
        <v>159</v>
      </c>
      <c r="H116" s="132">
        <v>24.327999999999999</v>
      </c>
      <c r="I116" s="133">
        <v>273.10000000000002</v>
      </c>
      <c r="J116" s="134">
        <f>ROUND(I116*H116,2)</f>
        <v>6643.98</v>
      </c>
      <c r="K116" s="130" t="s">
        <v>160</v>
      </c>
      <c r="L116" s="33"/>
      <c r="M116" s="135" t="s">
        <v>32</v>
      </c>
      <c r="N116" s="136" t="s">
        <v>47</v>
      </c>
      <c r="P116" s="137">
        <f>O116*H116</f>
        <v>0</v>
      </c>
      <c r="Q116" s="137">
        <v>2.0480000000000002E-2</v>
      </c>
      <c r="R116" s="137">
        <f>Q116*H116</f>
        <v>0.49823744000000003</v>
      </c>
      <c r="S116" s="137">
        <v>0</v>
      </c>
      <c r="T116" s="138">
        <f>S116*H116</f>
        <v>0</v>
      </c>
      <c r="AR116" s="139" t="s">
        <v>161</v>
      </c>
      <c r="AT116" s="139" t="s">
        <v>156</v>
      </c>
      <c r="AU116" s="139" t="s">
        <v>86</v>
      </c>
      <c r="AY116" s="17" t="s">
        <v>153</v>
      </c>
      <c r="BE116" s="140">
        <f>IF(N116="základní",J116,0)</f>
        <v>6643.98</v>
      </c>
      <c r="BF116" s="140">
        <f>IF(N116="snížená",J116,0)</f>
        <v>0</v>
      </c>
      <c r="BG116" s="140">
        <f>IF(N116="zákl. přenesená",J116,0)</f>
        <v>0</v>
      </c>
      <c r="BH116" s="140">
        <f>IF(N116="sníž. přenesená",J116,0)</f>
        <v>0</v>
      </c>
      <c r="BI116" s="140">
        <f>IF(N116="nulová",J116,0)</f>
        <v>0</v>
      </c>
      <c r="BJ116" s="17" t="s">
        <v>84</v>
      </c>
      <c r="BK116" s="140">
        <f>ROUND(I116*H116,2)</f>
        <v>6643.98</v>
      </c>
      <c r="BL116" s="17" t="s">
        <v>161</v>
      </c>
      <c r="BM116" s="139" t="s">
        <v>862</v>
      </c>
    </row>
    <row r="117" spans="2:65" s="1" customFormat="1">
      <c r="B117" s="33"/>
      <c r="D117" s="141" t="s">
        <v>163</v>
      </c>
      <c r="F117" s="142" t="s">
        <v>192</v>
      </c>
      <c r="I117" s="143"/>
      <c r="L117" s="33"/>
      <c r="M117" s="144"/>
      <c r="T117" s="54"/>
      <c r="AT117" s="17" t="s">
        <v>163</v>
      </c>
      <c r="AU117" s="17" t="s">
        <v>86</v>
      </c>
    </row>
    <row r="118" spans="2:65" s="12" customFormat="1">
      <c r="B118" s="145"/>
      <c r="D118" s="146" t="s">
        <v>165</v>
      </c>
      <c r="E118" s="147" t="s">
        <v>32</v>
      </c>
      <c r="F118" s="148" t="s">
        <v>193</v>
      </c>
      <c r="H118" s="147" t="s">
        <v>32</v>
      </c>
      <c r="I118" s="149"/>
      <c r="L118" s="145"/>
      <c r="M118" s="150"/>
      <c r="T118" s="151"/>
      <c r="AT118" s="147" t="s">
        <v>165</v>
      </c>
      <c r="AU118" s="147" t="s">
        <v>86</v>
      </c>
      <c r="AV118" s="12" t="s">
        <v>84</v>
      </c>
      <c r="AW118" s="12" t="s">
        <v>37</v>
      </c>
      <c r="AX118" s="12" t="s">
        <v>76</v>
      </c>
      <c r="AY118" s="147" t="s">
        <v>153</v>
      </c>
    </row>
    <row r="119" spans="2:65" s="12" customFormat="1">
      <c r="B119" s="145"/>
      <c r="D119" s="146" t="s">
        <v>165</v>
      </c>
      <c r="E119" s="147" t="s">
        <v>32</v>
      </c>
      <c r="F119" s="148" t="s">
        <v>176</v>
      </c>
      <c r="H119" s="147" t="s">
        <v>32</v>
      </c>
      <c r="I119" s="149"/>
      <c r="L119" s="145"/>
      <c r="M119" s="150"/>
      <c r="T119" s="151"/>
      <c r="AT119" s="147" t="s">
        <v>165</v>
      </c>
      <c r="AU119" s="147" t="s">
        <v>86</v>
      </c>
      <c r="AV119" s="12" t="s">
        <v>84</v>
      </c>
      <c r="AW119" s="12" t="s">
        <v>37</v>
      </c>
      <c r="AX119" s="12" t="s">
        <v>76</v>
      </c>
      <c r="AY119" s="147" t="s">
        <v>153</v>
      </c>
    </row>
    <row r="120" spans="2:65" s="13" customFormat="1">
      <c r="B120" s="152"/>
      <c r="D120" s="146" t="s">
        <v>165</v>
      </c>
      <c r="E120" s="153" t="s">
        <v>32</v>
      </c>
      <c r="F120" s="154" t="s">
        <v>863</v>
      </c>
      <c r="H120" s="155">
        <v>10.894</v>
      </c>
      <c r="I120" s="156"/>
      <c r="L120" s="152"/>
      <c r="M120" s="157"/>
      <c r="T120" s="158"/>
      <c r="AT120" s="153" t="s">
        <v>165</v>
      </c>
      <c r="AU120" s="153" t="s">
        <v>86</v>
      </c>
      <c r="AV120" s="13" t="s">
        <v>86</v>
      </c>
      <c r="AW120" s="13" t="s">
        <v>37</v>
      </c>
      <c r="AX120" s="13" t="s">
        <v>76</v>
      </c>
      <c r="AY120" s="153" t="s">
        <v>153</v>
      </c>
    </row>
    <row r="121" spans="2:65" s="12" customFormat="1">
      <c r="B121" s="145"/>
      <c r="D121" s="146" t="s">
        <v>165</v>
      </c>
      <c r="E121" s="147" t="s">
        <v>32</v>
      </c>
      <c r="F121" s="148" t="s">
        <v>858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3" customFormat="1">
      <c r="B122" s="152"/>
      <c r="D122" s="146" t="s">
        <v>165</v>
      </c>
      <c r="E122" s="153" t="s">
        <v>32</v>
      </c>
      <c r="F122" s="154" t="s">
        <v>864</v>
      </c>
      <c r="H122" s="155">
        <v>13.433999999999999</v>
      </c>
      <c r="I122" s="156"/>
      <c r="L122" s="152"/>
      <c r="M122" s="157"/>
      <c r="T122" s="158"/>
      <c r="AT122" s="153" t="s">
        <v>165</v>
      </c>
      <c r="AU122" s="153" t="s">
        <v>86</v>
      </c>
      <c r="AV122" s="13" t="s">
        <v>86</v>
      </c>
      <c r="AW122" s="13" t="s">
        <v>37</v>
      </c>
      <c r="AX122" s="13" t="s">
        <v>76</v>
      </c>
      <c r="AY122" s="153" t="s">
        <v>153</v>
      </c>
    </row>
    <row r="123" spans="2:65" s="14" customFormat="1">
      <c r="B123" s="159"/>
      <c r="D123" s="146" t="s">
        <v>165</v>
      </c>
      <c r="E123" s="160" t="s">
        <v>32</v>
      </c>
      <c r="F123" s="161" t="s">
        <v>178</v>
      </c>
      <c r="H123" s="162">
        <v>24.327999999999999</v>
      </c>
      <c r="I123" s="163"/>
      <c r="L123" s="159"/>
      <c r="M123" s="164"/>
      <c r="T123" s="165"/>
      <c r="AT123" s="160" t="s">
        <v>165</v>
      </c>
      <c r="AU123" s="160" t="s">
        <v>86</v>
      </c>
      <c r="AV123" s="14" t="s">
        <v>161</v>
      </c>
      <c r="AW123" s="14" t="s">
        <v>37</v>
      </c>
      <c r="AX123" s="14" t="s">
        <v>84</v>
      </c>
      <c r="AY123" s="160" t="s">
        <v>153</v>
      </c>
    </row>
    <row r="124" spans="2:65" s="1" customFormat="1" ht="24.2" customHeight="1">
      <c r="B124" s="33"/>
      <c r="C124" s="128" t="s">
        <v>154</v>
      </c>
      <c r="D124" s="128" t="s">
        <v>156</v>
      </c>
      <c r="E124" s="129" t="s">
        <v>197</v>
      </c>
      <c r="F124" s="130" t="s">
        <v>198</v>
      </c>
      <c r="G124" s="131" t="s">
        <v>159</v>
      </c>
      <c r="H124" s="132">
        <v>194.624</v>
      </c>
      <c r="I124" s="133">
        <v>55.56</v>
      </c>
      <c r="J124" s="134">
        <f>ROUND(I124*H124,2)</f>
        <v>10813.31</v>
      </c>
      <c r="K124" s="130" t="s">
        <v>160</v>
      </c>
      <c r="L124" s="33"/>
      <c r="M124" s="135" t="s">
        <v>32</v>
      </c>
      <c r="N124" s="136" t="s">
        <v>47</v>
      </c>
      <c r="P124" s="137">
        <f>O124*H124</f>
        <v>0</v>
      </c>
      <c r="Q124" s="137">
        <v>7.9000000000000008E-3</v>
      </c>
      <c r="R124" s="137">
        <f>Q124*H124</f>
        <v>1.5375296000000001</v>
      </c>
      <c r="S124" s="137">
        <v>0</v>
      </c>
      <c r="T124" s="138">
        <f>S124*H124</f>
        <v>0</v>
      </c>
      <c r="AR124" s="139" t="s">
        <v>161</v>
      </c>
      <c r="AT124" s="139" t="s">
        <v>156</v>
      </c>
      <c r="AU124" s="139" t="s">
        <v>86</v>
      </c>
      <c r="AY124" s="17" t="s">
        <v>153</v>
      </c>
      <c r="BE124" s="140">
        <f>IF(N124="základní",J124,0)</f>
        <v>10813.31</v>
      </c>
      <c r="BF124" s="140">
        <f>IF(N124="snížená",J124,0)</f>
        <v>0</v>
      </c>
      <c r="BG124" s="140">
        <f>IF(N124="zákl. přenesená",J124,0)</f>
        <v>0</v>
      </c>
      <c r="BH124" s="140">
        <f>IF(N124="sníž. přenesená",J124,0)</f>
        <v>0</v>
      </c>
      <c r="BI124" s="140">
        <f>IF(N124="nulová",J124,0)</f>
        <v>0</v>
      </c>
      <c r="BJ124" s="17" t="s">
        <v>84</v>
      </c>
      <c r="BK124" s="140">
        <f>ROUND(I124*H124,2)</f>
        <v>10813.31</v>
      </c>
      <c r="BL124" s="17" t="s">
        <v>161</v>
      </c>
      <c r="BM124" s="139" t="s">
        <v>865</v>
      </c>
    </row>
    <row r="125" spans="2:65" s="1" customFormat="1">
      <c r="B125" s="33"/>
      <c r="D125" s="141" t="s">
        <v>163</v>
      </c>
      <c r="F125" s="142" t="s">
        <v>200</v>
      </c>
      <c r="I125" s="143"/>
      <c r="L125" s="33"/>
      <c r="M125" s="144"/>
      <c r="T125" s="54"/>
      <c r="AT125" s="17" t="s">
        <v>163</v>
      </c>
      <c r="AU125" s="17" t="s">
        <v>86</v>
      </c>
    </row>
    <row r="126" spans="2:65" s="13" customFormat="1">
      <c r="B126" s="152"/>
      <c r="D126" s="146" t="s">
        <v>165</v>
      </c>
      <c r="E126" s="153" t="s">
        <v>32</v>
      </c>
      <c r="F126" s="154" t="s">
        <v>866</v>
      </c>
      <c r="H126" s="155">
        <v>194.624</v>
      </c>
      <c r="I126" s="156"/>
      <c r="L126" s="152"/>
      <c r="M126" s="157"/>
      <c r="T126" s="158"/>
      <c r="AT126" s="153" t="s">
        <v>165</v>
      </c>
      <c r="AU126" s="153" t="s">
        <v>86</v>
      </c>
      <c r="AV126" s="13" t="s">
        <v>86</v>
      </c>
      <c r="AW126" s="13" t="s">
        <v>37</v>
      </c>
      <c r="AX126" s="13" t="s">
        <v>84</v>
      </c>
      <c r="AY126" s="153" t="s">
        <v>153</v>
      </c>
    </row>
    <row r="127" spans="2:65" s="1" customFormat="1" ht="24.2" customHeight="1">
      <c r="B127" s="33"/>
      <c r="C127" s="128" t="s">
        <v>204</v>
      </c>
      <c r="D127" s="128" t="s">
        <v>156</v>
      </c>
      <c r="E127" s="129" t="s">
        <v>205</v>
      </c>
      <c r="F127" s="130" t="s">
        <v>206</v>
      </c>
      <c r="G127" s="131" t="s">
        <v>159</v>
      </c>
      <c r="H127" s="132">
        <v>24.327999999999999</v>
      </c>
      <c r="I127" s="133">
        <v>291.94</v>
      </c>
      <c r="J127" s="134">
        <f>ROUND(I127*H127,2)</f>
        <v>7102.32</v>
      </c>
      <c r="K127" s="130" t="s">
        <v>160</v>
      </c>
      <c r="L127" s="33"/>
      <c r="M127" s="135" t="s">
        <v>32</v>
      </c>
      <c r="N127" s="136" t="s">
        <v>47</v>
      </c>
      <c r="P127" s="137">
        <f>O127*H127</f>
        <v>0</v>
      </c>
      <c r="Q127" s="137">
        <v>4.3800000000000002E-3</v>
      </c>
      <c r="R127" s="137">
        <f>Q127*H127</f>
        <v>0.10655664000000001</v>
      </c>
      <c r="S127" s="137">
        <v>0</v>
      </c>
      <c r="T127" s="138">
        <f>S127*H127</f>
        <v>0</v>
      </c>
      <c r="AR127" s="139" t="s">
        <v>161</v>
      </c>
      <c r="AT127" s="139" t="s">
        <v>156</v>
      </c>
      <c r="AU127" s="139" t="s">
        <v>86</v>
      </c>
      <c r="AY127" s="17" t="s">
        <v>153</v>
      </c>
      <c r="BE127" s="140">
        <f>IF(N127="základní",J127,0)</f>
        <v>7102.32</v>
      </c>
      <c r="BF127" s="140">
        <f>IF(N127="snížená",J127,0)</f>
        <v>0</v>
      </c>
      <c r="BG127" s="140">
        <f>IF(N127="zákl. přenesená",J127,0)</f>
        <v>0</v>
      </c>
      <c r="BH127" s="140">
        <f>IF(N127="sníž. přenesená",J127,0)</f>
        <v>0</v>
      </c>
      <c r="BI127" s="140">
        <f>IF(N127="nulová",J127,0)</f>
        <v>0</v>
      </c>
      <c r="BJ127" s="17" t="s">
        <v>84</v>
      </c>
      <c r="BK127" s="140">
        <f>ROUND(I127*H127,2)</f>
        <v>7102.32</v>
      </c>
      <c r="BL127" s="17" t="s">
        <v>161</v>
      </c>
      <c r="BM127" s="139" t="s">
        <v>867</v>
      </c>
    </row>
    <row r="128" spans="2:65" s="1" customFormat="1">
      <c r="B128" s="33"/>
      <c r="D128" s="141" t="s">
        <v>163</v>
      </c>
      <c r="F128" s="142" t="s">
        <v>208</v>
      </c>
      <c r="I128" s="143"/>
      <c r="L128" s="33"/>
      <c r="M128" s="144"/>
      <c r="T128" s="54"/>
      <c r="AT128" s="17" t="s">
        <v>163</v>
      </c>
      <c r="AU128" s="17" t="s">
        <v>86</v>
      </c>
    </row>
    <row r="129" spans="2:65" s="1" customFormat="1" ht="16.5" customHeight="1">
      <c r="B129" s="33"/>
      <c r="C129" s="128" t="s">
        <v>209</v>
      </c>
      <c r="D129" s="128" t="s">
        <v>156</v>
      </c>
      <c r="E129" s="129" t="s">
        <v>210</v>
      </c>
      <c r="F129" s="130" t="s">
        <v>211</v>
      </c>
      <c r="G129" s="131" t="s">
        <v>159</v>
      </c>
      <c r="H129" s="132">
        <v>7.8380000000000001</v>
      </c>
      <c r="I129" s="133">
        <v>55.56</v>
      </c>
      <c r="J129" s="134">
        <f>ROUND(I129*H129,2)</f>
        <v>435.48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2.5999999999999998E-4</v>
      </c>
      <c r="R129" s="137">
        <f>Q129*H129</f>
        <v>2.0378799999999997E-3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435.48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435.48</v>
      </c>
      <c r="BL129" s="17" t="s">
        <v>161</v>
      </c>
      <c r="BM129" s="139" t="s">
        <v>868</v>
      </c>
    </row>
    <row r="130" spans="2:65" s="1" customFormat="1">
      <c r="B130" s="33"/>
      <c r="D130" s="141" t="s">
        <v>163</v>
      </c>
      <c r="F130" s="142" t="s">
        <v>213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869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176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870</v>
      </c>
      <c r="H133" s="155">
        <v>4.6840000000000002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858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871</v>
      </c>
      <c r="H135" s="155">
        <v>3.1539999999999999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4" customFormat="1">
      <c r="B136" s="159"/>
      <c r="D136" s="146" t="s">
        <v>165</v>
      </c>
      <c r="E136" s="160" t="s">
        <v>32</v>
      </c>
      <c r="F136" s="161" t="s">
        <v>178</v>
      </c>
      <c r="H136" s="162">
        <v>7.8380000000000001</v>
      </c>
      <c r="I136" s="163"/>
      <c r="L136" s="159"/>
      <c r="M136" s="164"/>
      <c r="T136" s="165"/>
      <c r="AT136" s="160" t="s">
        <v>165</v>
      </c>
      <c r="AU136" s="160" t="s">
        <v>86</v>
      </c>
      <c r="AV136" s="14" t="s">
        <v>161</v>
      </c>
      <c r="AW136" s="14" t="s">
        <v>37</v>
      </c>
      <c r="AX136" s="14" t="s">
        <v>84</v>
      </c>
      <c r="AY136" s="160" t="s">
        <v>153</v>
      </c>
    </row>
    <row r="137" spans="2:65" s="1" customFormat="1" ht="24.2" customHeight="1">
      <c r="B137" s="33"/>
      <c r="C137" s="128" t="s">
        <v>218</v>
      </c>
      <c r="D137" s="128" t="s">
        <v>156</v>
      </c>
      <c r="E137" s="129" t="s">
        <v>219</v>
      </c>
      <c r="F137" s="130" t="s">
        <v>220</v>
      </c>
      <c r="G137" s="131" t="s">
        <v>159</v>
      </c>
      <c r="H137" s="132">
        <v>7.8380000000000001</v>
      </c>
      <c r="I137" s="133">
        <v>602.71</v>
      </c>
      <c r="J137" s="134">
        <f>ROUND(I137*H137,2)</f>
        <v>4724.04</v>
      </c>
      <c r="K137" s="130" t="s">
        <v>160</v>
      </c>
      <c r="L137" s="33"/>
      <c r="M137" s="135" t="s">
        <v>32</v>
      </c>
      <c r="N137" s="136" t="s">
        <v>47</v>
      </c>
      <c r="P137" s="137">
        <f>O137*H137</f>
        <v>0</v>
      </c>
      <c r="Q137" s="137">
        <v>1.8380000000000001E-2</v>
      </c>
      <c r="R137" s="137">
        <f>Q137*H137</f>
        <v>0.14406244000000001</v>
      </c>
      <c r="S137" s="137">
        <v>0</v>
      </c>
      <c r="T137" s="138">
        <f>S137*H137</f>
        <v>0</v>
      </c>
      <c r="AR137" s="139" t="s">
        <v>161</v>
      </c>
      <c r="AT137" s="139" t="s">
        <v>156</v>
      </c>
      <c r="AU137" s="139" t="s">
        <v>86</v>
      </c>
      <c r="AY137" s="17" t="s">
        <v>153</v>
      </c>
      <c r="BE137" s="140">
        <f>IF(N137="základní",J137,0)</f>
        <v>4724.04</v>
      </c>
      <c r="BF137" s="140">
        <f>IF(N137="snížená",J137,0)</f>
        <v>0</v>
      </c>
      <c r="BG137" s="140">
        <f>IF(N137="zákl. přenesená",J137,0)</f>
        <v>0</v>
      </c>
      <c r="BH137" s="140">
        <f>IF(N137="sníž. přenesená",J137,0)</f>
        <v>0</v>
      </c>
      <c r="BI137" s="140">
        <f>IF(N137="nulová",J137,0)</f>
        <v>0</v>
      </c>
      <c r="BJ137" s="17" t="s">
        <v>84</v>
      </c>
      <c r="BK137" s="140">
        <f>ROUND(I137*H137,2)</f>
        <v>4724.04</v>
      </c>
      <c r="BL137" s="17" t="s">
        <v>161</v>
      </c>
      <c r="BM137" s="139" t="s">
        <v>872</v>
      </c>
    </row>
    <row r="138" spans="2:65" s="1" customFormat="1">
      <c r="B138" s="33"/>
      <c r="D138" s="141" t="s">
        <v>163</v>
      </c>
      <c r="F138" s="142" t="s">
        <v>222</v>
      </c>
      <c r="I138" s="143"/>
      <c r="L138" s="33"/>
      <c r="M138" s="144"/>
      <c r="T138" s="54"/>
      <c r="AT138" s="17" t="s">
        <v>163</v>
      </c>
      <c r="AU138" s="17" t="s">
        <v>86</v>
      </c>
    </row>
    <row r="139" spans="2:65" s="11" customFormat="1" ht="22.9" customHeight="1">
      <c r="B139" s="116"/>
      <c r="D139" s="117" t="s">
        <v>75</v>
      </c>
      <c r="E139" s="126" t="s">
        <v>218</v>
      </c>
      <c r="F139" s="126" t="s">
        <v>235</v>
      </c>
      <c r="I139" s="119"/>
      <c r="J139" s="127">
        <f>BK139</f>
        <v>13337.61</v>
      </c>
      <c r="L139" s="116"/>
      <c r="M139" s="121"/>
      <c r="P139" s="122">
        <f>SUM(P140:P190)</f>
        <v>0</v>
      </c>
      <c r="R139" s="122">
        <f>SUM(R140:R190)</f>
        <v>4.1248000000000001E-4</v>
      </c>
      <c r="T139" s="123">
        <f>SUM(T140:T190)</f>
        <v>2.212126</v>
      </c>
      <c r="AR139" s="117" t="s">
        <v>84</v>
      </c>
      <c r="AT139" s="124" t="s">
        <v>75</v>
      </c>
      <c r="AU139" s="124" t="s">
        <v>84</v>
      </c>
      <c r="AY139" s="117" t="s">
        <v>153</v>
      </c>
      <c r="BK139" s="125">
        <f>SUM(BK140:BK190)</f>
        <v>13337.61</v>
      </c>
    </row>
    <row r="140" spans="2:65" s="1" customFormat="1" ht="24.2" customHeight="1">
      <c r="B140" s="33"/>
      <c r="C140" s="128" t="s">
        <v>223</v>
      </c>
      <c r="D140" s="128" t="s">
        <v>156</v>
      </c>
      <c r="E140" s="129" t="s">
        <v>236</v>
      </c>
      <c r="F140" s="130" t="s">
        <v>237</v>
      </c>
      <c r="G140" s="131" t="s">
        <v>159</v>
      </c>
      <c r="H140" s="132">
        <v>3.0960000000000001</v>
      </c>
      <c r="I140" s="133">
        <v>46.14</v>
      </c>
      <c r="J140" s="134">
        <f>ROUND(I140*H140,2)</f>
        <v>142.85</v>
      </c>
      <c r="K140" s="130" t="s">
        <v>160</v>
      </c>
      <c r="L140" s="33"/>
      <c r="M140" s="135" t="s">
        <v>32</v>
      </c>
      <c r="N140" s="136" t="s">
        <v>47</v>
      </c>
      <c r="P140" s="137">
        <f>O140*H140</f>
        <v>0</v>
      </c>
      <c r="Q140" s="137">
        <v>1.2999999999999999E-4</v>
      </c>
      <c r="R140" s="137">
        <f>Q140*H140</f>
        <v>4.0247999999999998E-4</v>
      </c>
      <c r="S140" s="137">
        <v>0</v>
      </c>
      <c r="T140" s="138">
        <f>S140*H140</f>
        <v>0</v>
      </c>
      <c r="AR140" s="139" t="s">
        <v>161</v>
      </c>
      <c r="AT140" s="139" t="s">
        <v>156</v>
      </c>
      <c r="AU140" s="139" t="s">
        <v>86</v>
      </c>
      <c r="AY140" s="17" t="s">
        <v>153</v>
      </c>
      <c r="BE140" s="140">
        <f>IF(N140="základní",J140,0)</f>
        <v>142.85</v>
      </c>
      <c r="BF140" s="140">
        <f>IF(N140="snížená",J140,0)</f>
        <v>0</v>
      </c>
      <c r="BG140" s="140">
        <f>IF(N140="zákl. přenesená",J140,0)</f>
        <v>0</v>
      </c>
      <c r="BH140" s="140">
        <f>IF(N140="sníž. přenesená",J140,0)</f>
        <v>0</v>
      </c>
      <c r="BI140" s="140">
        <f>IF(N140="nulová",J140,0)</f>
        <v>0</v>
      </c>
      <c r="BJ140" s="17" t="s">
        <v>84</v>
      </c>
      <c r="BK140" s="140">
        <f>ROUND(I140*H140,2)</f>
        <v>142.85</v>
      </c>
      <c r="BL140" s="17" t="s">
        <v>161</v>
      </c>
      <c r="BM140" s="139" t="s">
        <v>873</v>
      </c>
    </row>
    <row r="141" spans="2:65" s="1" customFormat="1">
      <c r="B141" s="33"/>
      <c r="D141" s="141" t="s">
        <v>163</v>
      </c>
      <c r="F141" s="142" t="s">
        <v>239</v>
      </c>
      <c r="I141" s="143"/>
      <c r="L141" s="33"/>
      <c r="M141" s="144"/>
      <c r="T141" s="54"/>
      <c r="AT141" s="17" t="s">
        <v>163</v>
      </c>
      <c r="AU141" s="17" t="s">
        <v>86</v>
      </c>
    </row>
    <row r="142" spans="2:65" s="12" customFormat="1">
      <c r="B142" s="145"/>
      <c r="D142" s="146" t="s">
        <v>165</v>
      </c>
      <c r="E142" s="147" t="s">
        <v>32</v>
      </c>
      <c r="F142" s="148" t="s">
        <v>176</v>
      </c>
      <c r="H142" s="147" t="s">
        <v>32</v>
      </c>
      <c r="I142" s="149"/>
      <c r="L142" s="145"/>
      <c r="M142" s="150"/>
      <c r="T142" s="151"/>
      <c r="AT142" s="147" t="s">
        <v>165</v>
      </c>
      <c r="AU142" s="147" t="s">
        <v>86</v>
      </c>
      <c r="AV142" s="12" t="s">
        <v>84</v>
      </c>
      <c r="AW142" s="12" t="s">
        <v>37</v>
      </c>
      <c r="AX142" s="12" t="s">
        <v>76</v>
      </c>
      <c r="AY142" s="147" t="s">
        <v>153</v>
      </c>
    </row>
    <row r="143" spans="2:65" s="13" customFormat="1">
      <c r="B143" s="152"/>
      <c r="D143" s="146" t="s">
        <v>165</v>
      </c>
      <c r="E143" s="153" t="s">
        <v>32</v>
      </c>
      <c r="F143" s="154" t="s">
        <v>857</v>
      </c>
      <c r="H143" s="155">
        <v>1.3120000000000001</v>
      </c>
      <c r="I143" s="156"/>
      <c r="L143" s="152"/>
      <c r="M143" s="157"/>
      <c r="T143" s="158"/>
      <c r="AT143" s="153" t="s">
        <v>165</v>
      </c>
      <c r="AU143" s="153" t="s">
        <v>86</v>
      </c>
      <c r="AV143" s="13" t="s">
        <v>86</v>
      </c>
      <c r="AW143" s="13" t="s">
        <v>37</v>
      </c>
      <c r="AX143" s="13" t="s">
        <v>76</v>
      </c>
      <c r="AY143" s="153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858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859</v>
      </c>
      <c r="H145" s="155">
        <v>1.784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4" customFormat="1">
      <c r="B146" s="159"/>
      <c r="D146" s="146" t="s">
        <v>165</v>
      </c>
      <c r="E146" s="160" t="s">
        <v>32</v>
      </c>
      <c r="F146" s="161" t="s">
        <v>178</v>
      </c>
      <c r="H146" s="162">
        <v>3.0960000000000001</v>
      </c>
      <c r="I146" s="163"/>
      <c r="L146" s="159"/>
      <c r="M146" s="164"/>
      <c r="T146" s="165"/>
      <c r="AT146" s="160" t="s">
        <v>165</v>
      </c>
      <c r="AU146" s="160" t="s">
        <v>86</v>
      </c>
      <c r="AV146" s="14" t="s">
        <v>161</v>
      </c>
      <c r="AW146" s="14" t="s">
        <v>37</v>
      </c>
      <c r="AX146" s="14" t="s">
        <v>84</v>
      </c>
      <c r="AY146" s="160" t="s">
        <v>153</v>
      </c>
    </row>
    <row r="147" spans="2:65" s="1" customFormat="1" ht="24.2" customHeight="1">
      <c r="B147" s="33"/>
      <c r="C147" s="128" t="s">
        <v>230</v>
      </c>
      <c r="D147" s="128" t="s">
        <v>156</v>
      </c>
      <c r="E147" s="129" t="s">
        <v>241</v>
      </c>
      <c r="F147" s="130" t="s">
        <v>242</v>
      </c>
      <c r="G147" s="131" t="s">
        <v>159</v>
      </c>
      <c r="H147" s="132">
        <v>16.489999999999998</v>
      </c>
      <c r="I147" s="133">
        <v>226.01</v>
      </c>
      <c r="J147" s="134">
        <f>ROUND(I147*H147,2)</f>
        <v>3726.9</v>
      </c>
      <c r="K147" s="130" t="s">
        <v>160</v>
      </c>
      <c r="L147" s="33"/>
      <c r="M147" s="135" t="s">
        <v>32</v>
      </c>
      <c r="N147" s="136" t="s">
        <v>47</v>
      </c>
      <c r="P147" s="137">
        <f>O147*H147</f>
        <v>0</v>
      </c>
      <c r="Q147" s="137">
        <v>0</v>
      </c>
      <c r="R147" s="137">
        <f>Q147*H147</f>
        <v>0</v>
      </c>
      <c r="S147" s="137">
        <v>6.8000000000000005E-2</v>
      </c>
      <c r="T147" s="138">
        <f>S147*H147</f>
        <v>1.1213199999999999</v>
      </c>
      <c r="AR147" s="139" t="s">
        <v>161</v>
      </c>
      <c r="AT147" s="139" t="s">
        <v>156</v>
      </c>
      <c r="AU147" s="139" t="s">
        <v>86</v>
      </c>
      <c r="AY147" s="17" t="s">
        <v>153</v>
      </c>
      <c r="BE147" s="140">
        <f>IF(N147="základní",J147,0)</f>
        <v>3726.9</v>
      </c>
      <c r="BF147" s="140">
        <f>IF(N147="snížená",J147,0)</f>
        <v>0</v>
      </c>
      <c r="BG147" s="140">
        <f>IF(N147="zákl. přenesená",J147,0)</f>
        <v>0</v>
      </c>
      <c r="BH147" s="140">
        <f>IF(N147="sníž. přenesená",J147,0)</f>
        <v>0</v>
      </c>
      <c r="BI147" s="140">
        <f>IF(N147="nulová",J147,0)</f>
        <v>0</v>
      </c>
      <c r="BJ147" s="17" t="s">
        <v>84</v>
      </c>
      <c r="BK147" s="140">
        <f>ROUND(I147*H147,2)</f>
        <v>3726.9</v>
      </c>
      <c r="BL147" s="17" t="s">
        <v>161</v>
      </c>
      <c r="BM147" s="139" t="s">
        <v>874</v>
      </c>
    </row>
    <row r="148" spans="2:65" s="1" customFormat="1">
      <c r="B148" s="33"/>
      <c r="D148" s="141" t="s">
        <v>163</v>
      </c>
      <c r="F148" s="142" t="s">
        <v>244</v>
      </c>
      <c r="I148" s="143"/>
      <c r="L148" s="33"/>
      <c r="M148" s="144"/>
      <c r="T148" s="54"/>
      <c r="AT148" s="17" t="s">
        <v>163</v>
      </c>
      <c r="AU148" s="17" t="s">
        <v>86</v>
      </c>
    </row>
    <row r="149" spans="2:65" s="12" customFormat="1">
      <c r="B149" s="145"/>
      <c r="D149" s="146" t="s">
        <v>165</v>
      </c>
      <c r="E149" s="147" t="s">
        <v>32</v>
      </c>
      <c r="F149" s="148" t="s">
        <v>176</v>
      </c>
      <c r="H149" s="147" t="s">
        <v>32</v>
      </c>
      <c r="I149" s="149"/>
      <c r="L149" s="145"/>
      <c r="M149" s="150"/>
      <c r="T149" s="151"/>
      <c r="AT149" s="147" t="s">
        <v>165</v>
      </c>
      <c r="AU149" s="147" t="s">
        <v>86</v>
      </c>
      <c r="AV149" s="12" t="s">
        <v>84</v>
      </c>
      <c r="AW149" s="12" t="s">
        <v>37</v>
      </c>
      <c r="AX149" s="12" t="s">
        <v>76</v>
      </c>
      <c r="AY149" s="147" t="s">
        <v>153</v>
      </c>
    </row>
    <row r="150" spans="2:65" s="13" customFormat="1">
      <c r="B150" s="152"/>
      <c r="D150" s="146" t="s">
        <v>165</v>
      </c>
      <c r="E150" s="153" t="s">
        <v>32</v>
      </c>
      <c r="F150" s="154" t="s">
        <v>875</v>
      </c>
      <c r="H150" s="155">
        <v>6.21</v>
      </c>
      <c r="I150" s="156"/>
      <c r="L150" s="152"/>
      <c r="M150" s="157"/>
      <c r="T150" s="158"/>
      <c r="AT150" s="153" t="s">
        <v>165</v>
      </c>
      <c r="AU150" s="153" t="s">
        <v>86</v>
      </c>
      <c r="AV150" s="13" t="s">
        <v>86</v>
      </c>
      <c r="AW150" s="13" t="s">
        <v>37</v>
      </c>
      <c r="AX150" s="13" t="s">
        <v>76</v>
      </c>
      <c r="AY150" s="153" t="s">
        <v>153</v>
      </c>
    </row>
    <row r="151" spans="2:65" s="12" customFormat="1">
      <c r="B151" s="145"/>
      <c r="D151" s="146" t="s">
        <v>165</v>
      </c>
      <c r="E151" s="147" t="s">
        <v>32</v>
      </c>
      <c r="F151" s="148" t="s">
        <v>858</v>
      </c>
      <c r="H151" s="147" t="s">
        <v>32</v>
      </c>
      <c r="I151" s="149"/>
      <c r="L151" s="145"/>
      <c r="M151" s="150"/>
      <c r="T151" s="151"/>
      <c r="AT151" s="147" t="s">
        <v>165</v>
      </c>
      <c r="AU151" s="147" t="s">
        <v>86</v>
      </c>
      <c r="AV151" s="12" t="s">
        <v>84</v>
      </c>
      <c r="AW151" s="12" t="s">
        <v>37</v>
      </c>
      <c r="AX151" s="12" t="s">
        <v>76</v>
      </c>
      <c r="AY151" s="147" t="s">
        <v>153</v>
      </c>
    </row>
    <row r="152" spans="2:65" s="13" customFormat="1">
      <c r="B152" s="152"/>
      <c r="D152" s="146" t="s">
        <v>165</v>
      </c>
      <c r="E152" s="153" t="s">
        <v>32</v>
      </c>
      <c r="F152" s="154" t="s">
        <v>876</v>
      </c>
      <c r="H152" s="155">
        <v>10.28</v>
      </c>
      <c r="I152" s="156"/>
      <c r="L152" s="152"/>
      <c r="M152" s="157"/>
      <c r="T152" s="158"/>
      <c r="AT152" s="153" t="s">
        <v>165</v>
      </c>
      <c r="AU152" s="153" t="s">
        <v>86</v>
      </c>
      <c r="AV152" s="13" t="s">
        <v>86</v>
      </c>
      <c r="AW152" s="13" t="s">
        <v>37</v>
      </c>
      <c r="AX152" s="13" t="s">
        <v>76</v>
      </c>
      <c r="AY152" s="153" t="s">
        <v>153</v>
      </c>
    </row>
    <row r="153" spans="2:65" s="14" customFormat="1">
      <c r="B153" s="159"/>
      <c r="D153" s="146" t="s">
        <v>165</v>
      </c>
      <c r="E153" s="160" t="s">
        <v>32</v>
      </c>
      <c r="F153" s="161" t="s">
        <v>178</v>
      </c>
      <c r="H153" s="162">
        <v>16.489999999999998</v>
      </c>
      <c r="I153" s="163"/>
      <c r="L153" s="159"/>
      <c r="M153" s="164"/>
      <c r="T153" s="165"/>
      <c r="AT153" s="160" t="s">
        <v>165</v>
      </c>
      <c r="AU153" s="160" t="s">
        <v>86</v>
      </c>
      <c r="AV153" s="14" t="s">
        <v>161</v>
      </c>
      <c r="AW153" s="14" t="s">
        <v>37</v>
      </c>
      <c r="AX153" s="14" t="s">
        <v>84</v>
      </c>
      <c r="AY153" s="160" t="s">
        <v>153</v>
      </c>
    </row>
    <row r="154" spans="2:65" s="1" customFormat="1" ht="24.2" customHeight="1">
      <c r="B154" s="33"/>
      <c r="C154" s="128" t="s">
        <v>8</v>
      </c>
      <c r="D154" s="128" t="s">
        <v>156</v>
      </c>
      <c r="E154" s="129" t="s">
        <v>249</v>
      </c>
      <c r="F154" s="130" t="s">
        <v>250</v>
      </c>
      <c r="G154" s="131" t="s">
        <v>159</v>
      </c>
      <c r="H154" s="132">
        <v>3.4790000000000001</v>
      </c>
      <c r="I154" s="133">
        <v>226.01</v>
      </c>
      <c r="J154" s="134">
        <f>ROUND(I154*H154,2)</f>
        <v>786.29</v>
      </c>
      <c r="K154" s="130" t="s">
        <v>160</v>
      </c>
      <c r="L154" s="33"/>
      <c r="M154" s="135" t="s">
        <v>32</v>
      </c>
      <c r="N154" s="136" t="s">
        <v>47</v>
      </c>
      <c r="P154" s="137">
        <f>O154*H154</f>
        <v>0</v>
      </c>
      <c r="Q154" s="137">
        <v>0</v>
      </c>
      <c r="R154" s="137">
        <f>Q154*H154</f>
        <v>0</v>
      </c>
      <c r="S154" s="137">
        <v>5.7000000000000002E-2</v>
      </c>
      <c r="T154" s="138">
        <f>S154*H154</f>
        <v>0.19830300000000001</v>
      </c>
      <c r="AR154" s="139" t="s">
        <v>161</v>
      </c>
      <c r="AT154" s="139" t="s">
        <v>156</v>
      </c>
      <c r="AU154" s="139" t="s">
        <v>86</v>
      </c>
      <c r="AY154" s="17" t="s">
        <v>153</v>
      </c>
      <c r="BE154" s="140">
        <f>IF(N154="základní",J154,0)</f>
        <v>786.29</v>
      </c>
      <c r="BF154" s="140">
        <f>IF(N154="snížená",J154,0)</f>
        <v>0</v>
      </c>
      <c r="BG154" s="140">
        <f>IF(N154="zákl. přenesená",J154,0)</f>
        <v>0</v>
      </c>
      <c r="BH154" s="140">
        <f>IF(N154="sníž. přenesená",J154,0)</f>
        <v>0</v>
      </c>
      <c r="BI154" s="140">
        <f>IF(N154="nulová",J154,0)</f>
        <v>0</v>
      </c>
      <c r="BJ154" s="17" t="s">
        <v>84</v>
      </c>
      <c r="BK154" s="140">
        <f>ROUND(I154*H154,2)</f>
        <v>786.29</v>
      </c>
      <c r="BL154" s="17" t="s">
        <v>161</v>
      </c>
      <c r="BM154" s="139" t="s">
        <v>877</v>
      </c>
    </row>
    <row r="155" spans="2:65" s="1" customFormat="1">
      <c r="B155" s="33"/>
      <c r="D155" s="141" t="s">
        <v>163</v>
      </c>
      <c r="F155" s="142" t="s">
        <v>252</v>
      </c>
      <c r="I155" s="143"/>
      <c r="L155" s="33"/>
      <c r="M155" s="144"/>
      <c r="T155" s="54"/>
      <c r="AT155" s="17" t="s">
        <v>163</v>
      </c>
      <c r="AU155" s="17" t="s">
        <v>86</v>
      </c>
    </row>
    <row r="156" spans="2:65" s="12" customFormat="1">
      <c r="B156" s="145"/>
      <c r="D156" s="146" t="s">
        <v>165</v>
      </c>
      <c r="E156" s="147" t="s">
        <v>32</v>
      </c>
      <c r="F156" s="148" t="s">
        <v>176</v>
      </c>
      <c r="H156" s="147" t="s">
        <v>32</v>
      </c>
      <c r="I156" s="149"/>
      <c r="L156" s="145"/>
      <c r="M156" s="150"/>
      <c r="T156" s="151"/>
      <c r="AT156" s="147" t="s">
        <v>165</v>
      </c>
      <c r="AU156" s="147" t="s">
        <v>86</v>
      </c>
      <c r="AV156" s="12" t="s">
        <v>84</v>
      </c>
      <c r="AW156" s="12" t="s">
        <v>37</v>
      </c>
      <c r="AX156" s="12" t="s">
        <v>76</v>
      </c>
      <c r="AY156" s="147" t="s">
        <v>153</v>
      </c>
    </row>
    <row r="157" spans="2:65" s="13" customFormat="1">
      <c r="B157" s="152"/>
      <c r="D157" s="146" t="s">
        <v>165</v>
      </c>
      <c r="E157" s="153" t="s">
        <v>32</v>
      </c>
      <c r="F157" s="154" t="s">
        <v>857</v>
      </c>
      <c r="H157" s="155">
        <v>1.3120000000000001</v>
      </c>
      <c r="I157" s="156"/>
      <c r="L157" s="152"/>
      <c r="M157" s="157"/>
      <c r="T157" s="158"/>
      <c r="AT157" s="153" t="s">
        <v>165</v>
      </c>
      <c r="AU157" s="153" t="s">
        <v>86</v>
      </c>
      <c r="AV157" s="13" t="s">
        <v>86</v>
      </c>
      <c r="AW157" s="13" t="s">
        <v>37</v>
      </c>
      <c r="AX157" s="13" t="s">
        <v>76</v>
      </c>
      <c r="AY157" s="153" t="s">
        <v>153</v>
      </c>
    </row>
    <row r="158" spans="2:65" s="12" customFormat="1">
      <c r="B158" s="145"/>
      <c r="D158" s="146" t="s">
        <v>165</v>
      </c>
      <c r="E158" s="147" t="s">
        <v>32</v>
      </c>
      <c r="F158" s="148" t="s">
        <v>858</v>
      </c>
      <c r="H158" s="147" t="s">
        <v>32</v>
      </c>
      <c r="I158" s="149"/>
      <c r="L158" s="145"/>
      <c r="M158" s="150"/>
      <c r="T158" s="151"/>
      <c r="AT158" s="147" t="s">
        <v>165</v>
      </c>
      <c r="AU158" s="147" t="s">
        <v>86</v>
      </c>
      <c r="AV158" s="12" t="s">
        <v>84</v>
      </c>
      <c r="AW158" s="12" t="s">
        <v>37</v>
      </c>
      <c r="AX158" s="12" t="s">
        <v>76</v>
      </c>
      <c r="AY158" s="147" t="s">
        <v>153</v>
      </c>
    </row>
    <row r="159" spans="2:65" s="13" customFormat="1">
      <c r="B159" s="152"/>
      <c r="D159" s="146" t="s">
        <v>165</v>
      </c>
      <c r="E159" s="153" t="s">
        <v>32</v>
      </c>
      <c r="F159" s="154" t="s">
        <v>878</v>
      </c>
      <c r="H159" s="155">
        <v>2.1669999999999998</v>
      </c>
      <c r="I159" s="156"/>
      <c r="L159" s="152"/>
      <c r="M159" s="157"/>
      <c r="T159" s="158"/>
      <c r="AT159" s="153" t="s">
        <v>165</v>
      </c>
      <c r="AU159" s="153" t="s">
        <v>86</v>
      </c>
      <c r="AV159" s="13" t="s">
        <v>86</v>
      </c>
      <c r="AW159" s="13" t="s">
        <v>37</v>
      </c>
      <c r="AX159" s="13" t="s">
        <v>76</v>
      </c>
      <c r="AY159" s="153" t="s">
        <v>153</v>
      </c>
    </row>
    <row r="160" spans="2:65" s="14" customFormat="1">
      <c r="B160" s="159"/>
      <c r="D160" s="146" t="s">
        <v>165</v>
      </c>
      <c r="E160" s="160" t="s">
        <v>32</v>
      </c>
      <c r="F160" s="161" t="s">
        <v>178</v>
      </c>
      <c r="H160" s="162">
        <v>3.4790000000000001</v>
      </c>
      <c r="I160" s="163"/>
      <c r="L160" s="159"/>
      <c r="M160" s="164"/>
      <c r="T160" s="165"/>
      <c r="AT160" s="160" t="s">
        <v>165</v>
      </c>
      <c r="AU160" s="160" t="s">
        <v>86</v>
      </c>
      <c r="AV160" s="14" t="s">
        <v>161</v>
      </c>
      <c r="AW160" s="14" t="s">
        <v>37</v>
      </c>
      <c r="AX160" s="14" t="s">
        <v>84</v>
      </c>
      <c r="AY160" s="160" t="s">
        <v>153</v>
      </c>
    </row>
    <row r="161" spans="2:65" s="1" customFormat="1" ht="16.5" customHeight="1">
      <c r="B161" s="33"/>
      <c r="C161" s="128" t="s">
        <v>240</v>
      </c>
      <c r="D161" s="128" t="s">
        <v>156</v>
      </c>
      <c r="E161" s="129" t="s">
        <v>255</v>
      </c>
      <c r="F161" s="130" t="s">
        <v>256</v>
      </c>
      <c r="G161" s="131" t="s">
        <v>159</v>
      </c>
      <c r="H161" s="132">
        <v>0.255</v>
      </c>
      <c r="I161" s="133">
        <v>226.01</v>
      </c>
      <c r="J161" s="134">
        <f>ROUND(I161*H161,2)</f>
        <v>57.63</v>
      </c>
      <c r="K161" s="130" t="s">
        <v>160</v>
      </c>
      <c r="L161" s="33"/>
      <c r="M161" s="135" t="s">
        <v>32</v>
      </c>
      <c r="N161" s="136" t="s">
        <v>47</v>
      </c>
      <c r="P161" s="137">
        <f>O161*H161</f>
        <v>0</v>
      </c>
      <c r="Q161" s="137">
        <v>0</v>
      </c>
      <c r="R161" s="137">
        <f>Q161*H161</f>
        <v>0</v>
      </c>
      <c r="S161" s="137">
        <v>0.26100000000000001</v>
      </c>
      <c r="T161" s="138">
        <f>S161*H161</f>
        <v>6.6555000000000003E-2</v>
      </c>
      <c r="AR161" s="139" t="s">
        <v>161</v>
      </c>
      <c r="AT161" s="139" t="s">
        <v>156</v>
      </c>
      <c r="AU161" s="139" t="s">
        <v>86</v>
      </c>
      <c r="AY161" s="17" t="s">
        <v>153</v>
      </c>
      <c r="BE161" s="140">
        <f>IF(N161="základní",J161,0)</f>
        <v>57.63</v>
      </c>
      <c r="BF161" s="140">
        <f>IF(N161="snížená",J161,0)</f>
        <v>0</v>
      </c>
      <c r="BG161" s="140">
        <f>IF(N161="zákl. přenesená",J161,0)</f>
        <v>0</v>
      </c>
      <c r="BH161" s="140">
        <f>IF(N161="sníž. přenesená",J161,0)</f>
        <v>0</v>
      </c>
      <c r="BI161" s="140">
        <f>IF(N161="nulová",J161,0)</f>
        <v>0</v>
      </c>
      <c r="BJ161" s="17" t="s">
        <v>84</v>
      </c>
      <c r="BK161" s="140">
        <f>ROUND(I161*H161,2)</f>
        <v>57.63</v>
      </c>
      <c r="BL161" s="17" t="s">
        <v>161</v>
      </c>
      <c r="BM161" s="139" t="s">
        <v>879</v>
      </c>
    </row>
    <row r="162" spans="2:65" s="1" customFormat="1">
      <c r="B162" s="33"/>
      <c r="D162" s="141" t="s">
        <v>163</v>
      </c>
      <c r="F162" s="142" t="s">
        <v>258</v>
      </c>
      <c r="I162" s="143"/>
      <c r="L162" s="33"/>
      <c r="M162" s="144"/>
      <c r="T162" s="54"/>
      <c r="AT162" s="17" t="s">
        <v>163</v>
      </c>
      <c r="AU162" s="17" t="s">
        <v>86</v>
      </c>
    </row>
    <row r="163" spans="2:65" s="12" customFormat="1">
      <c r="B163" s="145"/>
      <c r="D163" s="146" t="s">
        <v>165</v>
      </c>
      <c r="E163" s="147" t="s">
        <v>32</v>
      </c>
      <c r="F163" s="148" t="s">
        <v>880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881</v>
      </c>
      <c r="H164" s="155">
        <v>0.255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84</v>
      </c>
      <c r="AY164" s="153" t="s">
        <v>153</v>
      </c>
    </row>
    <row r="165" spans="2:65" s="1" customFormat="1" ht="16.5" customHeight="1">
      <c r="B165" s="33"/>
      <c r="C165" s="128" t="s">
        <v>248</v>
      </c>
      <c r="D165" s="128" t="s">
        <v>156</v>
      </c>
      <c r="E165" s="129" t="s">
        <v>882</v>
      </c>
      <c r="F165" s="130" t="s">
        <v>883</v>
      </c>
      <c r="G165" s="131" t="s">
        <v>884</v>
      </c>
      <c r="H165" s="132">
        <v>8.3000000000000004E-2</v>
      </c>
      <c r="I165" s="133">
        <v>4237.78</v>
      </c>
      <c r="J165" s="134">
        <f>ROUND(I165*H165,2)</f>
        <v>351.74</v>
      </c>
      <c r="K165" s="130" t="s">
        <v>160</v>
      </c>
      <c r="L165" s="33"/>
      <c r="M165" s="135" t="s">
        <v>32</v>
      </c>
      <c r="N165" s="136" t="s">
        <v>47</v>
      </c>
      <c r="P165" s="137">
        <f>O165*H165</f>
        <v>0</v>
      </c>
      <c r="Q165" s="137">
        <v>0</v>
      </c>
      <c r="R165" s="137">
        <f>Q165*H165</f>
        <v>0</v>
      </c>
      <c r="S165" s="137">
        <v>2.2000000000000002</v>
      </c>
      <c r="T165" s="138">
        <f>S165*H165</f>
        <v>0.18260000000000001</v>
      </c>
      <c r="AR165" s="139" t="s">
        <v>161</v>
      </c>
      <c r="AT165" s="139" t="s">
        <v>156</v>
      </c>
      <c r="AU165" s="139" t="s">
        <v>86</v>
      </c>
      <c r="AY165" s="17" t="s">
        <v>153</v>
      </c>
      <c r="BE165" s="140">
        <f>IF(N165="základní",J165,0)</f>
        <v>351.74</v>
      </c>
      <c r="BF165" s="140">
        <f>IF(N165="snížená",J165,0)</f>
        <v>0</v>
      </c>
      <c r="BG165" s="140">
        <f>IF(N165="zákl. přenesená",J165,0)</f>
        <v>0</v>
      </c>
      <c r="BH165" s="140">
        <f>IF(N165="sníž. přenesená",J165,0)</f>
        <v>0</v>
      </c>
      <c r="BI165" s="140">
        <f>IF(N165="nulová",J165,0)</f>
        <v>0</v>
      </c>
      <c r="BJ165" s="17" t="s">
        <v>84</v>
      </c>
      <c r="BK165" s="140">
        <f>ROUND(I165*H165,2)</f>
        <v>351.74</v>
      </c>
      <c r="BL165" s="17" t="s">
        <v>161</v>
      </c>
      <c r="BM165" s="139" t="s">
        <v>885</v>
      </c>
    </row>
    <row r="166" spans="2:65" s="1" customFormat="1">
      <c r="B166" s="33"/>
      <c r="D166" s="141" t="s">
        <v>163</v>
      </c>
      <c r="F166" s="142" t="s">
        <v>886</v>
      </c>
      <c r="I166" s="143"/>
      <c r="L166" s="33"/>
      <c r="M166" s="144"/>
      <c r="T166" s="54"/>
      <c r="AT166" s="17" t="s">
        <v>163</v>
      </c>
      <c r="AU166" s="17" t="s">
        <v>86</v>
      </c>
    </row>
    <row r="167" spans="2:65" s="12" customFormat="1">
      <c r="B167" s="145"/>
      <c r="D167" s="146" t="s">
        <v>165</v>
      </c>
      <c r="E167" s="147" t="s">
        <v>32</v>
      </c>
      <c r="F167" s="148" t="s">
        <v>887</v>
      </c>
      <c r="H167" s="147" t="s">
        <v>32</v>
      </c>
      <c r="I167" s="149"/>
      <c r="L167" s="145"/>
      <c r="M167" s="150"/>
      <c r="T167" s="151"/>
      <c r="AT167" s="147" t="s">
        <v>165</v>
      </c>
      <c r="AU167" s="147" t="s">
        <v>86</v>
      </c>
      <c r="AV167" s="12" t="s">
        <v>84</v>
      </c>
      <c r="AW167" s="12" t="s">
        <v>37</v>
      </c>
      <c r="AX167" s="12" t="s">
        <v>76</v>
      </c>
      <c r="AY167" s="147" t="s">
        <v>153</v>
      </c>
    </row>
    <row r="168" spans="2:65" s="13" customFormat="1">
      <c r="B168" s="152"/>
      <c r="D168" s="146" t="s">
        <v>165</v>
      </c>
      <c r="E168" s="153" t="s">
        <v>32</v>
      </c>
      <c r="F168" s="154" t="s">
        <v>888</v>
      </c>
      <c r="H168" s="155">
        <v>8.3000000000000004E-2</v>
      </c>
      <c r="I168" s="156"/>
      <c r="L168" s="152"/>
      <c r="M168" s="157"/>
      <c r="T168" s="158"/>
      <c r="AT168" s="153" t="s">
        <v>165</v>
      </c>
      <c r="AU168" s="153" t="s">
        <v>86</v>
      </c>
      <c r="AV168" s="13" t="s">
        <v>86</v>
      </c>
      <c r="AW168" s="13" t="s">
        <v>37</v>
      </c>
      <c r="AX168" s="13" t="s">
        <v>84</v>
      </c>
      <c r="AY168" s="153" t="s">
        <v>153</v>
      </c>
    </row>
    <row r="169" spans="2:65" s="1" customFormat="1" ht="16.5" customHeight="1">
      <c r="B169" s="33"/>
      <c r="C169" s="128" t="s">
        <v>254</v>
      </c>
      <c r="D169" s="128" t="s">
        <v>156</v>
      </c>
      <c r="E169" s="129" t="s">
        <v>262</v>
      </c>
      <c r="F169" s="130" t="s">
        <v>263</v>
      </c>
      <c r="G169" s="131" t="s">
        <v>226</v>
      </c>
      <c r="H169" s="132">
        <v>12</v>
      </c>
      <c r="I169" s="133">
        <v>226.01</v>
      </c>
      <c r="J169" s="134">
        <f>ROUND(I169*H169,2)</f>
        <v>2712.12</v>
      </c>
      <c r="K169" s="130" t="s">
        <v>264</v>
      </c>
      <c r="L169" s="33"/>
      <c r="M169" s="135" t="s">
        <v>32</v>
      </c>
      <c r="N169" s="136" t="s">
        <v>47</v>
      </c>
      <c r="P169" s="137">
        <f>O169*H169</f>
        <v>0</v>
      </c>
      <c r="Q169" s="137">
        <v>0</v>
      </c>
      <c r="R169" s="137">
        <f>Q169*H169</f>
        <v>0</v>
      </c>
      <c r="S169" s="137">
        <v>6.4999999999999997E-3</v>
      </c>
      <c r="T169" s="138">
        <f>S169*H169</f>
        <v>7.8E-2</v>
      </c>
      <c r="AR169" s="139" t="s">
        <v>161</v>
      </c>
      <c r="AT169" s="139" t="s">
        <v>156</v>
      </c>
      <c r="AU169" s="139" t="s">
        <v>86</v>
      </c>
      <c r="AY169" s="17" t="s">
        <v>153</v>
      </c>
      <c r="BE169" s="140">
        <f>IF(N169="základní",J169,0)</f>
        <v>2712.12</v>
      </c>
      <c r="BF169" s="140">
        <f>IF(N169="snížená",J169,0)</f>
        <v>0</v>
      </c>
      <c r="BG169" s="140">
        <f>IF(N169="zákl. přenesená",J169,0)</f>
        <v>0</v>
      </c>
      <c r="BH169" s="140">
        <f>IF(N169="sníž. přenesená",J169,0)</f>
        <v>0</v>
      </c>
      <c r="BI169" s="140">
        <f>IF(N169="nulová",J169,0)</f>
        <v>0</v>
      </c>
      <c r="BJ169" s="17" t="s">
        <v>84</v>
      </c>
      <c r="BK169" s="140">
        <f>ROUND(I169*H169,2)</f>
        <v>2712.12</v>
      </c>
      <c r="BL169" s="17" t="s">
        <v>161</v>
      </c>
      <c r="BM169" s="139" t="s">
        <v>889</v>
      </c>
    </row>
    <row r="170" spans="2:65" s="12" customFormat="1">
      <c r="B170" s="145"/>
      <c r="D170" s="146" t="s">
        <v>165</v>
      </c>
      <c r="E170" s="147" t="s">
        <v>32</v>
      </c>
      <c r="F170" s="148" t="s">
        <v>266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8</v>
      </c>
      <c r="H171" s="155">
        <v>12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84</v>
      </c>
      <c r="AY171" s="153" t="s">
        <v>153</v>
      </c>
    </row>
    <row r="172" spans="2:65" s="1" customFormat="1" ht="24.2" customHeight="1">
      <c r="B172" s="33"/>
      <c r="C172" s="128" t="s">
        <v>261</v>
      </c>
      <c r="D172" s="128" t="s">
        <v>156</v>
      </c>
      <c r="E172" s="129" t="s">
        <v>269</v>
      </c>
      <c r="F172" s="130" t="s">
        <v>270</v>
      </c>
      <c r="G172" s="131" t="s">
        <v>271</v>
      </c>
      <c r="H172" s="132">
        <v>2</v>
      </c>
      <c r="I172" s="133">
        <v>84.76</v>
      </c>
      <c r="J172" s="134">
        <f>ROUND(I172*H172,2)</f>
        <v>169.52</v>
      </c>
      <c r="K172" s="130" t="s">
        <v>160</v>
      </c>
      <c r="L172" s="33"/>
      <c r="M172" s="135" t="s">
        <v>32</v>
      </c>
      <c r="N172" s="136" t="s">
        <v>47</v>
      </c>
      <c r="P172" s="137">
        <f>O172*H172</f>
        <v>0</v>
      </c>
      <c r="Q172" s="137">
        <v>0</v>
      </c>
      <c r="R172" s="137">
        <f>Q172*H172</f>
        <v>0</v>
      </c>
      <c r="S172" s="137">
        <v>2.5000000000000001E-2</v>
      </c>
      <c r="T172" s="138">
        <f>S172*H172</f>
        <v>0.05</v>
      </c>
      <c r="AR172" s="139" t="s">
        <v>261</v>
      </c>
      <c r="AT172" s="139" t="s">
        <v>156</v>
      </c>
      <c r="AU172" s="139" t="s">
        <v>86</v>
      </c>
      <c r="AY172" s="17" t="s">
        <v>153</v>
      </c>
      <c r="BE172" s="140">
        <f>IF(N172="základní",J172,0)</f>
        <v>169.52</v>
      </c>
      <c r="BF172" s="140">
        <f>IF(N172="snížená",J172,0)</f>
        <v>0</v>
      </c>
      <c r="BG172" s="140">
        <f>IF(N172="zákl. přenesená",J172,0)</f>
        <v>0</v>
      </c>
      <c r="BH172" s="140">
        <f>IF(N172="sníž. přenesená",J172,0)</f>
        <v>0</v>
      </c>
      <c r="BI172" s="140">
        <f>IF(N172="nulová",J172,0)</f>
        <v>0</v>
      </c>
      <c r="BJ172" s="17" t="s">
        <v>84</v>
      </c>
      <c r="BK172" s="140">
        <f>ROUND(I172*H172,2)</f>
        <v>169.52</v>
      </c>
      <c r="BL172" s="17" t="s">
        <v>261</v>
      </c>
      <c r="BM172" s="139" t="s">
        <v>890</v>
      </c>
    </row>
    <row r="173" spans="2:65" s="1" customFormat="1">
      <c r="B173" s="33"/>
      <c r="D173" s="141" t="s">
        <v>163</v>
      </c>
      <c r="F173" s="142" t="s">
        <v>273</v>
      </c>
      <c r="I173" s="143"/>
      <c r="L173" s="33"/>
      <c r="M173" s="144"/>
      <c r="T173" s="54"/>
      <c r="AT173" s="17" t="s">
        <v>163</v>
      </c>
      <c r="AU173" s="17" t="s">
        <v>86</v>
      </c>
    </row>
    <row r="174" spans="2:65" s="12" customFormat="1">
      <c r="B174" s="145"/>
      <c r="D174" s="146" t="s">
        <v>165</v>
      </c>
      <c r="E174" s="147" t="s">
        <v>32</v>
      </c>
      <c r="F174" s="148" t="s">
        <v>274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86</v>
      </c>
      <c r="H175" s="155">
        <v>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84</v>
      </c>
      <c r="AY175" s="153" t="s">
        <v>153</v>
      </c>
    </row>
    <row r="176" spans="2:65" s="1" customFormat="1" ht="21.75" customHeight="1">
      <c r="B176" s="33"/>
      <c r="C176" s="128" t="s">
        <v>268</v>
      </c>
      <c r="D176" s="128" t="s">
        <v>156</v>
      </c>
      <c r="E176" s="129" t="s">
        <v>275</v>
      </c>
      <c r="F176" s="130" t="s">
        <v>276</v>
      </c>
      <c r="G176" s="131" t="s">
        <v>159</v>
      </c>
      <c r="H176" s="132">
        <v>3.0960000000000001</v>
      </c>
      <c r="I176" s="133">
        <v>226.01</v>
      </c>
      <c r="J176" s="134">
        <f>ROUND(I176*H176,2)</f>
        <v>699.73</v>
      </c>
      <c r="K176" s="130" t="s">
        <v>160</v>
      </c>
      <c r="L176" s="33"/>
      <c r="M176" s="135" t="s">
        <v>32</v>
      </c>
      <c r="N176" s="136" t="s">
        <v>47</v>
      </c>
      <c r="P176" s="137">
        <f>O176*H176</f>
        <v>0</v>
      </c>
      <c r="Q176" s="137">
        <v>0</v>
      </c>
      <c r="R176" s="137">
        <f>Q176*H176</f>
        <v>0</v>
      </c>
      <c r="S176" s="137">
        <v>0.05</v>
      </c>
      <c r="T176" s="138">
        <f>S176*H176</f>
        <v>0.15480000000000002</v>
      </c>
      <c r="AR176" s="139" t="s">
        <v>161</v>
      </c>
      <c r="AT176" s="139" t="s">
        <v>156</v>
      </c>
      <c r="AU176" s="139" t="s">
        <v>86</v>
      </c>
      <c r="AY176" s="17" t="s">
        <v>153</v>
      </c>
      <c r="BE176" s="140">
        <f>IF(N176="základní",J176,0)</f>
        <v>699.73</v>
      </c>
      <c r="BF176" s="140">
        <f>IF(N176="snížená",J176,0)</f>
        <v>0</v>
      </c>
      <c r="BG176" s="140">
        <f>IF(N176="zákl. přenesená",J176,0)</f>
        <v>0</v>
      </c>
      <c r="BH176" s="140">
        <f>IF(N176="sníž. přenesená",J176,0)</f>
        <v>0</v>
      </c>
      <c r="BI176" s="140">
        <f>IF(N176="nulová",J176,0)</f>
        <v>0</v>
      </c>
      <c r="BJ176" s="17" t="s">
        <v>84</v>
      </c>
      <c r="BK176" s="140">
        <f>ROUND(I176*H176,2)</f>
        <v>699.73</v>
      </c>
      <c r="BL176" s="17" t="s">
        <v>161</v>
      </c>
      <c r="BM176" s="139" t="s">
        <v>891</v>
      </c>
    </row>
    <row r="177" spans="2:65" s="1" customFormat="1">
      <c r="B177" s="33"/>
      <c r="D177" s="141" t="s">
        <v>163</v>
      </c>
      <c r="F177" s="142" t="s">
        <v>278</v>
      </c>
      <c r="I177" s="143"/>
      <c r="L177" s="33"/>
      <c r="M177" s="144"/>
      <c r="T177" s="54"/>
      <c r="AT177" s="17" t="s">
        <v>163</v>
      </c>
      <c r="AU177" s="17" t="s">
        <v>86</v>
      </c>
    </row>
    <row r="178" spans="2:65" s="12" customFormat="1">
      <c r="B178" s="145"/>
      <c r="D178" s="146" t="s">
        <v>165</v>
      </c>
      <c r="E178" s="147" t="s">
        <v>32</v>
      </c>
      <c r="F178" s="148" t="s">
        <v>176</v>
      </c>
      <c r="H178" s="147" t="s">
        <v>32</v>
      </c>
      <c r="I178" s="149"/>
      <c r="L178" s="145"/>
      <c r="M178" s="150"/>
      <c r="T178" s="151"/>
      <c r="AT178" s="147" t="s">
        <v>165</v>
      </c>
      <c r="AU178" s="147" t="s">
        <v>86</v>
      </c>
      <c r="AV178" s="12" t="s">
        <v>84</v>
      </c>
      <c r="AW178" s="12" t="s">
        <v>37</v>
      </c>
      <c r="AX178" s="12" t="s">
        <v>76</v>
      </c>
      <c r="AY178" s="147" t="s">
        <v>153</v>
      </c>
    </row>
    <row r="179" spans="2:65" s="13" customFormat="1">
      <c r="B179" s="152"/>
      <c r="D179" s="146" t="s">
        <v>165</v>
      </c>
      <c r="E179" s="153" t="s">
        <v>32</v>
      </c>
      <c r="F179" s="154" t="s">
        <v>857</v>
      </c>
      <c r="H179" s="155">
        <v>1.3120000000000001</v>
      </c>
      <c r="I179" s="156"/>
      <c r="L179" s="152"/>
      <c r="M179" s="157"/>
      <c r="T179" s="158"/>
      <c r="AT179" s="153" t="s">
        <v>165</v>
      </c>
      <c r="AU179" s="153" t="s">
        <v>86</v>
      </c>
      <c r="AV179" s="13" t="s">
        <v>86</v>
      </c>
      <c r="AW179" s="13" t="s">
        <v>37</v>
      </c>
      <c r="AX179" s="13" t="s">
        <v>76</v>
      </c>
      <c r="AY179" s="153" t="s">
        <v>153</v>
      </c>
    </row>
    <row r="180" spans="2:65" s="12" customFormat="1">
      <c r="B180" s="145"/>
      <c r="D180" s="146" t="s">
        <v>165</v>
      </c>
      <c r="E180" s="147" t="s">
        <v>32</v>
      </c>
      <c r="F180" s="148" t="s">
        <v>858</v>
      </c>
      <c r="H180" s="147" t="s">
        <v>32</v>
      </c>
      <c r="I180" s="149"/>
      <c r="L180" s="145"/>
      <c r="M180" s="150"/>
      <c r="T180" s="151"/>
      <c r="AT180" s="147" t="s">
        <v>165</v>
      </c>
      <c r="AU180" s="147" t="s">
        <v>86</v>
      </c>
      <c r="AV180" s="12" t="s">
        <v>84</v>
      </c>
      <c r="AW180" s="12" t="s">
        <v>37</v>
      </c>
      <c r="AX180" s="12" t="s">
        <v>76</v>
      </c>
      <c r="AY180" s="147" t="s">
        <v>153</v>
      </c>
    </row>
    <row r="181" spans="2:65" s="13" customFormat="1">
      <c r="B181" s="152"/>
      <c r="D181" s="146" t="s">
        <v>165</v>
      </c>
      <c r="E181" s="153" t="s">
        <v>32</v>
      </c>
      <c r="F181" s="154" t="s">
        <v>859</v>
      </c>
      <c r="H181" s="155">
        <v>1.784</v>
      </c>
      <c r="I181" s="156"/>
      <c r="L181" s="152"/>
      <c r="M181" s="157"/>
      <c r="T181" s="158"/>
      <c r="AT181" s="153" t="s">
        <v>165</v>
      </c>
      <c r="AU181" s="153" t="s">
        <v>86</v>
      </c>
      <c r="AV181" s="13" t="s">
        <v>86</v>
      </c>
      <c r="AW181" s="13" t="s">
        <v>37</v>
      </c>
      <c r="AX181" s="13" t="s">
        <v>76</v>
      </c>
      <c r="AY181" s="153" t="s">
        <v>153</v>
      </c>
    </row>
    <row r="182" spans="2:65" s="14" customFormat="1">
      <c r="B182" s="159"/>
      <c r="D182" s="146" t="s">
        <v>165</v>
      </c>
      <c r="E182" s="160" t="s">
        <v>32</v>
      </c>
      <c r="F182" s="161" t="s">
        <v>178</v>
      </c>
      <c r="H182" s="162">
        <v>3.0960000000000001</v>
      </c>
      <c r="I182" s="163"/>
      <c r="L182" s="159"/>
      <c r="M182" s="164"/>
      <c r="T182" s="165"/>
      <c r="AT182" s="160" t="s">
        <v>165</v>
      </c>
      <c r="AU182" s="160" t="s">
        <v>86</v>
      </c>
      <c r="AV182" s="14" t="s">
        <v>161</v>
      </c>
      <c r="AW182" s="14" t="s">
        <v>37</v>
      </c>
      <c r="AX182" s="14" t="s">
        <v>84</v>
      </c>
      <c r="AY182" s="160" t="s">
        <v>153</v>
      </c>
    </row>
    <row r="183" spans="2:65" s="1" customFormat="1" ht="24.2" customHeight="1">
      <c r="B183" s="33"/>
      <c r="C183" s="128" t="s">
        <v>267</v>
      </c>
      <c r="D183" s="128" t="s">
        <v>156</v>
      </c>
      <c r="E183" s="129" t="s">
        <v>280</v>
      </c>
      <c r="F183" s="130" t="s">
        <v>281</v>
      </c>
      <c r="G183" s="131" t="s">
        <v>159</v>
      </c>
      <c r="H183" s="132">
        <v>7.8380000000000001</v>
      </c>
      <c r="I183" s="133">
        <v>226.01</v>
      </c>
      <c r="J183" s="134">
        <f>ROUND(I183*H183,2)</f>
        <v>1771.47</v>
      </c>
      <c r="K183" s="130" t="s">
        <v>160</v>
      </c>
      <c r="L183" s="33"/>
      <c r="M183" s="135" t="s">
        <v>32</v>
      </c>
      <c r="N183" s="136" t="s">
        <v>47</v>
      </c>
      <c r="P183" s="137">
        <f>O183*H183</f>
        <v>0</v>
      </c>
      <c r="Q183" s="137">
        <v>0</v>
      </c>
      <c r="R183" s="137">
        <f>Q183*H183</f>
        <v>0</v>
      </c>
      <c r="S183" s="137">
        <v>4.5999999999999999E-2</v>
      </c>
      <c r="T183" s="138">
        <f>S183*H183</f>
        <v>0.36054799999999998</v>
      </c>
      <c r="AR183" s="139" t="s">
        <v>161</v>
      </c>
      <c r="AT183" s="139" t="s">
        <v>156</v>
      </c>
      <c r="AU183" s="139" t="s">
        <v>86</v>
      </c>
      <c r="AY183" s="17" t="s">
        <v>153</v>
      </c>
      <c r="BE183" s="140">
        <f>IF(N183="základní",J183,0)</f>
        <v>1771.47</v>
      </c>
      <c r="BF183" s="140">
        <f>IF(N183="snížená",J183,0)</f>
        <v>0</v>
      </c>
      <c r="BG183" s="140">
        <f>IF(N183="zákl. přenesená",J183,0)</f>
        <v>0</v>
      </c>
      <c r="BH183" s="140">
        <f>IF(N183="sníž. přenesená",J183,0)</f>
        <v>0</v>
      </c>
      <c r="BI183" s="140">
        <f>IF(N183="nulová",J183,0)</f>
        <v>0</v>
      </c>
      <c r="BJ183" s="17" t="s">
        <v>84</v>
      </c>
      <c r="BK183" s="140">
        <f>ROUND(I183*H183,2)</f>
        <v>1771.47</v>
      </c>
      <c r="BL183" s="17" t="s">
        <v>161</v>
      </c>
      <c r="BM183" s="139" t="s">
        <v>892</v>
      </c>
    </row>
    <row r="184" spans="2:65" s="1" customFormat="1">
      <c r="B184" s="33"/>
      <c r="D184" s="141" t="s">
        <v>163</v>
      </c>
      <c r="F184" s="142" t="s">
        <v>283</v>
      </c>
      <c r="I184" s="143"/>
      <c r="L184" s="33"/>
      <c r="M184" s="144"/>
      <c r="T184" s="54"/>
      <c r="AT184" s="17" t="s">
        <v>163</v>
      </c>
      <c r="AU184" s="17" t="s">
        <v>86</v>
      </c>
    </row>
    <row r="185" spans="2:65" s="12" customFormat="1">
      <c r="B185" s="145"/>
      <c r="D185" s="146" t="s">
        <v>165</v>
      </c>
      <c r="E185" s="147" t="s">
        <v>32</v>
      </c>
      <c r="F185" s="148" t="s">
        <v>176</v>
      </c>
      <c r="H185" s="147" t="s">
        <v>32</v>
      </c>
      <c r="I185" s="149"/>
      <c r="L185" s="145"/>
      <c r="M185" s="150"/>
      <c r="T185" s="151"/>
      <c r="AT185" s="147" t="s">
        <v>165</v>
      </c>
      <c r="AU185" s="147" t="s">
        <v>86</v>
      </c>
      <c r="AV185" s="12" t="s">
        <v>84</v>
      </c>
      <c r="AW185" s="12" t="s">
        <v>37</v>
      </c>
      <c r="AX185" s="12" t="s">
        <v>76</v>
      </c>
      <c r="AY185" s="147" t="s">
        <v>153</v>
      </c>
    </row>
    <row r="186" spans="2:65" s="13" customFormat="1">
      <c r="B186" s="152"/>
      <c r="D186" s="146" t="s">
        <v>165</v>
      </c>
      <c r="E186" s="153" t="s">
        <v>32</v>
      </c>
      <c r="F186" s="154" t="s">
        <v>870</v>
      </c>
      <c r="H186" s="155">
        <v>4.6840000000000002</v>
      </c>
      <c r="I186" s="156"/>
      <c r="L186" s="152"/>
      <c r="M186" s="157"/>
      <c r="T186" s="158"/>
      <c r="AT186" s="153" t="s">
        <v>165</v>
      </c>
      <c r="AU186" s="153" t="s">
        <v>86</v>
      </c>
      <c r="AV186" s="13" t="s">
        <v>86</v>
      </c>
      <c r="AW186" s="13" t="s">
        <v>37</v>
      </c>
      <c r="AX186" s="13" t="s">
        <v>76</v>
      </c>
      <c r="AY186" s="153" t="s">
        <v>153</v>
      </c>
    </row>
    <row r="187" spans="2:65" s="12" customFormat="1">
      <c r="B187" s="145"/>
      <c r="D187" s="146" t="s">
        <v>165</v>
      </c>
      <c r="E187" s="147" t="s">
        <v>32</v>
      </c>
      <c r="F187" s="148" t="s">
        <v>858</v>
      </c>
      <c r="H187" s="147" t="s">
        <v>32</v>
      </c>
      <c r="I187" s="149"/>
      <c r="L187" s="145"/>
      <c r="M187" s="150"/>
      <c r="T187" s="151"/>
      <c r="AT187" s="147" t="s">
        <v>165</v>
      </c>
      <c r="AU187" s="147" t="s">
        <v>86</v>
      </c>
      <c r="AV187" s="12" t="s">
        <v>84</v>
      </c>
      <c r="AW187" s="12" t="s">
        <v>37</v>
      </c>
      <c r="AX187" s="12" t="s">
        <v>76</v>
      </c>
      <c r="AY187" s="147" t="s">
        <v>153</v>
      </c>
    </row>
    <row r="188" spans="2:65" s="13" customFormat="1">
      <c r="B188" s="152"/>
      <c r="D188" s="146" t="s">
        <v>165</v>
      </c>
      <c r="E188" s="153" t="s">
        <v>32</v>
      </c>
      <c r="F188" s="154" t="s">
        <v>871</v>
      </c>
      <c r="H188" s="155">
        <v>3.1539999999999999</v>
      </c>
      <c r="I188" s="156"/>
      <c r="L188" s="152"/>
      <c r="M188" s="157"/>
      <c r="T188" s="158"/>
      <c r="AT188" s="153" t="s">
        <v>165</v>
      </c>
      <c r="AU188" s="153" t="s">
        <v>86</v>
      </c>
      <c r="AV188" s="13" t="s">
        <v>86</v>
      </c>
      <c r="AW188" s="13" t="s">
        <v>37</v>
      </c>
      <c r="AX188" s="13" t="s">
        <v>76</v>
      </c>
      <c r="AY188" s="153" t="s">
        <v>153</v>
      </c>
    </row>
    <row r="189" spans="2:65" s="14" customFormat="1">
      <c r="B189" s="159"/>
      <c r="D189" s="146" t="s">
        <v>165</v>
      </c>
      <c r="E189" s="160" t="s">
        <v>32</v>
      </c>
      <c r="F189" s="161" t="s">
        <v>178</v>
      </c>
      <c r="H189" s="162">
        <v>7.8380000000000001</v>
      </c>
      <c r="I189" s="163"/>
      <c r="L189" s="159"/>
      <c r="M189" s="164"/>
      <c r="T189" s="165"/>
      <c r="AT189" s="160" t="s">
        <v>165</v>
      </c>
      <c r="AU189" s="160" t="s">
        <v>86</v>
      </c>
      <c r="AV189" s="14" t="s">
        <v>161</v>
      </c>
      <c r="AW189" s="14" t="s">
        <v>37</v>
      </c>
      <c r="AX189" s="14" t="s">
        <v>84</v>
      </c>
      <c r="AY189" s="160" t="s">
        <v>153</v>
      </c>
    </row>
    <row r="190" spans="2:65" s="1" customFormat="1" ht="24.2" customHeight="1">
      <c r="B190" s="33"/>
      <c r="C190" s="128" t="s">
        <v>279</v>
      </c>
      <c r="D190" s="128" t="s">
        <v>156</v>
      </c>
      <c r="E190" s="129" t="s">
        <v>286</v>
      </c>
      <c r="F190" s="130" t="s">
        <v>287</v>
      </c>
      <c r="G190" s="131" t="s">
        <v>288</v>
      </c>
      <c r="H190" s="132">
        <v>1</v>
      </c>
      <c r="I190" s="133">
        <v>2919.36</v>
      </c>
      <c r="J190" s="134">
        <f>ROUND(I190*H190,2)</f>
        <v>2919.36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1.0000000000000001E-5</v>
      </c>
      <c r="R190" s="137">
        <f>Q190*H190</f>
        <v>1.0000000000000001E-5</v>
      </c>
      <c r="S190" s="137">
        <v>0</v>
      </c>
      <c r="T190" s="138">
        <f>S190*H190</f>
        <v>0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2919.36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2919.36</v>
      </c>
      <c r="BL190" s="17" t="s">
        <v>161</v>
      </c>
      <c r="BM190" s="139" t="s">
        <v>893</v>
      </c>
    </row>
    <row r="191" spans="2:65" s="11" customFormat="1" ht="22.9" customHeight="1">
      <c r="B191" s="116"/>
      <c r="D191" s="117" t="s">
        <v>75</v>
      </c>
      <c r="E191" s="126" t="s">
        <v>290</v>
      </c>
      <c r="F191" s="126" t="s">
        <v>291</v>
      </c>
      <c r="I191" s="119"/>
      <c r="J191" s="127">
        <f>BK191</f>
        <v>6103.52</v>
      </c>
      <c r="L191" s="116"/>
      <c r="M191" s="121"/>
      <c r="P191" s="122">
        <f>SUM(P192:P202)</f>
        <v>0</v>
      </c>
      <c r="R191" s="122">
        <f>SUM(R192:R202)</f>
        <v>0</v>
      </c>
      <c r="T191" s="123">
        <f>SUM(T192:T202)</f>
        <v>0</v>
      </c>
      <c r="AR191" s="117" t="s">
        <v>84</v>
      </c>
      <c r="AT191" s="124" t="s">
        <v>75</v>
      </c>
      <c r="AU191" s="124" t="s">
        <v>84</v>
      </c>
      <c r="AY191" s="117" t="s">
        <v>153</v>
      </c>
      <c r="BK191" s="125">
        <f>SUM(BK192:BK202)</f>
        <v>6103.52</v>
      </c>
    </row>
    <row r="192" spans="2:65" s="1" customFormat="1" ht="24.2" customHeight="1">
      <c r="B192" s="33"/>
      <c r="C192" s="128" t="s">
        <v>285</v>
      </c>
      <c r="D192" s="128" t="s">
        <v>156</v>
      </c>
      <c r="E192" s="129" t="s">
        <v>292</v>
      </c>
      <c r="F192" s="130" t="s">
        <v>293</v>
      </c>
      <c r="G192" s="131" t="s">
        <v>294</v>
      </c>
      <c r="H192" s="132">
        <v>2.3149999999999999</v>
      </c>
      <c r="I192" s="133">
        <v>1271.33</v>
      </c>
      <c r="J192" s="134">
        <f>ROUND(I192*H192,2)</f>
        <v>2943.13</v>
      </c>
      <c r="K192" s="130" t="s">
        <v>160</v>
      </c>
      <c r="L192" s="33"/>
      <c r="M192" s="135" t="s">
        <v>32</v>
      </c>
      <c r="N192" s="136" t="s">
        <v>47</v>
      </c>
      <c r="P192" s="137">
        <f>O192*H192</f>
        <v>0</v>
      </c>
      <c r="Q192" s="137">
        <v>0</v>
      </c>
      <c r="R192" s="137">
        <f>Q192*H192</f>
        <v>0</v>
      </c>
      <c r="S192" s="137">
        <v>0</v>
      </c>
      <c r="T192" s="138">
        <f>S192*H192</f>
        <v>0</v>
      </c>
      <c r="AR192" s="139" t="s">
        <v>161</v>
      </c>
      <c r="AT192" s="139" t="s">
        <v>156</v>
      </c>
      <c r="AU192" s="139" t="s">
        <v>86</v>
      </c>
      <c r="AY192" s="17" t="s">
        <v>153</v>
      </c>
      <c r="BE192" s="140">
        <f>IF(N192="základní",J192,0)</f>
        <v>2943.13</v>
      </c>
      <c r="BF192" s="140">
        <f>IF(N192="snížená",J192,0)</f>
        <v>0</v>
      </c>
      <c r="BG192" s="140">
        <f>IF(N192="zákl. přenesená",J192,0)</f>
        <v>0</v>
      </c>
      <c r="BH192" s="140">
        <f>IF(N192="sníž. přenesená",J192,0)</f>
        <v>0</v>
      </c>
      <c r="BI192" s="140">
        <f>IF(N192="nulová",J192,0)</f>
        <v>0</v>
      </c>
      <c r="BJ192" s="17" t="s">
        <v>84</v>
      </c>
      <c r="BK192" s="140">
        <f>ROUND(I192*H192,2)</f>
        <v>2943.13</v>
      </c>
      <c r="BL192" s="17" t="s">
        <v>161</v>
      </c>
      <c r="BM192" s="139" t="s">
        <v>894</v>
      </c>
    </row>
    <row r="193" spans="2:65" s="1" customFormat="1">
      <c r="B193" s="33"/>
      <c r="D193" s="141" t="s">
        <v>163</v>
      </c>
      <c r="F193" s="142" t="s">
        <v>296</v>
      </c>
      <c r="I193" s="143"/>
      <c r="L193" s="33"/>
      <c r="M193" s="144"/>
      <c r="T193" s="54"/>
      <c r="AT193" s="17" t="s">
        <v>163</v>
      </c>
      <c r="AU193" s="17" t="s">
        <v>86</v>
      </c>
    </row>
    <row r="194" spans="2:65" s="1" customFormat="1" ht="21.75" customHeight="1">
      <c r="B194" s="33"/>
      <c r="C194" s="128" t="s">
        <v>7</v>
      </c>
      <c r="D194" s="128" t="s">
        <v>156</v>
      </c>
      <c r="E194" s="129" t="s">
        <v>298</v>
      </c>
      <c r="F194" s="130" t="s">
        <v>299</v>
      </c>
      <c r="G194" s="131" t="s">
        <v>294</v>
      </c>
      <c r="H194" s="132">
        <v>2.3149999999999999</v>
      </c>
      <c r="I194" s="133">
        <v>452.03</v>
      </c>
      <c r="J194" s="134">
        <f>ROUND(I194*H194,2)</f>
        <v>1046.45</v>
      </c>
      <c r="K194" s="130" t="s">
        <v>160</v>
      </c>
      <c r="L194" s="33"/>
      <c r="M194" s="135" t="s">
        <v>32</v>
      </c>
      <c r="N194" s="136" t="s">
        <v>47</v>
      </c>
      <c r="P194" s="137">
        <f>O194*H194</f>
        <v>0</v>
      </c>
      <c r="Q194" s="137">
        <v>0</v>
      </c>
      <c r="R194" s="137">
        <f>Q194*H194</f>
        <v>0</v>
      </c>
      <c r="S194" s="137">
        <v>0</v>
      </c>
      <c r="T194" s="138">
        <f>S194*H194</f>
        <v>0</v>
      </c>
      <c r="AR194" s="139" t="s">
        <v>161</v>
      </c>
      <c r="AT194" s="139" t="s">
        <v>156</v>
      </c>
      <c r="AU194" s="139" t="s">
        <v>86</v>
      </c>
      <c r="AY194" s="17" t="s">
        <v>153</v>
      </c>
      <c r="BE194" s="140">
        <f>IF(N194="základní",J194,0)</f>
        <v>1046.45</v>
      </c>
      <c r="BF194" s="140">
        <f>IF(N194="snížená",J194,0)</f>
        <v>0</v>
      </c>
      <c r="BG194" s="140">
        <f>IF(N194="zákl. přenesená",J194,0)</f>
        <v>0</v>
      </c>
      <c r="BH194" s="140">
        <f>IF(N194="sníž. přenesená",J194,0)</f>
        <v>0</v>
      </c>
      <c r="BI194" s="140">
        <f>IF(N194="nulová",J194,0)</f>
        <v>0</v>
      </c>
      <c r="BJ194" s="17" t="s">
        <v>84</v>
      </c>
      <c r="BK194" s="140">
        <f>ROUND(I194*H194,2)</f>
        <v>1046.45</v>
      </c>
      <c r="BL194" s="17" t="s">
        <v>161</v>
      </c>
      <c r="BM194" s="139" t="s">
        <v>895</v>
      </c>
    </row>
    <row r="195" spans="2:65" s="1" customFormat="1">
      <c r="B195" s="33"/>
      <c r="D195" s="141" t="s">
        <v>163</v>
      </c>
      <c r="F195" s="142" t="s">
        <v>301</v>
      </c>
      <c r="I195" s="143"/>
      <c r="L195" s="33"/>
      <c r="M195" s="144"/>
      <c r="T195" s="54"/>
      <c r="AT195" s="17" t="s">
        <v>163</v>
      </c>
      <c r="AU195" s="17" t="s">
        <v>86</v>
      </c>
    </row>
    <row r="196" spans="2:65" s="1" customFormat="1" ht="24.2" customHeight="1">
      <c r="B196" s="33"/>
      <c r="C196" s="128" t="s">
        <v>297</v>
      </c>
      <c r="D196" s="128" t="s">
        <v>156</v>
      </c>
      <c r="E196" s="129" t="s">
        <v>303</v>
      </c>
      <c r="F196" s="130" t="s">
        <v>304</v>
      </c>
      <c r="G196" s="131" t="s">
        <v>294</v>
      </c>
      <c r="H196" s="132">
        <v>20.835000000000001</v>
      </c>
      <c r="I196" s="133">
        <v>12.52</v>
      </c>
      <c r="J196" s="134">
        <f>ROUND(I196*H196,2)</f>
        <v>260.85000000000002</v>
      </c>
      <c r="K196" s="130" t="s">
        <v>160</v>
      </c>
      <c r="L196" s="33"/>
      <c r="M196" s="135" t="s">
        <v>32</v>
      </c>
      <c r="N196" s="136" t="s">
        <v>47</v>
      </c>
      <c r="P196" s="137">
        <f>O196*H196</f>
        <v>0</v>
      </c>
      <c r="Q196" s="137">
        <v>0</v>
      </c>
      <c r="R196" s="137">
        <f>Q196*H196</f>
        <v>0</v>
      </c>
      <c r="S196" s="137">
        <v>0</v>
      </c>
      <c r="T196" s="138">
        <f>S196*H196</f>
        <v>0</v>
      </c>
      <c r="AR196" s="139" t="s">
        <v>161</v>
      </c>
      <c r="AT196" s="139" t="s">
        <v>156</v>
      </c>
      <c r="AU196" s="139" t="s">
        <v>86</v>
      </c>
      <c r="AY196" s="17" t="s">
        <v>153</v>
      </c>
      <c r="BE196" s="140">
        <f>IF(N196="základní",J196,0)</f>
        <v>260.85000000000002</v>
      </c>
      <c r="BF196" s="140">
        <f>IF(N196="snížená",J196,0)</f>
        <v>0</v>
      </c>
      <c r="BG196" s="140">
        <f>IF(N196="zákl. přenesená",J196,0)</f>
        <v>0</v>
      </c>
      <c r="BH196" s="140">
        <f>IF(N196="sníž. přenesená",J196,0)</f>
        <v>0</v>
      </c>
      <c r="BI196" s="140">
        <f>IF(N196="nulová",J196,0)</f>
        <v>0</v>
      </c>
      <c r="BJ196" s="17" t="s">
        <v>84</v>
      </c>
      <c r="BK196" s="140">
        <f>ROUND(I196*H196,2)</f>
        <v>260.85000000000002</v>
      </c>
      <c r="BL196" s="17" t="s">
        <v>161</v>
      </c>
      <c r="BM196" s="139" t="s">
        <v>896</v>
      </c>
    </row>
    <row r="197" spans="2:65" s="1" customFormat="1">
      <c r="B197" s="33"/>
      <c r="D197" s="141" t="s">
        <v>163</v>
      </c>
      <c r="F197" s="142" t="s">
        <v>306</v>
      </c>
      <c r="I197" s="143"/>
      <c r="L197" s="33"/>
      <c r="M197" s="144"/>
      <c r="T197" s="54"/>
      <c r="AT197" s="17" t="s">
        <v>163</v>
      </c>
      <c r="AU197" s="17" t="s">
        <v>86</v>
      </c>
    </row>
    <row r="198" spans="2:65" s="13" customFormat="1">
      <c r="B198" s="152"/>
      <c r="D198" s="146" t="s">
        <v>165</v>
      </c>
      <c r="E198" s="153" t="s">
        <v>32</v>
      </c>
      <c r="F198" s="154" t="s">
        <v>897</v>
      </c>
      <c r="H198" s="155">
        <v>20.835000000000001</v>
      </c>
      <c r="I198" s="156"/>
      <c r="L198" s="152"/>
      <c r="M198" s="157"/>
      <c r="T198" s="158"/>
      <c r="AT198" s="153" t="s">
        <v>165</v>
      </c>
      <c r="AU198" s="153" t="s">
        <v>86</v>
      </c>
      <c r="AV198" s="13" t="s">
        <v>86</v>
      </c>
      <c r="AW198" s="13" t="s">
        <v>37</v>
      </c>
      <c r="AX198" s="13" t="s">
        <v>84</v>
      </c>
      <c r="AY198" s="153" t="s">
        <v>153</v>
      </c>
    </row>
    <row r="199" spans="2:65" s="1" customFormat="1" ht="24.2" customHeight="1">
      <c r="B199" s="33"/>
      <c r="C199" s="128" t="s">
        <v>302</v>
      </c>
      <c r="D199" s="128" t="s">
        <v>156</v>
      </c>
      <c r="E199" s="129" t="s">
        <v>309</v>
      </c>
      <c r="F199" s="130" t="s">
        <v>310</v>
      </c>
      <c r="G199" s="131" t="s">
        <v>294</v>
      </c>
      <c r="H199" s="132">
        <v>2.1339999999999999</v>
      </c>
      <c r="I199" s="133">
        <v>800.47</v>
      </c>
      <c r="J199" s="134">
        <f>ROUND(I199*H199,2)</f>
        <v>1708.2</v>
      </c>
      <c r="K199" s="130" t="s">
        <v>160</v>
      </c>
      <c r="L199" s="33"/>
      <c r="M199" s="135" t="s">
        <v>32</v>
      </c>
      <c r="N199" s="136" t="s">
        <v>47</v>
      </c>
      <c r="P199" s="137">
        <f>O199*H199</f>
        <v>0</v>
      </c>
      <c r="Q199" s="137">
        <v>0</v>
      </c>
      <c r="R199" s="137">
        <f>Q199*H199</f>
        <v>0</v>
      </c>
      <c r="S199" s="137">
        <v>0</v>
      </c>
      <c r="T199" s="138">
        <f>S199*H199</f>
        <v>0</v>
      </c>
      <c r="AR199" s="139" t="s">
        <v>161</v>
      </c>
      <c r="AT199" s="139" t="s">
        <v>156</v>
      </c>
      <c r="AU199" s="139" t="s">
        <v>86</v>
      </c>
      <c r="AY199" s="17" t="s">
        <v>153</v>
      </c>
      <c r="BE199" s="140">
        <f>IF(N199="základní",J199,0)</f>
        <v>1708.2</v>
      </c>
      <c r="BF199" s="140">
        <f>IF(N199="snížená",J199,0)</f>
        <v>0</v>
      </c>
      <c r="BG199" s="140">
        <f>IF(N199="zákl. přenesená",J199,0)</f>
        <v>0</v>
      </c>
      <c r="BH199" s="140">
        <f>IF(N199="sníž. přenesená",J199,0)</f>
        <v>0</v>
      </c>
      <c r="BI199" s="140">
        <f>IF(N199="nulová",J199,0)</f>
        <v>0</v>
      </c>
      <c r="BJ199" s="17" t="s">
        <v>84</v>
      </c>
      <c r="BK199" s="140">
        <f>ROUND(I199*H199,2)</f>
        <v>1708.2</v>
      </c>
      <c r="BL199" s="17" t="s">
        <v>161</v>
      </c>
      <c r="BM199" s="139" t="s">
        <v>898</v>
      </c>
    </row>
    <row r="200" spans="2:65" s="1" customFormat="1">
      <c r="B200" s="33"/>
      <c r="D200" s="141" t="s">
        <v>163</v>
      </c>
      <c r="F200" s="142" t="s">
        <v>312</v>
      </c>
      <c r="I200" s="143"/>
      <c r="L200" s="33"/>
      <c r="M200" s="144"/>
      <c r="T200" s="54"/>
      <c r="AT200" s="17" t="s">
        <v>163</v>
      </c>
      <c r="AU200" s="17" t="s">
        <v>86</v>
      </c>
    </row>
    <row r="201" spans="2:65" s="1" customFormat="1" ht="24.2" customHeight="1">
      <c r="B201" s="33"/>
      <c r="C201" s="128" t="s">
        <v>308</v>
      </c>
      <c r="D201" s="128" t="s">
        <v>156</v>
      </c>
      <c r="E201" s="129" t="s">
        <v>314</v>
      </c>
      <c r="F201" s="130" t="s">
        <v>315</v>
      </c>
      <c r="G201" s="131" t="s">
        <v>294</v>
      </c>
      <c r="H201" s="132">
        <v>0.18099999999999999</v>
      </c>
      <c r="I201" s="133">
        <v>800.47</v>
      </c>
      <c r="J201" s="134">
        <f>ROUND(I201*H201,2)</f>
        <v>144.88999999999999</v>
      </c>
      <c r="K201" s="130" t="s">
        <v>160</v>
      </c>
      <c r="L201" s="33"/>
      <c r="M201" s="135" t="s">
        <v>32</v>
      </c>
      <c r="N201" s="136" t="s">
        <v>47</v>
      </c>
      <c r="P201" s="137">
        <f>O201*H201</f>
        <v>0</v>
      </c>
      <c r="Q201" s="137">
        <v>0</v>
      </c>
      <c r="R201" s="137">
        <f>Q201*H201</f>
        <v>0</v>
      </c>
      <c r="S201" s="137">
        <v>0</v>
      </c>
      <c r="T201" s="138">
        <f>S201*H201</f>
        <v>0</v>
      </c>
      <c r="AR201" s="139" t="s">
        <v>161</v>
      </c>
      <c r="AT201" s="139" t="s">
        <v>156</v>
      </c>
      <c r="AU201" s="139" t="s">
        <v>86</v>
      </c>
      <c r="AY201" s="17" t="s">
        <v>153</v>
      </c>
      <c r="BE201" s="140">
        <f>IF(N201="základní",J201,0)</f>
        <v>144.88999999999999</v>
      </c>
      <c r="BF201" s="140">
        <f>IF(N201="snížená",J201,0)</f>
        <v>0</v>
      </c>
      <c r="BG201" s="140">
        <f>IF(N201="zákl. přenesená",J201,0)</f>
        <v>0</v>
      </c>
      <c r="BH201" s="140">
        <f>IF(N201="sníž. přenesená",J201,0)</f>
        <v>0</v>
      </c>
      <c r="BI201" s="140">
        <f>IF(N201="nulová",J201,0)</f>
        <v>0</v>
      </c>
      <c r="BJ201" s="17" t="s">
        <v>84</v>
      </c>
      <c r="BK201" s="140">
        <f>ROUND(I201*H201,2)</f>
        <v>144.88999999999999</v>
      </c>
      <c r="BL201" s="17" t="s">
        <v>161</v>
      </c>
      <c r="BM201" s="139" t="s">
        <v>899</v>
      </c>
    </row>
    <row r="202" spans="2:65" s="1" customFormat="1">
      <c r="B202" s="33"/>
      <c r="D202" s="141" t="s">
        <v>163</v>
      </c>
      <c r="F202" s="142" t="s">
        <v>317</v>
      </c>
      <c r="I202" s="143"/>
      <c r="L202" s="33"/>
      <c r="M202" s="144"/>
      <c r="T202" s="54"/>
      <c r="AT202" s="17" t="s">
        <v>163</v>
      </c>
      <c r="AU202" s="17" t="s">
        <v>86</v>
      </c>
    </row>
    <row r="203" spans="2:65" s="11" customFormat="1" ht="22.9" customHeight="1">
      <c r="B203" s="116"/>
      <c r="D203" s="117" t="s">
        <v>75</v>
      </c>
      <c r="E203" s="126" t="s">
        <v>318</v>
      </c>
      <c r="F203" s="126" t="s">
        <v>319</v>
      </c>
      <c r="I203" s="119"/>
      <c r="J203" s="127">
        <f>BK203</f>
        <v>3213.92</v>
      </c>
      <c r="L203" s="116"/>
      <c r="M203" s="121"/>
      <c r="P203" s="122">
        <f>SUM(P204:P205)</f>
        <v>0</v>
      </c>
      <c r="R203" s="122">
        <f>SUM(R204:R205)</f>
        <v>0</v>
      </c>
      <c r="T203" s="123">
        <f>SUM(T204:T205)</f>
        <v>0</v>
      </c>
      <c r="AR203" s="117" t="s">
        <v>84</v>
      </c>
      <c r="AT203" s="124" t="s">
        <v>75</v>
      </c>
      <c r="AU203" s="124" t="s">
        <v>84</v>
      </c>
      <c r="AY203" s="117" t="s">
        <v>153</v>
      </c>
      <c r="BK203" s="125">
        <f>SUM(BK204:BK205)</f>
        <v>3213.92</v>
      </c>
    </row>
    <row r="204" spans="2:65" s="1" customFormat="1" ht="37.9" customHeight="1">
      <c r="B204" s="33"/>
      <c r="C204" s="128" t="s">
        <v>313</v>
      </c>
      <c r="D204" s="128" t="s">
        <v>156</v>
      </c>
      <c r="E204" s="129" t="s">
        <v>321</v>
      </c>
      <c r="F204" s="130" t="s">
        <v>322</v>
      </c>
      <c r="G204" s="131" t="s">
        <v>294</v>
      </c>
      <c r="H204" s="132">
        <v>2.528</v>
      </c>
      <c r="I204" s="133">
        <v>1271.33</v>
      </c>
      <c r="J204" s="134">
        <f>ROUND(I204*H204,2)</f>
        <v>3213.92</v>
      </c>
      <c r="K204" s="130" t="s">
        <v>160</v>
      </c>
      <c r="L204" s="33"/>
      <c r="M204" s="135" t="s">
        <v>32</v>
      </c>
      <c r="N204" s="136" t="s">
        <v>47</v>
      </c>
      <c r="P204" s="137">
        <f>O204*H204</f>
        <v>0</v>
      </c>
      <c r="Q204" s="137">
        <v>0</v>
      </c>
      <c r="R204" s="137">
        <f>Q204*H204</f>
        <v>0</v>
      </c>
      <c r="S204" s="137">
        <v>0</v>
      </c>
      <c r="T204" s="138">
        <f>S204*H204</f>
        <v>0</v>
      </c>
      <c r="AR204" s="139" t="s">
        <v>161</v>
      </c>
      <c r="AT204" s="139" t="s">
        <v>156</v>
      </c>
      <c r="AU204" s="139" t="s">
        <v>86</v>
      </c>
      <c r="AY204" s="17" t="s">
        <v>153</v>
      </c>
      <c r="BE204" s="140">
        <f>IF(N204="základní",J204,0)</f>
        <v>3213.92</v>
      </c>
      <c r="BF204" s="140">
        <f>IF(N204="snížená",J204,0)</f>
        <v>0</v>
      </c>
      <c r="BG204" s="140">
        <f>IF(N204="zákl. přenesená",J204,0)</f>
        <v>0</v>
      </c>
      <c r="BH204" s="140">
        <f>IF(N204="sníž. přenesená",J204,0)</f>
        <v>0</v>
      </c>
      <c r="BI204" s="140">
        <f>IF(N204="nulová",J204,0)</f>
        <v>0</v>
      </c>
      <c r="BJ204" s="17" t="s">
        <v>84</v>
      </c>
      <c r="BK204" s="140">
        <f>ROUND(I204*H204,2)</f>
        <v>3213.92</v>
      </c>
      <c r="BL204" s="17" t="s">
        <v>161</v>
      </c>
      <c r="BM204" s="139" t="s">
        <v>900</v>
      </c>
    </row>
    <row r="205" spans="2:65" s="1" customFormat="1">
      <c r="B205" s="33"/>
      <c r="D205" s="141" t="s">
        <v>163</v>
      </c>
      <c r="F205" s="142" t="s">
        <v>324</v>
      </c>
      <c r="I205" s="143"/>
      <c r="L205" s="33"/>
      <c r="M205" s="144"/>
      <c r="T205" s="54"/>
      <c r="AT205" s="17" t="s">
        <v>163</v>
      </c>
      <c r="AU205" s="17" t="s">
        <v>86</v>
      </c>
    </row>
    <row r="206" spans="2:65" s="11" customFormat="1" ht="25.9" customHeight="1">
      <c r="B206" s="116"/>
      <c r="D206" s="117" t="s">
        <v>75</v>
      </c>
      <c r="E206" s="118" t="s">
        <v>325</v>
      </c>
      <c r="F206" s="118" t="s">
        <v>326</v>
      </c>
      <c r="I206" s="119"/>
      <c r="J206" s="120">
        <f>BK206</f>
        <v>94745.55</v>
      </c>
      <c r="L206" s="116"/>
      <c r="M206" s="121"/>
      <c r="P206" s="122">
        <f>P207+P221+P237+P273+P326+P338+P358+P371+P422+P452+P467</f>
        <v>0</v>
      </c>
      <c r="R206" s="122">
        <f>R207+R221+R237+R273+R326+R338+R358+R371+R422+R452+R467</f>
        <v>0.63629932360000008</v>
      </c>
      <c r="T206" s="123">
        <f>T207+T221+T237+T273+T326+T338+T358+T371+T422+T452+T467</f>
        <v>0.10287000000000002</v>
      </c>
      <c r="AR206" s="117" t="s">
        <v>86</v>
      </c>
      <c r="AT206" s="124" t="s">
        <v>75</v>
      </c>
      <c r="AU206" s="124" t="s">
        <v>76</v>
      </c>
      <c r="AY206" s="117" t="s">
        <v>153</v>
      </c>
      <c r="BK206" s="125">
        <f>BK207+BK221+BK237+BK273+BK326+BK338+BK358+BK371+BK422+BK452+BK467</f>
        <v>94745.55</v>
      </c>
    </row>
    <row r="207" spans="2:65" s="11" customFormat="1" ht="22.9" customHeight="1">
      <c r="B207" s="116"/>
      <c r="D207" s="117" t="s">
        <v>75</v>
      </c>
      <c r="E207" s="126" t="s">
        <v>327</v>
      </c>
      <c r="F207" s="126" t="s">
        <v>328</v>
      </c>
      <c r="I207" s="119"/>
      <c r="J207" s="127">
        <f>BK207</f>
        <v>6328.6600000000008</v>
      </c>
      <c r="L207" s="116"/>
      <c r="M207" s="121"/>
      <c r="P207" s="122">
        <f>SUM(P208:P220)</f>
        <v>0</v>
      </c>
      <c r="R207" s="122">
        <f>SUM(R208:R220)</f>
        <v>1.4740000000000001E-2</v>
      </c>
      <c r="T207" s="123">
        <f>SUM(T208:T220)</f>
        <v>0</v>
      </c>
      <c r="AR207" s="117" t="s">
        <v>86</v>
      </c>
      <c r="AT207" s="124" t="s">
        <v>75</v>
      </c>
      <c r="AU207" s="124" t="s">
        <v>84</v>
      </c>
      <c r="AY207" s="117" t="s">
        <v>153</v>
      </c>
      <c r="BK207" s="125">
        <f>SUM(BK208:BK220)</f>
        <v>6328.6600000000008</v>
      </c>
    </row>
    <row r="208" spans="2:65" s="1" customFormat="1" ht="16.5" customHeight="1">
      <c r="B208" s="33"/>
      <c r="C208" s="128" t="s">
        <v>320</v>
      </c>
      <c r="D208" s="128" t="s">
        <v>156</v>
      </c>
      <c r="E208" s="129" t="s">
        <v>330</v>
      </c>
      <c r="F208" s="130" t="s">
        <v>331</v>
      </c>
      <c r="G208" s="131" t="s">
        <v>226</v>
      </c>
      <c r="H208" s="132">
        <v>2</v>
      </c>
      <c r="I208" s="133">
        <v>452.03</v>
      </c>
      <c r="J208" s="134">
        <f>ROUND(I208*H208,2)</f>
        <v>904.06</v>
      </c>
      <c r="K208" s="130" t="s">
        <v>160</v>
      </c>
      <c r="L208" s="33"/>
      <c r="M208" s="135" t="s">
        <v>32</v>
      </c>
      <c r="N208" s="136" t="s">
        <v>47</v>
      </c>
      <c r="P208" s="137">
        <f>O208*H208</f>
        <v>0</v>
      </c>
      <c r="Q208" s="137">
        <v>7.1000000000000002E-4</v>
      </c>
      <c r="R208" s="137">
        <f>Q208*H208</f>
        <v>1.42E-3</v>
      </c>
      <c r="S208" s="137">
        <v>0</v>
      </c>
      <c r="T208" s="138">
        <f>S208*H208</f>
        <v>0</v>
      </c>
      <c r="AR208" s="139" t="s">
        <v>261</v>
      </c>
      <c r="AT208" s="139" t="s">
        <v>156</v>
      </c>
      <c r="AU208" s="139" t="s">
        <v>86</v>
      </c>
      <c r="AY208" s="17" t="s">
        <v>153</v>
      </c>
      <c r="BE208" s="140">
        <f>IF(N208="základní",J208,0)</f>
        <v>904.06</v>
      </c>
      <c r="BF208" s="140">
        <f>IF(N208="snížená",J208,0)</f>
        <v>0</v>
      </c>
      <c r="BG208" s="140">
        <f>IF(N208="zákl. přenesená",J208,0)</f>
        <v>0</v>
      </c>
      <c r="BH208" s="140">
        <f>IF(N208="sníž. přenesená",J208,0)</f>
        <v>0</v>
      </c>
      <c r="BI208" s="140">
        <f>IF(N208="nulová",J208,0)</f>
        <v>0</v>
      </c>
      <c r="BJ208" s="17" t="s">
        <v>84</v>
      </c>
      <c r="BK208" s="140">
        <f>ROUND(I208*H208,2)</f>
        <v>904.06</v>
      </c>
      <c r="BL208" s="17" t="s">
        <v>261</v>
      </c>
      <c r="BM208" s="139" t="s">
        <v>901</v>
      </c>
    </row>
    <row r="209" spans="2:65" s="1" customFormat="1">
      <c r="B209" s="33"/>
      <c r="D209" s="141" t="s">
        <v>163</v>
      </c>
      <c r="F209" s="142" t="s">
        <v>333</v>
      </c>
      <c r="I209" s="143"/>
      <c r="L209" s="33"/>
      <c r="M209" s="144"/>
      <c r="T209" s="54"/>
      <c r="AT209" s="17" t="s">
        <v>163</v>
      </c>
      <c r="AU209" s="17" t="s">
        <v>86</v>
      </c>
    </row>
    <row r="210" spans="2:65" s="1" customFormat="1" ht="16.5" customHeight="1">
      <c r="B210" s="33"/>
      <c r="C210" s="128" t="s">
        <v>329</v>
      </c>
      <c r="D210" s="128" t="s">
        <v>156</v>
      </c>
      <c r="E210" s="129" t="s">
        <v>335</v>
      </c>
      <c r="F210" s="130" t="s">
        <v>336</v>
      </c>
      <c r="G210" s="131" t="s">
        <v>226</v>
      </c>
      <c r="H210" s="132">
        <v>6</v>
      </c>
      <c r="I210" s="133">
        <v>555.62</v>
      </c>
      <c r="J210" s="134">
        <f>ROUND(I210*H210,2)</f>
        <v>3333.72</v>
      </c>
      <c r="K210" s="130" t="s">
        <v>160</v>
      </c>
      <c r="L210" s="33"/>
      <c r="M210" s="135" t="s">
        <v>32</v>
      </c>
      <c r="N210" s="136" t="s">
        <v>47</v>
      </c>
      <c r="P210" s="137">
        <f>O210*H210</f>
        <v>0</v>
      </c>
      <c r="Q210" s="137">
        <v>2.0600000000000002E-3</v>
      </c>
      <c r="R210" s="137">
        <f>Q210*H210</f>
        <v>1.2360000000000001E-2</v>
      </c>
      <c r="S210" s="137">
        <v>0</v>
      </c>
      <c r="T210" s="138">
        <f>S210*H210</f>
        <v>0</v>
      </c>
      <c r="AR210" s="139" t="s">
        <v>261</v>
      </c>
      <c r="AT210" s="139" t="s">
        <v>156</v>
      </c>
      <c r="AU210" s="139" t="s">
        <v>86</v>
      </c>
      <c r="AY210" s="17" t="s">
        <v>153</v>
      </c>
      <c r="BE210" s="140">
        <f>IF(N210="základní",J210,0)</f>
        <v>3333.72</v>
      </c>
      <c r="BF210" s="140">
        <f>IF(N210="snížená",J210,0)</f>
        <v>0</v>
      </c>
      <c r="BG210" s="140">
        <f>IF(N210="zákl. přenesená",J210,0)</f>
        <v>0</v>
      </c>
      <c r="BH210" s="140">
        <f>IF(N210="sníž. přenesená",J210,0)</f>
        <v>0</v>
      </c>
      <c r="BI210" s="140">
        <f>IF(N210="nulová",J210,0)</f>
        <v>0</v>
      </c>
      <c r="BJ210" s="17" t="s">
        <v>84</v>
      </c>
      <c r="BK210" s="140">
        <f>ROUND(I210*H210,2)</f>
        <v>3333.72</v>
      </c>
      <c r="BL210" s="17" t="s">
        <v>261</v>
      </c>
      <c r="BM210" s="139" t="s">
        <v>902</v>
      </c>
    </row>
    <row r="211" spans="2:65" s="1" customFormat="1">
      <c r="B211" s="33"/>
      <c r="D211" s="141" t="s">
        <v>163</v>
      </c>
      <c r="F211" s="142" t="s">
        <v>338</v>
      </c>
      <c r="I211" s="143"/>
      <c r="L211" s="33"/>
      <c r="M211" s="144"/>
      <c r="T211" s="54"/>
      <c r="AT211" s="17" t="s">
        <v>163</v>
      </c>
      <c r="AU211" s="17" t="s">
        <v>86</v>
      </c>
    </row>
    <row r="212" spans="2:65" s="1" customFormat="1" ht="16.5" customHeight="1">
      <c r="B212" s="33"/>
      <c r="C212" s="128" t="s">
        <v>334</v>
      </c>
      <c r="D212" s="128" t="s">
        <v>156</v>
      </c>
      <c r="E212" s="129" t="s">
        <v>340</v>
      </c>
      <c r="F212" s="130" t="s">
        <v>341</v>
      </c>
      <c r="G212" s="131" t="s">
        <v>226</v>
      </c>
      <c r="H212" s="132">
        <v>2</v>
      </c>
      <c r="I212" s="133">
        <v>395.53</v>
      </c>
      <c r="J212" s="134">
        <f>ROUND(I212*H212,2)</f>
        <v>791.06</v>
      </c>
      <c r="K212" s="130" t="s">
        <v>160</v>
      </c>
      <c r="L212" s="33"/>
      <c r="M212" s="135" t="s">
        <v>32</v>
      </c>
      <c r="N212" s="136" t="s">
        <v>47</v>
      </c>
      <c r="P212" s="137">
        <f>O212*H212</f>
        <v>0</v>
      </c>
      <c r="Q212" s="137">
        <v>4.8000000000000001E-4</v>
      </c>
      <c r="R212" s="137">
        <f>Q212*H212</f>
        <v>9.6000000000000002E-4</v>
      </c>
      <c r="S212" s="137">
        <v>0</v>
      </c>
      <c r="T212" s="138">
        <f>S212*H212</f>
        <v>0</v>
      </c>
      <c r="AR212" s="139" t="s">
        <v>261</v>
      </c>
      <c r="AT212" s="139" t="s">
        <v>156</v>
      </c>
      <c r="AU212" s="139" t="s">
        <v>86</v>
      </c>
      <c r="AY212" s="17" t="s">
        <v>153</v>
      </c>
      <c r="BE212" s="140">
        <f>IF(N212="základní",J212,0)</f>
        <v>791.06</v>
      </c>
      <c r="BF212" s="140">
        <f>IF(N212="snížená",J212,0)</f>
        <v>0</v>
      </c>
      <c r="BG212" s="140">
        <f>IF(N212="zákl. přenesená",J212,0)</f>
        <v>0</v>
      </c>
      <c r="BH212" s="140">
        <f>IF(N212="sníž. přenesená",J212,0)</f>
        <v>0</v>
      </c>
      <c r="BI212" s="140">
        <f>IF(N212="nulová",J212,0)</f>
        <v>0</v>
      </c>
      <c r="BJ212" s="17" t="s">
        <v>84</v>
      </c>
      <c r="BK212" s="140">
        <f>ROUND(I212*H212,2)</f>
        <v>791.06</v>
      </c>
      <c r="BL212" s="17" t="s">
        <v>261</v>
      </c>
      <c r="BM212" s="139" t="s">
        <v>903</v>
      </c>
    </row>
    <row r="213" spans="2:65" s="1" customFormat="1">
      <c r="B213" s="33"/>
      <c r="D213" s="141" t="s">
        <v>163</v>
      </c>
      <c r="F213" s="142" t="s">
        <v>343</v>
      </c>
      <c r="I213" s="143"/>
      <c r="L213" s="33"/>
      <c r="M213" s="144"/>
      <c r="T213" s="54"/>
      <c r="AT213" s="17" t="s">
        <v>163</v>
      </c>
      <c r="AU213" s="17" t="s">
        <v>86</v>
      </c>
    </row>
    <row r="214" spans="2:65" s="1" customFormat="1" ht="16.5" customHeight="1">
      <c r="B214" s="33"/>
      <c r="C214" s="128" t="s">
        <v>339</v>
      </c>
      <c r="D214" s="128" t="s">
        <v>156</v>
      </c>
      <c r="E214" s="129" t="s">
        <v>345</v>
      </c>
      <c r="F214" s="130" t="s">
        <v>346</v>
      </c>
      <c r="G214" s="131" t="s">
        <v>271</v>
      </c>
      <c r="H214" s="132">
        <v>1</v>
      </c>
      <c r="I214" s="133">
        <v>103.59</v>
      </c>
      <c r="J214" s="134">
        <f>ROUND(I214*H214,2)</f>
        <v>103.59</v>
      </c>
      <c r="K214" s="130" t="s">
        <v>160</v>
      </c>
      <c r="L214" s="33"/>
      <c r="M214" s="135" t="s">
        <v>32</v>
      </c>
      <c r="N214" s="136" t="s">
        <v>47</v>
      </c>
      <c r="P214" s="137">
        <f>O214*H214</f>
        <v>0</v>
      </c>
      <c r="Q214" s="137">
        <v>0</v>
      </c>
      <c r="R214" s="137">
        <f>Q214*H214</f>
        <v>0</v>
      </c>
      <c r="S214" s="137">
        <v>0</v>
      </c>
      <c r="T214" s="138">
        <f>S214*H214</f>
        <v>0</v>
      </c>
      <c r="AR214" s="139" t="s">
        <v>261</v>
      </c>
      <c r="AT214" s="139" t="s">
        <v>156</v>
      </c>
      <c r="AU214" s="139" t="s">
        <v>86</v>
      </c>
      <c r="AY214" s="17" t="s">
        <v>153</v>
      </c>
      <c r="BE214" s="140">
        <f>IF(N214="základní",J214,0)</f>
        <v>103.59</v>
      </c>
      <c r="BF214" s="140">
        <f>IF(N214="snížená",J214,0)</f>
        <v>0</v>
      </c>
      <c r="BG214" s="140">
        <f>IF(N214="zákl. přenesená",J214,0)</f>
        <v>0</v>
      </c>
      <c r="BH214" s="140">
        <f>IF(N214="sníž. přenesená",J214,0)</f>
        <v>0</v>
      </c>
      <c r="BI214" s="140">
        <f>IF(N214="nulová",J214,0)</f>
        <v>0</v>
      </c>
      <c r="BJ214" s="17" t="s">
        <v>84</v>
      </c>
      <c r="BK214" s="140">
        <f>ROUND(I214*H214,2)</f>
        <v>103.59</v>
      </c>
      <c r="BL214" s="17" t="s">
        <v>261</v>
      </c>
      <c r="BM214" s="139" t="s">
        <v>904</v>
      </c>
    </row>
    <row r="215" spans="2:65" s="1" customFormat="1">
      <c r="B215" s="33"/>
      <c r="D215" s="141" t="s">
        <v>163</v>
      </c>
      <c r="F215" s="142" t="s">
        <v>348</v>
      </c>
      <c r="I215" s="143"/>
      <c r="L215" s="33"/>
      <c r="M215" s="144"/>
      <c r="T215" s="54"/>
      <c r="AT215" s="17" t="s">
        <v>163</v>
      </c>
      <c r="AU215" s="17" t="s">
        <v>86</v>
      </c>
    </row>
    <row r="216" spans="2:65" s="1" customFormat="1" ht="16.5" customHeight="1">
      <c r="B216" s="33"/>
      <c r="C216" s="128" t="s">
        <v>344</v>
      </c>
      <c r="D216" s="128" t="s">
        <v>156</v>
      </c>
      <c r="E216" s="129" t="s">
        <v>350</v>
      </c>
      <c r="F216" s="130" t="s">
        <v>351</v>
      </c>
      <c r="G216" s="131" t="s">
        <v>271</v>
      </c>
      <c r="H216" s="132">
        <v>2</v>
      </c>
      <c r="I216" s="133">
        <v>141.26</v>
      </c>
      <c r="J216" s="134">
        <f>ROUND(I216*H216,2)</f>
        <v>282.52</v>
      </c>
      <c r="K216" s="130" t="s">
        <v>160</v>
      </c>
      <c r="L216" s="33"/>
      <c r="M216" s="135" t="s">
        <v>32</v>
      </c>
      <c r="N216" s="136" t="s">
        <v>47</v>
      </c>
      <c r="P216" s="137">
        <f>O216*H216</f>
        <v>0</v>
      </c>
      <c r="Q216" s="137">
        <v>0</v>
      </c>
      <c r="R216" s="137">
        <f>Q216*H216</f>
        <v>0</v>
      </c>
      <c r="S216" s="137">
        <v>0</v>
      </c>
      <c r="T216" s="138">
        <f>S216*H216</f>
        <v>0</v>
      </c>
      <c r="AR216" s="139" t="s">
        <v>261</v>
      </c>
      <c r="AT216" s="139" t="s">
        <v>156</v>
      </c>
      <c r="AU216" s="139" t="s">
        <v>86</v>
      </c>
      <c r="AY216" s="17" t="s">
        <v>153</v>
      </c>
      <c r="BE216" s="140">
        <f>IF(N216="základní",J216,0)</f>
        <v>282.52</v>
      </c>
      <c r="BF216" s="140">
        <f>IF(N216="snížená",J216,0)</f>
        <v>0</v>
      </c>
      <c r="BG216" s="140">
        <f>IF(N216="zákl. přenesená",J216,0)</f>
        <v>0</v>
      </c>
      <c r="BH216" s="140">
        <f>IF(N216="sníž. přenesená",J216,0)</f>
        <v>0</v>
      </c>
      <c r="BI216" s="140">
        <f>IF(N216="nulová",J216,0)</f>
        <v>0</v>
      </c>
      <c r="BJ216" s="17" t="s">
        <v>84</v>
      </c>
      <c r="BK216" s="140">
        <f>ROUND(I216*H216,2)</f>
        <v>282.52</v>
      </c>
      <c r="BL216" s="17" t="s">
        <v>261</v>
      </c>
      <c r="BM216" s="139" t="s">
        <v>905</v>
      </c>
    </row>
    <row r="217" spans="2:65" s="1" customFormat="1">
      <c r="B217" s="33"/>
      <c r="D217" s="141" t="s">
        <v>163</v>
      </c>
      <c r="F217" s="142" t="s">
        <v>353</v>
      </c>
      <c r="I217" s="143"/>
      <c r="L217" s="33"/>
      <c r="M217" s="144"/>
      <c r="T217" s="54"/>
      <c r="AT217" s="17" t="s">
        <v>163</v>
      </c>
      <c r="AU217" s="17" t="s">
        <v>86</v>
      </c>
    </row>
    <row r="218" spans="2:65" s="1" customFormat="1" ht="16.5" customHeight="1">
      <c r="B218" s="33"/>
      <c r="C218" s="128" t="s">
        <v>349</v>
      </c>
      <c r="D218" s="128" t="s">
        <v>156</v>
      </c>
      <c r="E218" s="129" t="s">
        <v>355</v>
      </c>
      <c r="F218" s="130" t="s">
        <v>356</v>
      </c>
      <c r="G218" s="131" t="s">
        <v>288</v>
      </c>
      <c r="H218" s="132">
        <v>1</v>
      </c>
      <c r="I218" s="133">
        <v>894.64</v>
      </c>
      <c r="J218" s="134">
        <f>ROUND(I218*H218,2)</f>
        <v>894.64</v>
      </c>
      <c r="K218" s="130" t="s">
        <v>264</v>
      </c>
      <c r="L218" s="33"/>
      <c r="M218" s="135" t="s">
        <v>32</v>
      </c>
      <c r="N218" s="136" t="s">
        <v>47</v>
      </c>
      <c r="P218" s="137">
        <f>O218*H218</f>
        <v>0</v>
      </c>
      <c r="Q218" s="137">
        <v>0</v>
      </c>
      <c r="R218" s="137">
        <f>Q218*H218</f>
        <v>0</v>
      </c>
      <c r="S218" s="137">
        <v>0</v>
      </c>
      <c r="T218" s="138">
        <f>S218*H218</f>
        <v>0</v>
      </c>
      <c r="AR218" s="139" t="s">
        <v>261</v>
      </c>
      <c r="AT218" s="139" t="s">
        <v>156</v>
      </c>
      <c r="AU218" s="139" t="s">
        <v>86</v>
      </c>
      <c r="AY218" s="17" t="s">
        <v>153</v>
      </c>
      <c r="BE218" s="140">
        <f>IF(N218="základní",J218,0)</f>
        <v>894.64</v>
      </c>
      <c r="BF218" s="140">
        <f>IF(N218="snížená",J218,0)</f>
        <v>0</v>
      </c>
      <c r="BG218" s="140">
        <f>IF(N218="zákl. přenesená",J218,0)</f>
        <v>0</v>
      </c>
      <c r="BH218" s="140">
        <f>IF(N218="sníž. přenesená",J218,0)</f>
        <v>0</v>
      </c>
      <c r="BI218" s="140">
        <f>IF(N218="nulová",J218,0)</f>
        <v>0</v>
      </c>
      <c r="BJ218" s="17" t="s">
        <v>84</v>
      </c>
      <c r="BK218" s="140">
        <f>ROUND(I218*H218,2)</f>
        <v>894.64</v>
      </c>
      <c r="BL218" s="17" t="s">
        <v>261</v>
      </c>
      <c r="BM218" s="139" t="s">
        <v>906</v>
      </c>
    </row>
    <row r="219" spans="2:65" s="1" customFormat="1" ht="24.2" customHeight="1">
      <c r="B219" s="33"/>
      <c r="C219" s="128" t="s">
        <v>354</v>
      </c>
      <c r="D219" s="128" t="s">
        <v>156</v>
      </c>
      <c r="E219" s="129" t="s">
        <v>359</v>
      </c>
      <c r="F219" s="130" t="s">
        <v>360</v>
      </c>
      <c r="G219" s="131" t="s">
        <v>294</v>
      </c>
      <c r="H219" s="132">
        <v>1.4999999999999999E-2</v>
      </c>
      <c r="I219" s="133">
        <v>1271.33</v>
      </c>
      <c r="J219" s="134">
        <f>ROUND(I219*H219,2)</f>
        <v>19.07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261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19.07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19.07</v>
      </c>
      <c r="BL219" s="17" t="s">
        <v>261</v>
      </c>
      <c r="BM219" s="139" t="s">
        <v>907</v>
      </c>
    </row>
    <row r="220" spans="2:65" s="1" customFormat="1">
      <c r="B220" s="33"/>
      <c r="D220" s="141" t="s">
        <v>163</v>
      </c>
      <c r="F220" s="142" t="s">
        <v>362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1" customFormat="1" ht="22.9" customHeight="1">
      <c r="B221" s="116"/>
      <c r="D221" s="117" t="s">
        <v>75</v>
      </c>
      <c r="E221" s="126" t="s">
        <v>363</v>
      </c>
      <c r="F221" s="126" t="s">
        <v>364</v>
      </c>
      <c r="I221" s="119"/>
      <c r="J221" s="127">
        <f>BK221</f>
        <v>7259.3</v>
      </c>
      <c r="L221" s="116"/>
      <c r="M221" s="121"/>
      <c r="P221" s="122">
        <f>SUM(P222:P236)</f>
        <v>0</v>
      </c>
      <c r="R221" s="122">
        <f>SUM(R222:R236)</f>
        <v>1.3199999999999998E-2</v>
      </c>
      <c r="T221" s="123">
        <f>SUM(T222:T236)</f>
        <v>0</v>
      </c>
      <c r="AR221" s="117" t="s">
        <v>86</v>
      </c>
      <c r="AT221" s="124" t="s">
        <v>75</v>
      </c>
      <c r="AU221" s="124" t="s">
        <v>84</v>
      </c>
      <c r="AY221" s="117" t="s">
        <v>153</v>
      </c>
      <c r="BK221" s="125">
        <f>SUM(BK222:BK236)</f>
        <v>7259.3</v>
      </c>
    </row>
    <row r="222" spans="2:65" s="1" customFormat="1" ht="21.75" customHeight="1">
      <c r="B222" s="33"/>
      <c r="C222" s="128" t="s">
        <v>358</v>
      </c>
      <c r="D222" s="128" t="s">
        <v>156</v>
      </c>
      <c r="E222" s="129" t="s">
        <v>366</v>
      </c>
      <c r="F222" s="130" t="s">
        <v>367</v>
      </c>
      <c r="G222" s="131" t="s">
        <v>226</v>
      </c>
      <c r="H222" s="132">
        <v>5</v>
      </c>
      <c r="I222" s="133">
        <v>414.36</v>
      </c>
      <c r="J222" s="134">
        <f>ROUND(I222*H222,2)</f>
        <v>2071.8000000000002</v>
      </c>
      <c r="K222" s="130" t="s">
        <v>160</v>
      </c>
      <c r="L222" s="33"/>
      <c r="M222" s="135" t="s">
        <v>32</v>
      </c>
      <c r="N222" s="136" t="s">
        <v>47</v>
      </c>
      <c r="P222" s="137">
        <f>O222*H222</f>
        <v>0</v>
      </c>
      <c r="Q222" s="137">
        <v>1.16E-3</v>
      </c>
      <c r="R222" s="137">
        <f>Q222*H222</f>
        <v>5.7999999999999996E-3</v>
      </c>
      <c r="S222" s="137">
        <v>0</v>
      </c>
      <c r="T222" s="138">
        <f>S222*H222</f>
        <v>0</v>
      </c>
      <c r="AR222" s="139" t="s">
        <v>261</v>
      </c>
      <c r="AT222" s="139" t="s">
        <v>156</v>
      </c>
      <c r="AU222" s="139" t="s">
        <v>86</v>
      </c>
      <c r="AY222" s="17" t="s">
        <v>153</v>
      </c>
      <c r="BE222" s="140">
        <f>IF(N222="základní",J222,0)</f>
        <v>2071.8000000000002</v>
      </c>
      <c r="BF222" s="140">
        <f>IF(N222="snížená",J222,0)</f>
        <v>0</v>
      </c>
      <c r="BG222" s="140">
        <f>IF(N222="zákl. přenesená",J222,0)</f>
        <v>0</v>
      </c>
      <c r="BH222" s="140">
        <f>IF(N222="sníž. přenesená",J222,0)</f>
        <v>0</v>
      </c>
      <c r="BI222" s="140">
        <f>IF(N222="nulová",J222,0)</f>
        <v>0</v>
      </c>
      <c r="BJ222" s="17" t="s">
        <v>84</v>
      </c>
      <c r="BK222" s="140">
        <f>ROUND(I222*H222,2)</f>
        <v>2071.8000000000002</v>
      </c>
      <c r="BL222" s="17" t="s">
        <v>261</v>
      </c>
      <c r="BM222" s="139" t="s">
        <v>908</v>
      </c>
    </row>
    <row r="223" spans="2:65" s="1" customFormat="1">
      <c r="B223" s="33"/>
      <c r="D223" s="141" t="s">
        <v>163</v>
      </c>
      <c r="F223" s="142" t="s">
        <v>369</v>
      </c>
      <c r="I223" s="143"/>
      <c r="L223" s="33"/>
      <c r="M223" s="144"/>
      <c r="T223" s="54"/>
      <c r="AT223" s="17" t="s">
        <v>163</v>
      </c>
      <c r="AU223" s="17" t="s">
        <v>86</v>
      </c>
    </row>
    <row r="224" spans="2:65" s="1" customFormat="1" ht="21.75" customHeight="1">
      <c r="B224" s="33"/>
      <c r="C224" s="128" t="s">
        <v>365</v>
      </c>
      <c r="D224" s="128" t="s">
        <v>156</v>
      </c>
      <c r="E224" s="129" t="s">
        <v>371</v>
      </c>
      <c r="F224" s="130" t="s">
        <v>372</v>
      </c>
      <c r="G224" s="131" t="s">
        <v>226</v>
      </c>
      <c r="H224" s="132">
        <v>5</v>
      </c>
      <c r="I224" s="133">
        <v>452.03</v>
      </c>
      <c r="J224" s="134">
        <f>ROUND(I224*H224,2)</f>
        <v>2260.15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1.2600000000000001E-3</v>
      </c>
      <c r="R224" s="137">
        <f>Q224*H224</f>
        <v>6.3E-3</v>
      </c>
      <c r="S224" s="137">
        <v>0</v>
      </c>
      <c r="T224" s="138">
        <f>S224*H224</f>
        <v>0</v>
      </c>
      <c r="AR224" s="139" t="s">
        <v>261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2260.15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2260.15</v>
      </c>
      <c r="BL224" s="17" t="s">
        <v>261</v>
      </c>
      <c r="BM224" s="139" t="s">
        <v>909</v>
      </c>
    </row>
    <row r="225" spans="2:65" s="1" customFormat="1">
      <c r="B225" s="33"/>
      <c r="D225" s="141" t="s">
        <v>163</v>
      </c>
      <c r="F225" s="142" t="s">
        <v>374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370</v>
      </c>
      <c r="D226" s="128" t="s">
        <v>156</v>
      </c>
      <c r="E226" s="129" t="s">
        <v>376</v>
      </c>
      <c r="F226" s="130" t="s">
        <v>377</v>
      </c>
      <c r="G226" s="131" t="s">
        <v>226</v>
      </c>
      <c r="H226" s="132">
        <v>10</v>
      </c>
      <c r="I226" s="133">
        <v>67.33</v>
      </c>
      <c r="J226" s="134">
        <f>ROUND(I226*H226,2)</f>
        <v>673.3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4.0000000000000003E-5</v>
      </c>
      <c r="R226" s="137">
        <f>Q226*H226</f>
        <v>4.0000000000000002E-4</v>
      </c>
      <c r="S226" s="137">
        <v>0</v>
      </c>
      <c r="T226" s="138">
        <f>S226*H226</f>
        <v>0</v>
      </c>
      <c r="AR226" s="139" t="s">
        <v>261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673.3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673.3</v>
      </c>
      <c r="BL226" s="17" t="s">
        <v>261</v>
      </c>
      <c r="BM226" s="139" t="s">
        <v>910</v>
      </c>
    </row>
    <row r="227" spans="2:65" s="1" customFormat="1">
      <c r="B227" s="33"/>
      <c r="D227" s="141" t="s">
        <v>163</v>
      </c>
      <c r="F227" s="142" t="s">
        <v>379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" customFormat="1" ht="16.5" customHeight="1">
      <c r="B228" s="33"/>
      <c r="C228" s="128" t="s">
        <v>375</v>
      </c>
      <c r="D228" s="128" t="s">
        <v>156</v>
      </c>
      <c r="E228" s="129" t="s">
        <v>386</v>
      </c>
      <c r="F228" s="130" t="s">
        <v>387</v>
      </c>
      <c r="G228" s="131" t="s">
        <v>271</v>
      </c>
      <c r="H228" s="132">
        <v>3</v>
      </c>
      <c r="I228" s="133">
        <v>150.68</v>
      </c>
      <c r="J228" s="134">
        <f>ROUND(I228*H228,2)</f>
        <v>452.04</v>
      </c>
      <c r="K228" s="130" t="s">
        <v>160</v>
      </c>
      <c r="L228" s="33"/>
      <c r="M228" s="135" t="s">
        <v>32</v>
      </c>
      <c r="N228" s="136" t="s">
        <v>47</v>
      </c>
      <c r="P228" s="137">
        <f>O228*H228</f>
        <v>0</v>
      </c>
      <c r="Q228" s="137">
        <v>0</v>
      </c>
      <c r="R228" s="137">
        <f>Q228*H228</f>
        <v>0</v>
      </c>
      <c r="S228" s="137">
        <v>0</v>
      </c>
      <c r="T228" s="138">
        <f>S228*H228</f>
        <v>0</v>
      </c>
      <c r="AR228" s="139" t="s">
        <v>261</v>
      </c>
      <c r="AT228" s="139" t="s">
        <v>156</v>
      </c>
      <c r="AU228" s="139" t="s">
        <v>86</v>
      </c>
      <c r="AY228" s="17" t="s">
        <v>153</v>
      </c>
      <c r="BE228" s="140">
        <f>IF(N228="základní",J228,0)</f>
        <v>452.04</v>
      </c>
      <c r="BF228" s="140">
        <f>IF(N228="snížená",J228,0)</f>
        <v>0</v>
      </c>
      <c r="BG228" s="140">
        <f>IF(N228="zákl. přenesená",J228,0)</f>
        <v>0</v>
      </c>
      <c r="BH228" s="140">
        <f>IF(N228="sníž. přenesená",J228,0)</f>
        <v>0</v>
      </c>
      <c r="BI228" s="140">
        <f>IF(N228="nulová",J228,0)</f>
        <v>0</v>
      </c>
      <c r="BJ228" s="17" t="s">
        <v>84</v>
      </c>
      <c r="BK228" s="140">
        <f>ROUND(I228*H228,2)</f>
        <v>452.04</v>
      </c>
      <c r="BL228" s="17" t="s">
        <v>261</v>
      </c>
      <c r="BM228" s="139" t="s">
        <v>911</v>
      </c>
    </row>
    <row r="229" spans="2:65" s="1" customFormat="1">
      <c r="B229" s="33"/>
      <c r="D229" s="141" t="s">
        <v>163</v>
      </c>
      <c r="F229" s="142" t="s">
        <v>389</v>
      </c>
      <c r="I229" s="143"/>
      <c r="L229" s="33"/>
      <c r="M229" s="144"/>
      <c r="T229" s="54"/>
      <c r="AT229" s="17" t="s">
        <v>163</v>
      </c>
      <c r="AU229" s="17" t="s">
        <v>86</v>
      </c>
    </row>
    <row r="230" spans="2:65" s="1" customFormat="1" ht="16.5" customHeight="1">
      <c r="B230" s="33"/>
      <c r="C230" s="128" t="s">
        <v>380</v>
      </c>
      <c r="D230" s="128" t="s">
        <v>156</v>
      </c>
      <c r="E230" s="129" t="s">
        <v>391</v>
      </c>
      <c r="F230" s="130" t="s">
        <v>392</v>
      </c>
      <c r="G230" s="131" t="s">
        <v>288</v>
      </c>
      <c r="H230" s="132">
        <v>1</v>
      </c>
      <c r="I230" s="133">
        <v>894.64</v>
      </c>
      <c r="J230" s="134">
        <f>ROUND(I230*H230,2)</f>
        <v>894.64</v>
      </c>
      <c r="K230" s="130" t="s">
        <v>264</v>
      </c>
      <c r="L230" s="33"/>
      <c r="M230" s="135" t="s">
        <v>32</v>
      </c>
      <c r="N230" s="136" t="s">
        <v>47</v>
      </c>
      <c r="P230" s="137">
        <f>O230*H230</f>
        <v>0</v>
      </c>
      <c r="Q230" s="137">
        <v>0</v>
      </c>
      <c r="R230" s="137">
        <f>Q230*H230</f>
        <v>0</v>
      </c>
      <c r="S230" s="137">
        <v>0</v>
      </c>
      <c r="T230" s="138">
        <f>S230*H230</f>
        <v>0</v>
      </c>
      <c r="AR230" s="139" t="s">
        <v>261</v>
      </c>
      <c r="AT230" s="139" t="s">
        <v>156</v>
      </c>
      <c r="AU230" s="139" t="s">
        <v>86</v>
      </c>
      <c r="AY230" s="17" t="s">
        <v>153</v>
      </c>
      <c r="BE230" s="140">
        <f>IF(N230="základní",J230,0)</f>
        <v>894.64</v>
      </c>
      <c r="BF230" s="140">
        <f>IF(N230="snížená",J230,0)</f>
        <v>0</v>
      </c>
      <c r="BG230" s="140">
        <f>IF(N230="zákl. přenesená",J230,0)</f>
        <v>0</v>
      </c>
      <c r="BH230" s="140">
        <f>IF(N230="sníž. přenesená",J230,0)</f>
        <v>0</v>
      </c>
      <c r="BI230" s="140">
        <f>IF(N230="nulová",J230,0)</f>
        <v>0</v>
      </c>
      <c r="BJ230" s="17" t="s">
        <v>84</v>
      </c>
      <c r="BK230" s="140">
        <f>ROUND(I230*H230,2)</f>
        <v>894.64</v>
      </c>
      <c r="BL230" s="17" t="s">
        <v>261</v>
      </c>
      <c r="BM230" s="139" t="s">
        <v>912</v>
      </c>
    </row>
    <row r="231" spans="2:65" s="1" customFormat="1" ht="16.5" customHeight="1">
      <c r="B231" s="33"/>
      <c r="C231" s="128" t="s">
        <v>385</v>
      </c>
      <c r="D231" s="128" t="s">
        <v>156</v>
      </c>
      <c r="E231" s="129" t="s">
        <v>381</v>
      </c>
      <c r="F231" s="130" t="s">
        <v>382</v>
      </c>
      <c r="G231" s="131" t="s">
        <v>271</v>
      </c>
      <c r="H231" s="132">
        <v>3</v>
      </c>
      <c r="I231" s="133">
        <v>218.48</v>
      </c>
      <c r="J231" s="134">
        <f>ROUND(I231*H231,2)</f>
        <v>655.44</v>
      </c>
      <c r="K231" s="130" t="s">
        <v>160</v>
      </c>
      <c r="L231" s="33"/>
      <c r="M231" s="135" t="s">
        <v>32</v>
      </c>
      <c r="N231" s="136" t="s">
        <v>47</v>
      </c>
      <c r="P231" s="137">
        <f>O231*H231</f>
        <v>0</v>
      </c>
      <c r="Q231" s="137">
        <v>2.0000000000000001E-4</v>
      </c>
      <c r="R231" s="137">
        <f>Q231*H231</f>
        <v>6.0000000000000006E-4</v>
      </c>
      <c r="S231" s="137">
        <v>0</v>
      </c>
      <c r="T231" s="138">
        <f>S231*H231</f>
        <v>0</v>
      </c>
      <c r="AR231" s="139" t="s">
        <v>261</v>
      </c>
      <c r="AT231" s="139" t="s">
        <v>156</v>
      </c>
      <c r="AU231" s="139" t="s">
        <v>86</v>
      </c>
      <c r="AY231" s="17" t="s">
        <v>153</v>
      </c>
      <c r="BE231" s="140">
        <f>IF(N231="základní",J231,0)</f>
        <v>655.44</v>
      </c>
      <c r="BF231" s="140">
        <f>IF(N231="snížená",J231,0)</f>
        <v>0</v>
      </c>
      <c r="BG231" s="140">
        <f>IF(N231="zákl. přenesená",J231,0)</f>
        <v>0</v>
      </c>
      <c r="BH231" s="140">
        <f>IF(N231="sníž. přenesená",J231,0)</f>
        <v>0</v>
      </c>
      <c r="BI231" s="140">
        <f>IF(N231="nulová",J231,0)</f>
        <v>0</v>
      </c>
      <c r="BJ231" s="17" t="s">
        <v>84</v>
      </c>
      <c r="BK231" s="140">
        <f>ROUND(I231*H231,2)</f>
        <v>655.44</v>
      </c>
      <c r="BL231" s="17" t="s">
        <v>261</v>
      </c>
      <c r="BM231" s="139" t="s">
        <v>913</v>
      </c>
    </row>
    <row r="232" spans="2:65" s="1" customFormat="1">
      <c r="B232" s="33"/>
      <c r="D232" s="141" t="s">
        <v>163</v>
      </c>
      <c r="F232" s="142" t="s">
        <v>384</v>
      </c>
      <c r="I232" s="143"/>
      <c r="L232" s="33"/>
      <c r="M232" s="144"/>
      <c r="T232" s="54"/>
      <c r="AT232" s="17" t="s">
        <v>163</v>
      </c>
      <c r="AU232" s="17" t="s">
        <v>86</v>
      </c>
    </row>
    <row r="233" spans="2:65" s="1" customFormat="1" ht="21.75" customHeight="1">
      <c r="B233" s="33"/>
      <c r="C233" s="128" t="s">
        <v>390</v>
      </c>
      <c r="D233" s="128" t="s">
        <v>156</v>
      </c>
      <c r="E233" s="129" t="s">
        <v>395</v>
      </c>
      <c r="F233" s="130" t="s">
        <v>396</v>
      </c>
      <c r="G233" s="131" t="s">
        <v>226</v>
      </c>
      <c r="H233" s="132">
        <v>10</v>
      </c>
      <c r="I233" s="133">
        <v>23.54</v>
      </c>
      <c r="J233" s="134">
        <f>ROUND(I233*H233,2)</f>
        <v>235.4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1.0000000000000001E-5</v>
      </c>
      <c r="R233" s="137">
        <f>Q233*H233</f>
        <v>1E-4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235.4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235.4</v>
      </c>
      <c r="BL233" s="17" t="s">
        <v>261</v>
      </c>
      <c r="BM233" s="139" t="s">
        <v>914</v>
      </c>
    </row>
    <row r="234" spans="2:65" s="1" customFormat="1">
      <c r="B234" s="33"/>
      <c r="D234" s="141" t="s">
        <v>163</v>
      </c>
      <c r="F234" s="142" t="s">
        <v>398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" customFormat="1" ht="24.2" customHeight="1">
      <c r="B235" s="33"/>
      <c r="C235" s="128" t="s">
        <v>394</v>
      </c>
      <c r="D235" s="128" t="s">
        <v>156</v>
      </c>
      <c r="E235" s="129" t="s">
        <v>400</v>
      </c>
      <c r="F235" s="130" t="s">
        <v>401</v>
      </c>
      <c r="G235" s="131" t="s">
        <v>294</v>
      </c>
      <c r="H235" s="132">
        <v>1.2999999999999999E-2</v>
      </c>
      <c r="I235" s="133">
        <v>1271.33</v>
      </c>
      <c r="J235" s="134">
        <f>ROUND(I235*H235,2)</f>
        <v>16.53</v>
      </c>
      <c r="K235" s="130" t="s">
        <v>160</v>
      </c>
      <c r="L235" s="33"/>
      <c r="M235" s="135" t="s">
        <v>32</v>
      </c>
      <c r="N235" s="136" t="s">
        <v>47</v>
      </c>
      <c r="P235" s="137">
        <f>O235*H235</f>
        <v>0</v>
      </c>
      <c r="Q235" s="137">
        <v>0</v>
      </c>
      <c r="R235" s="137">
        <f>Q235*H235</f>
        <v>0</v>
      </c>
      <c r="S235" s="137">
        <v>0</v>
      </c>
      <c r="T235" s="138">
        <f>S235*H235</f>
        <v>0</v>
      </c>
      <c r="AR235" s="139" t="s">
        <v>261</v>
      </c>
      <c r="AT235" s="139" t="s">
        <v>156</v>
      </c>
      <c r="AU235" s="139" t="s">
        <v>86</v>
      </c>
      <c r="AY235" s="17" t="s">
        <v>153</v>
      </c>
      <c r="BE235" s="140">
        <f>IF(N235="základní",J235,0)</f>
        <v>16.53</v>
      </c>
      <c r="BF235" s="140">
        <f>IF(N235="snížená",J235,0)</f>
        <v>0</v>
      </c>
      <c r="BG235" s="140">
        <f>IF(N235="zákl. přenesená",J235,0)</f>
        <v>0</v>
      </c>
      <c r="BH235" s="140">
        <f>IF(N235="sníž. přenesená",J235,0)</f>
        <v>0</v>
      </c>
      <c r="BI235" s="140">
        <f>IF(N235="nulová",J235,0)</f>
        <v>0</v>
      </c>
      <c r="BJ235" s="17" t="s">
        <v>84</v>
      </c>
      <c r="BK235" s="140">
        <f>ROUND(I235*H235,2)</f>
        <v>16.53</v>
      </c>
      <c r="BL235" s="17" t="s">
        <v>261</v>
      </c>
      <c r="BM235" s="139" t="s">
        <v>915</v>
      </c>
    </row>
    <row r="236" spans="2:65" s="1" customFormat="1">
      <c r="B236" s="33"/>
      <c r="D236" s="141" t="s">
        <v>163</v>
      </c>
      <c r="F236" s="142" t="s">
        <v>403</v>
      </c>
      <c r="I236" s="143"/>
      <c r="L236" s="33"/>
      <c r="M236" s="144"/>
      <c r="T236" s="54"/>
      <c r="AT236" s="17" t="s">
        <v>163</v>
      </c>
      <c r="AU236" s="17" t="s">
        <v>86</v>
      </c>
    </row>
    <row r="237" spans="2:65" s="11" customFormat="1" ht="22.9" customHeight="1">
      <c r="B237" s="116"/>
      <c r="D237" s="117" t="s">
        <v>75</v>
      </c>
      <c r="E237" s="126" t="s">
        <v>404</v>
      </c>
      <c r="F237" s="126" t="s">
        <v>405</v>
      </c>
      <c r="I237" s="119"/>
      <c r="J237" s="127">
        <f>BK237</f>
        <v>21096.22</v>
      </c>
      <c r="L237" s="116"/>
      <c r="M237" s="121"/>
      <c r="P237" s="122">
        <f>SUM(P238:P272)</f>
        <v>0</v>
      </c>
      <c r="R237" s="122">
        <f>SUM(R238:R272)</f>
        <v>6.9390000000000007E-2</v>
      </c>
      <c r="T237" s="123">
        <f>SUM(T238:T272)</f>
        <v>4.7970000000000006E-2</v>
      </c>
      <c r="AR237" s="117" t="s">
        <v>86</v>
      </c>
      <c r="AT237" s="124" t="s">
        <v>75</v>
      </c>
      <c r="AU237" s="124" t="s">
        <v>84</v>
      </c>
      <c r="AY237" s="117" t="s">
        <v>153</v>
      </c>
      <c r="BK237" s="125">
        <f>SUM(BK238:BK272)</f>
        <v>21096.22</v>
      </c>
    </row>
    <row r="238" spans="2:65" s="1" customFormat="1" ht="16.5" customHeight="1">
      <c r="B238" s="33"/>
      <c r="C238" s="128" t="s">
        <v>399</v>
      </c>
      <c r="D238" s="128" t="s">
        <v>156</v>
      </c>
      <c r="E238" s="129" t="s">
        <v>418</v>
      </c>
      <c r="F238" s="130" t="s">
        <v>419</v>
      </c>
      <c r="G238" s="131" t="s">
        <v>409</v>
      </c>
      <c r="H238" s="132">
        <v>1</v>
      </c>
      <c r="I238" s="133">
        <v>235.43</v>
      </c>
      <c r="J238" s="134">
        <f>ROUND(I238*H238,2)</f>
        <v>235.43</v>
      </c>
      <c r="K238" s="130" t="s">
        <v>160</v>
      </c>
      <c r="L238" s="33"/>
      <c r="M238" s="135" t="s">
        <v>32</v>
      </c>
      <c r="N238" s="136" t="s">
        <v>47</v>
      </c>
      <c r="P238" s="137">
        <f>O238*H238</f>
        <v>0</v>
      </c>
      <c r="Q238" s="137">
        <v>0</v>
      </c>
      <c r="R238" s="137">
        <f>Q238*H238</f>
        <v>0</v>
      </c>
      <c r="S238" s="137">
        <v>1.933E-2</v>
      </c>
      <c r="T238" s="138">
        <f>S238*H238</f>
        <v>1.933E-2</v>
      </c>
      <c r="AR238" s="139" t="s">
        <v>261</v>
      </c>
      <c r="AT238" s="139" t="s">
        <v>156</v>
      </c>
      <c r="AU238" s="139" t="s">
        <v>86</v>
      </c>
      <c r="AY238" s="17" t="s">
        <v>153</v>
      </c>
      <c r="BE238" s="140">
        <f>IF(N238="základní",J238,0)</f>
        <v>235.43</v>
      </c>
      <c r="BF238" s="140">
        <f>IF(N238="snížená",J238,0)</f>
        <v>0</v>
      </c>
      <c r="BG238" s="140">
        <f>IF(N238="zákl. přenesená",J238,0)</f>
        <v>0</v>
      </c>
      <c r="BH238" s="140">
        <f>IF(N238="sníž. přenesená",J238,0)</f>
        <v>0</v>
      </c>
      <c r="BI238" s="140">
        <f>IF(N238="nulová",J238,0)</f>
        <v>0</v>
      </c>
      <c r="BJ238" s="17" t="s">
        <v>84</v>
      </c>
      <c r="BK238" s="140">
        <f>ROUND(I238*H238,2)</f>
        <v>235.43</v>
      </c>
      <c r="BL238" s="17" t="s">
        <v>261</v>
      </c>
      <c r="BM238" s="139" t="s">
        <v>916</v>
      </c>
    </row>
    <row r="239" spans="2:65" s="1" customFormat="1">
      <c r="B239" s="33"/>
      <c r="D239" s="141" t="s">
        <v>163</v>
      </c>
      <c r="F239" s="142" t="s">
        <v>421</v>
      </c>
      <c r="I239" s="143"/>
      <c r="L239" s="33"/>
      <c r="M239" s="144"/>
      <c r="T239" s="54"/>
      <c r="AT239" s="17" t="s">
        <v>163</v>
      </c>
      <c r="AU239" s="17" t="s">
        <v>86</v>
      </c>
    </row>
    <row r="240" spans="2:65" s="1" customFormat="1" ht="16.5" customHeight="1">
      <c r="B240" s="33"/>
      <c r="C240" s="128" t="s">
        <v>406</v>
      </c>
      <c r="D240" s="128" t="s">
        <v>156</v>
      </c>
      <c r="E240" s="129" t="s">
        <v>423</v>
      </c>
      <c r="F240" s="130" t="s">
        <v>424</v>
      </c>
      <c r="G240" s="131" t="s">
        <v>409</v>
      </c>
      <c r="H240" s="132">
        <v>1</v>
      </c>
      <c r="I240" s="133">
        <v>235.43</v>
      </c>
      <c r="J240" s="134">
        <f>ROUND(I240*H240,2)</f>
        <v>235.43</v>
      </c>
      <c r="K240" s="130" t="s">
        <v>160</v>
      </c>
      <c r="L240" s="33"/>
      <c r="M240" s="135" t="s">
        <v>32</v>
      </c>
      <c r="N240" s="136" t="s">
        <v>47</v>
      </c>
      <c r="P240" s="137">
        <f>O240*H240</f>
        <v>0</v>
      </c>
      <c r="Q240" s="137">
        <v>0</v>
      </c>
      <c r="R240" s="137">
        <f>Q240*H240</f>
        <v>0</v>
      </c>
      <c r="S240" s="137">
        <v>1.9460000000000002E-2</v>
      </c>
      <c r="T240" s="138">
        <f>S240*H240</f>
        <v>1.9460000000000002E-2</v>
      </c>
      <c r="AR240" s="139" t="s">
        <v>261</v>
      </c>
      <c r="AT240" s="139" t="s">
        <v>156</v>
      </c>
      <c r="AU240" s="139" t="s">
        <v>86</v>
      </c>
      <c r="AY240" s="17" t="s">
        <v>153</v>
      </c>
      <c r="BE240" s="140">
        <f>IF(N240="základní",J240,0)</f>
        <v>235.43</v>
      </c>
      <c r="BF240" s="140">
        <f>IF(N240="snížená",J240,0)</f>
        <v>0</v>
      </c>
      <c r="BG240" s="140">
        <f>IF(N240="zákl. přenesená",J240,0)</f>
        <v>0</v>
      </c>
      <c r="BH240" s="140">
        <f>IF(N240="sníž. přenesená",J240,0)</f>
        <v>0</v>
      </c>
      <c r="BI240" s="140">
        <f>IF(N240="nulová",J240,0)</f>
        <v>0</v>
      </c>
      <c r="BJ240" s="17" t="s">
        <v>84</v>
      </c>
      <c r="BK240" s="140">
        <f>ROUND(I240*H240,2)</f>
        <v>235.43</v>
      </c>
      <c r="BL240" s="17" t="s">
        <v>261</v>
      </c>
      <c r="BM240" s="139" t="s">
        <v>917</v>
      </c>
    </row>
    <row r="241" spans="2:65" s="1" customFormat="1">
      <c r="B241" s="33"/>
      <c r="D241" s="141" t="s">
        <v>163</v>
      </c>
      <c r="F241" s="142" t="s">
        <v>426</v>
      </c>
      <c r="I241" s="143"/>
      <c r="L241" s="33"/>
      <c r="M241" s="144"/>
      <c r="T241" s="54"/>
      <c r="AT241" s="17" t="s">
        <v>163</v>
      </c>
      <c r="AU241" s="17" t="s">
        <v>86</v>
      </c>
    </row>
    <row r="242" spans="2:65" s="1" customFormat="1" ht="16.5" customHeight="1">
      <c r="B242" s="33"/>
      <c r="C242" s="128" t="s">
        <v>412</v>
      </c>
      <c r="D242" s="128" t="s">
        <v>156</v>
      </c>
      <c r="E242" s="129" t="s">
        <v>407</v>
      </c>
      <c r="F242" s="130" t="s">
        <v>408</v>
      </c>
      <c r="G242" s="131" t="s">
        <v>409</v>
      </c>
      <c r="H242" s="132">
        <v>1</v>
      </c>
      <c r="I242" s="133">
        <v>84.76</v>
      </c>
      <c r="J242" s="134">
        <f>ROUND(I242*H242,2)</f>
        <v>84.76</v>
      </c>
      <c r="K242" s="130" t="s">
        <v>160</v>
      </c>
      <c r="L242" s="33"/>
      <c r="M242" s="135" t="s">
        <v>32</v>
      </c>
      <c r="N242" s="136" t="s">
        <v>47</v>
      </c>
      <c r="P242" s="137">
        <f>O242*H242</f>
        <v>0</v>
      </c>
      <c r="Q242" s="137">
        <v>0</v>
      </c>
      <c r="R242" s="137">
        <f>Q242*H242</f>
        <v>0</v>
      </c>
      <c r="S242" s="137">
        <v>1.56E-3</v>
      </c>
      <c r="T242" s="138">
        <f>S242*H242</f>
        <v>1.56E-3</v>
      </c>
      <c r="AR242" s="139" t="s">
        <v>261</v>
      </c>
      <c r="AT242" s="139" t="s">
        <v>156</v>
      </c>
      <c r="AU242" s="139" t="s">
        <v>86</v>
      </c>
      <c r="AY242" s="17" t="s">
        <v>153</v>
      </c>
      <c r="BE242" s="140">
        <f>IF(N242="základní",J242,0)</f>
        <v>84.76</v>
      </c>
      <c r="BF242" s="140">
        <f>IF(N242="snížená",J242,0)</f>
        <v>0</v>
      </c>
      <c r="BG242" s="140">
        <f>IF(N242="zákl. přenesená",J242,0)</f>
        <v>0</v>
      </c>
      <c r="BH242" s="140">
        <f>IF(N242="sníž. přenesená",J242,0)</f>
        <v>0</v>
      </c>
      <c r="BI242" s="140">
        <f>IF(N242="nulová",J242,0)</f>
        <v>0</v>
      </c>
      <c r="BJ242" s="17" t="s">
        <v>84</v>
      </c>
      <c r="BK242" s="140">
        <f>ROUND(I242*H242,2)</f>
        <v>84.76</v>
      </c>
      <c r="BL242" s="17" t="s">
        <v>261</v>
      </c>
      <c r="BM242" s="139" t="s">
        <v>918</v>
      </c>
    </row>
    <row r="243" spans="2:65" s="1" customFormat="1">
      <c r="B243" s="33"/>
      <c r="D243" s="141" t="s">
        <v>163</v>
      </c>
      <c r="F243" s="142" t="s">
        <v>411</v>
      </c>
      <c r="I243" s="143"/>
      <c r="L243" s="33"/>
      <c r="M243" s="144"/>
      <c r="T243" s="54"/>
      <c r="AT243" s="17" t="s">
        <v>163</v>
      </c>
      <c r="AU243" s="17" t="s">
        <v>86</v>
      </c>
    </row>
    <row r="244" spans="2:65" s="1" customFormat="1" ht="16.5" customHeight="1">
      <c r="B244" s="33"/>
      <c r="C244" s="128" t="s">
        <v>417</v>
      </c>
      <c r="D244" s="128" t="s">
        <v>156</v>
      </c>
      <c r="E244" s="129" t="s">
        <v>413</v>
      </c>
      <c r="F244" s="130" t="s">
        <v>414</v>
      </c>
      <c r="G244" s="131" t="s">
        <v>271</v>
      </c>
      <c r="H244" s="132">
        <v>1</v>
      </c>
      <c r="I244" s="133">
        <v>84.76</v>
      </c>
      <c r="J244" s="134">
        <f>ROUND(I244*H244,2)</f>
        <v>84.76</v>
      </c>
      <c r="K244" s="130" t="s">
        <v>160</v>
      </c>
      <c r="L244" s="33"/>
      <c r="M244" s="135" t="s">
        <v>32</v>
      </c>
      <c r="N244" s="136" t="s">
        <v>47</v>
      </c>
      <c r="P244" s="137">
        <f>O244*H244</f>
        <v>0</v>
      </c>
      <c r="Q244" s="137">
        <v>0</v>
      </c>
      <c r="R244" s="137">
        <f>Q244*H244</f>
        <v>0</v>
      </c>
      <c r="S244" s="137">
        <v>7.62E-3</v>
      </c>
      <c r="T244" s="138">
        <f>S244*H244</f>
        <v>7.62E-3</v>
      </c>
      <c r="AR244" s="139" t="s">
        <v>261</v>
      </c>
      <c r="AT244" s="139" t="s">
        <v>156</v>
      </c>
      <c r="AU244" s="139" t="s">
        <v>86</v>
      </c>
      <c r="AY244" s="17" t="s">
        <v>153</v>
      </c>
      <c r="BE244" s="140">
        <f>IF(N244="základní",J244,0)</f>
        <v>84.76</v>
      </c>
      <c r="BF244" s="140">
        <f>IF(N244="snížená",J244,0)</f>
        <v>0</v>
      </c>
      <c r="BG244" s="140">
        <f>IF(N244="zákl. přenesená",J244,0)</f>
        <v>0</v>
      </c>
      <c r="BH244" s="140">
        <f>IF(N244="sníž. přenesená",J244,0)</f>
        <v>0</v>
      </c>
      <c r="BI244" s="140">
        <f>IF(N244="nulová",J244,0)</f>
        <v>0</v>
      </c>
      <c r="BJ244" s="17" t="s">
        <v>84</v>
      </c>
      <c r="BK244" s="140">
        <f>ROUND(I244*H244,2)</f>
        <v>84.76</v>
      </c>
      <c r="BL244" s="17" t="s">
        <v>261</v>
      </c>
      <c r="BM244" s="139" t="s">
        <v>919</v>
      </c>
    </row>
    <row r="245" spans="2:65" s="1" customFormat="1">
      <c r="B245" s="33"/>
      <c r="D245" s="141" t="s">
        <v>163</v>
      </c>
      <c r="F245" s="142" t="s">
        <v>416</v>
      </c>
      <c r="I245" s="143"/>
      <c r="L245" s="33"/>
      <c r="M245" s="144"/>
      <c r="T245" s="54"/>
      <c r="AT245" s="17" t="s">
        <v>163</v>
      </c>
      <c r="AU245" s="17" t="s">
        <v>86</v>
      </c>
    </row>
    <row r="246" spans="2:65" s="1" customFormat="1" ht="21.75" customHeight="1">
      <c r="B246" s="33"/>
      <c r="C246" s="128" t="s">
        <v>422</v>
      </c>
      <c r="D246" s="128" t="s">
        <v>156</v>
      </c>
      <c r="E246" s="129" t="s">
        <v>439</v>
      </c>
      <c r="F246" s="130" t="s">
        <v>440</v>
      </c>
      <c r="G246" s="131" t="s">
        <v>409</v>
      </c>
      <c r="H246" s="132">
        <v>1</v>
      </c>
      <c r="I246" s="133">
        <v>4002.34</v>
      </c>
      <c r="J246" s="134">
        <f>ROUND(I246*H246,2)</f>
        <v>4002.34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1.387E-2</v>
      </c>
      <c r="R246" s="137">
        <f>Q246*H246</f>
        <v>1.387E-2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4002.34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4002.34</v>
      </c>
      <c r="BL246" s="17" t="s">
        <v>261</v>
      </c>
      <c r="BM246" s="139" t="s">
        <v>920</v>
      </c>
    </row>
    <row r="247" spans="2:65" s="1" customFormat="1">
      <c r="B247" s="33"/>
      <c r="D247" s="141" t="s">
        <v>163</v>
      </c>
      <c r="F247" s="142" t="s">
        <v>442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" customFormat="1" ht="24.2" customHeight="1">
      <c r="B248" s="33"/>
      <c r="C248" s="128" t="s">
        <v>427</v>
      </c>
      <c r="D248" s="128" t="s">
        <v>156</v>
      </c>
      <c r="E248" s="129" t="s">
        <v>921</v>
      </c>
      <c r="F248" s="130" t="s">
        <v>922</v>
      </c>
      <c r="G248" s="131" t="s">
        <v>409</v>
      </c>
      <c r="H248" s="132">
        <v>1</v>
      </c>
      <c r="I248" s="133">
        <v>2683.92</v>
      </c>
      <c r="J248" s="134">
        <f>ROUND(I248*H248,2)</f>
        <v>2683.92</v>
      </c>
      <c r="K248" s="130" t="s">
        <v>160</v>
      </c>
      <c r="L248" s="33"/>
      <c r="M248" s="135" t="s">
        <v>32</v>
      </c>
      <c r="N248" s="136" t="s">
        <v>47</v>
      </c>
      <c r="P248" s="137">
        <f>O248*H248</f>
        <v>0</v>
      </c>
      <c r="Q248" s="137">
        <v>1.247E-2</v>
      </c>
      <c r="R248" s="137">
        <f>Q248*H248</f>
        <v>1.247E-2</v>
      </c>
      <c r="S248" s="137">
        <v>0</v>
      </c>
      <c r="T248" s="138">
        <f>S248*H248</f>
        <v>0</v>
      </c>
      <c r="AR248" s="139" t="s">
        <v>261</v>
      </c>
      <c r="AT248" s="139" t="s">
        <v>156</v>
      </c>
      <c r="AU248" s="139" t="s">
        <v>86</v>
      </c>
      <c r="AY248" s="17" t="s">
        <v>153</v>
      </c>
      <c r="BE248" s="140">
        <f>IF(N248="základní",J248,0)</f>
        <v>2683.92</v>
      </c>
      <c r="BF248" s="140">
        <f>IF(N248="snížená",J248,0)</f>
        <v>0</v>
      </c>
      <c r="BG248" s="140">
        <f>IF(N248="zákl. přenesená",J248,0)</f>
        <v>0</v>
      </c>
      <c r="BH248" s="140">
        <f>IF(N248="sníž. přenesená",J248,0)</f>
        <v>0</v>
      </c>
      <c r="BI248" s="140">
        <f>IF(N248="nulová",J248,0)</f>
        <v>0</v>
      </c>
      <c r="BJ248" s="17" t="s">
        <v>84</v>
      </c>
      <c r="BK248" s="140">
        <f>ROUND(I248*H248,2)</f>
        <v>2683.92</v>
      </c>
      <c r="BL248" s="17" t="s">
        <v>261</v>
      </c>
      <c r="BM248" s="139" t="s">
        <v>923</v>
      </c>
    </row>
    <row r="249" spans="2:65" s="1" customFormat="1">
      <c r="B249" s="33"/>
      <c r="D249" s="141" t="s">
        <v>163</v>
      </c>
      <c r="F249" s="142" t="s">
        <v>924</v>
      </c>
      <c r="I249" s="143"/>
      <c r="L249" s="33"/>
      <c r="M249" s="144"/>
      <c r="T249" s="54"/>
      <c r="AT249" s="17" t="s">
        <v>163</v>
      </c>
      <c r="AU249" s="17" t="s">
        <v>86</v>
      </c>
    </row>
    <row r="250" spans="2:65" s="1" customFormat="1" ht="16.5" customHeight="1">
      <c r="B250" s="33"/>
      <c r="C250" s="128" t="s">
        <v>433</v>
      </c>
      <c r="D250" s="128" t="s">
        <v>156</v>
      </c>
      <c r="E250" s="129" t="s">
        <v>485</v>
      </c>
      <c r="F250" s="130" t="s">
        <v>486</v>
      </c>
      <c r="G250" s="131" t="s">
        <v>409</v>
      </c>
      <c r="H250" s="132">
        <v>1</v>
      </c>
      <c r="I250" s="133">
        <v>1695.11</v>
      </c>
      <c r="J250" s="134">
        <f>ROUND(I250*H250,2)</f>
        <v>1695.11</v>
      </c>
      <c r="K250" s="130" t="s">
        <v>160</v>
      </c>
      <c r="L250" s="33"/>
      <c r="M250" s="135" t="s">
        <v>32</v>
      </c>
      <c r="N250" s="136" t="s">
        <v>47</v>
      </c>
      <c r="P250" s="137">
        <f>O250*H250</f>
        <v>0</v>
      </c>
      <c r="Q250" s="137">
        <v>1.8E-3</v>
      </c>
      <c r="R250" s="137">
        <f>Q250*H250</f>
        <v>1.8E-3</v>
      </c>
      <c r="S250" s="137">
        <v>0</v>
      </c>
      <c r="T250" s="138">
        <f>S250*H250</f>
        <v>0</v>
      </c>
      <c r="AR250" s="139" t="s">
        <v>261</v>
      </c>
      <c r="AT250" s="139" t="s">
        <v>156</v>
      </c>
      <c r="AU250" s="139" t="s">
        <v>86</v>
      </c>
      <c r="AY250" s="17" t="s">
        <v>153</v>
      </c>
      <c r="BE250" s="140">
        <f>IF(N250="základní",J250,0)</f>
        <v>1695.11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1695.11</v>
      </c>
      <c r="BL250" s="17" t="s">
        <v>261</v>
      </c>
      <c r="BM250" s="139" t="s">
        <v>925</v>
      </c>
    </row>
    <row r="251" spans="2:65" s="1" customFormat="1">
      <c r="B251" s="33"/>
      <c r="D251" s="141" t="s">
        <v>163</v>
      </c>
      <c r="F251" s="142" t="s">
        <v>488</v>
      </c>
      <c r="I251" s="143"/>
      <c r="L251" s="33"/>
      <c r="M251" s="144"/>
      <c r="T251" s="54"/>
      <c r="AT251" s="17" t="s">
        <v>163</v>
      </c>
      <c r="AU251" s="17" t="s">
        <v>86</v>
      </c>
    </row>
    <row r="252" spans="2:65" s="1" customFormat="1" ht="16.5" customHeight="1">
      <c r="B252" s="33"/>
      <c r="C252" s="128" t="s">
        <v>438</v>
      </c>
      <c r="D252" s="128" t="s">
        <v>156</v>
      </c>
      <c r="E252" s="129" t="s">
        <v>479</v>
      </c>
      <c r="F252" s="130" t="s">
        <v>480</v>
      </c>
      <c r="G252" s="131" t="s">
        <v>271</v>
      </c>
      <c r="H252" s="132">
        <v>1</v>
      </c>
      <c r="I252" s="133">
        <v>725.13</v>
      </c>
      <c r="J252" s="134">
        <f>ROUND(I252*H252,2)</f>
        <v>725.13</v>
      </c>
      <c r="K252" s="130" t="s">
        <v>160</v>
      </c>
      <c r="L252" s="33"/>
      <c r="M252" s="135" t="s">
        <v>32</v>
      </c>
      <c r="N252" s="136" t="s">
        <v>47</v>
      </c>
      <c r="P252" s="137">
        <f>O252*H252</f>
        <v>0</v>
      </c>
      <c r="Q252" s="137">
        <v>1.2800000000000001E-3</v>
      </c>
      <c r="R252" s="137">
        <f>Q252*H252</f>
        <v>1.2800000000000001E-3</v>
      </c>
      <c r="S252" s="137">
        <v>0</v>
      </c>
      <c r="T252" s="138">
        <f>S252*H252</f>
        <v>0</v>
      </c>
      <c r="AR252" s="139" t="s">
        <v>261</v>
      </c>
      <c r="AT252" s="139" t="s">
        <v>156</v>
      </c>
      <c r="AU252" s="139" t="s">
        <v>86</v>
      </c>
      <c r="AY252" s="17" t="s">
        <v>153</v>
      </c>
      <c r="BE252" s="140">
        <f>IF(N252="základní",J252,0)</f>
        <v>725.13</v>
      </c>
      <c r="BF252" s="140">
        <f>IF(N252="snížená",J252,0)</f>
        <v>0</v>
      </c>
      <c r="BG252" s="140">
        <f>IF(N252="zákl. přenesená",J252,0)</f>
        <v>0</v>
      </c>
      <c r="BH252" s="140">
        <f>IF(N252="sníž. přenesená",J252,0)</f>
        <v>0</v>
      </c>
      <c r="BI252" s="140">
        <f>IF(N252="nulová",J252,0)</f>
        <v>0</v>
      </c>
      <c r="BJ252" s="17" t="s">
        <v>84</v>
      </c>
      <c r="BK252" s="140">
        <f>ROUND(I252*H252,2)</f>
        <v>725.13</v>
      </c>
      <c r="BL252" s="17" t="s">
        <v>261</v>
      </c>
      <c r="BM252" s="139" t="s">
        <v>926</v>
      </c>
    </row>
    <row r="253" spans="2:65" s="1" customFormat="1">
      <c r="B253" s="33"/>
      <c r="D253" s="141" t="s">
        <v>163</v>
      </c>
      <c r="F253" s="142" t="s">
        <v>482</v>
      </c>
      <c r="I253" s="143"/>
      <c r="L253" s="33"/>
      <c r="M253" s="144"/>
      <c r="T253" s="54"/>
      <c r="AT253" s="17" t="s">
        <v>163</v>
      </c>
      <c r="AU253" s="17" t="s">
        <v>86</v>
      </c>
    </row>
    <row r="254" spans="2:65" s="12" customFormat="1">
      <c r="B254" s="145"/>
      <c r="D254" s="146" t="s">
        <v>165</v>
      </c>
      <c r="E254" s="147" t="s">
        <v>32</v>
      </c>
      <c r="F254" s="148" t="s">
        <v>927</v>
      </c>
      <c r="H254" s="147" t="s">
        <v>32</v>
      </c>
      <c r="I254" s="149"/>
      <c r="L254" s="145"/>
      <c r="M254" s="150"/>
      <c r="T254" s="151"/>
      <c r="AT254" s="147" t="s">
        <v>165</v>
      </c>
      <c r="AU254" s="147" t="s">
        <v>86</v>
      </c>
      <c r="AV254" s="12" t="s">
        <v>84</v>
      </c>
      <c r="AW254" s="12" t="s">
        <v>37</v>
      </c>
      <c r="AX254" s="12" t="s">
        <v>76</v>
      </c>
      <c r="AY254" s="147" t="s">
        <v>153</v>
      </c>
    </row>
    <row r="255" spans="2:65" s="13" customFormat="1">
      <c r="B255" s="152"/>
      <c r="D255" s="146" t="s">
        <v>165</v>
      </c>
      <c r="E255" s="153" t="s">
        <v>32</v>
      </c>
      <c r="F255" s="154" t="s">
        <v>84</v>
      </c>
      <c r="H255" s="155">
        <v>1</v>
      </c>
      <c r="I255" s="156"/>
      <c r="L255" s="152"/>
      <c r="M255" s="157"/>
      <c r="T255" s="158"/>
      <c r="AT255" s="153" t="s">
        <v>165</v>
      </c>
      <c r="AU255" s="153" t="s">
        <v>86</v>
      </c>
      <c r="AV255" s="13" t="s">
        <v>86</v>
      </c>
      <c r="AW255" s="13" t="s">
        <v>37</v>
      </c>
      <c r="AX255" s="13" t="s">
        <v>84</v>
      </c>
      <c r="AY255" s="153" t="s">
        <v>153</v>
      </c>
    </row>
    <row r="256" spans="2:65" s="1" customFormat="1" ht="16.5" customHeight="1">
      <c r="B256" s="33"/>
      <c r="C256" s="128" t="s">
        <v>443</v>
      </c>
      <c r="D256" s="128" t="s">
        <v>156</v>
      </c>
      <c r="E256" s="129" t="s">
        <v>928</v>
      </c>
      <c r="F256" s="130" t="s">
        <v>929</v>
      </c>
      <c r="G256" s="131" t="s">
        <v>409</v>
      </c>
      <c r="H256" s="132">
        <v>1</v>
      </c>
      <c r="I256" s="133">
        <v>4468.5</v>
      </c>
      <c r="J256" s="134">
        <f>ROUND(I256*H256,2)</f>
        <v>4468.5</v>
      </c>
      <c r="K256" s="130" t="s">
        <v>160</v>
      </c>
      <c r="L256" s="33"/>
      <c r="M256" s="135" t="s">
        <v>32</v>
      </c>
      <c r="N256" s="136" t="s">
        <v>47</v>
      </c>
      <c r="P256" s="137">
        <f>O256*H256</f>
        <v>0</v>
      </c>
      <c r="Q256" s="137">
        <v>1.6990000000000002E-2</v>
      </c>
      <c r="R256" s="137">
        <f>Q256*H256</f>
        <v>1.6990000000000002E-2</v>
      </c>
      <c r="S256" s="137">
        <v>0</v>
      </c>
      <c r="T256" s="138">
        <f>S256*H256</f>
        <v>0</v>
      </c>
      <c r="AR256" s="139" t="s">
        <v>261</v>
      </c>
      <c r="AT256" s="139" t="s">
        <v>156</v>
      </c>
      <c r="AU256" s="139" t="s">
        <v>86</v>
      </c>
      <c r="AY256" s="17" t="s">
        <v>153</v>
      </c>
      <c r="BE256" s="140">
        <f>IF(N256="základní",J256,0)</f>
        <v>4468.5</v>
      </c>
      <c r="BF256" s="140">
        <f>IF(N256="snížená",J256,0)</f>
        <v>0</v>
      </c>
      <c r="BG256" s="140">
        <f>IF(N256="zákl. přenesená",J256,0)</f>
        <v>0</v>
      </c>
      <c r="BH256" s="140">
        <f>IF(N256="sníž. přenesená",J256,0)</f>
        <v>0</v>
      </c>
      <c r="BI256" s="140">
        <f>IF(N256="nulová",J256,0)</f>
        <v>0</v>
      </c>
      <c r="BJ256" s="17" t="s">
        <v>84</v>
      </c>
      <c r="BK256" s="140">
        <f>ROUND(I256*H256,2)</f>
        <v>4468.5</v>
      </c>
      <c r="BL256" s="17" t="s">
        <v>261</v>
      </c>
      <c r="BM256" s="139" t="s">
        <v>930</v>
      </c>
    </row>
    <row r="257" spans="2:65" s="1" customFormat="1">
      <c r="B257" s="33"/>
      <c r="D257" s="141" t="s">
        <v>163</v>
      </c>
      <c r="F257" s="142" t="s">
        <v>931</v>
      </c>
      <c r="I257" s="143"/>
      <c r="L257" s="33"/>
      <c r="M257" s="144"/>
      <c r="T257" s="54"/>
      <c r="AT257" s="17" t="s">
        <v>163</v>
      </c>
      <c r="AU257" s="17" t="s">
        <v>86</v>
      </c>
    </row>
    <row r="258" spans="2:65" s="1" customFormat="1" ht="16.5" customHeight="1">
      <c r="B258" s="33"/>
      <c r="C258" s="128" t="s">
        <v>448</v>
      </c>
      <c r="D258" s="128" t="s">
        <v>156</v>
      </c>
      <c r="E258" s="129" t="s">
        <v>471</v>
      </c>
      <c r="F258" s="130" t="s">
        <v>472</v>
      </c>
      <c r="G258" s="131" t="s">
        <v>409</v>
      </c>
      <c r="H258" s="132">
        <v>1</v>
      </c>
      <c r="I258" s="133">
        <v>1638.67</v>
      </c>
      <c r="J258" s="134">
        <f>ROUND(I258*H258,2)</f>
        <v>1638.67</v>
      </c>
      <c r="K258" s="130" t="s">
        <v>264</v>
      </c>
      <c r="L258" s="33"/>
      <c r="M258" s="135" t="s">
        <v>32</v>
      </c>
      <c r="N258" s="136" t="s">
        <v>47</v>
      </c>
      <c r="P258" s="137">
        <f>O258*H258</f>
        <v>0</v>
      </c>
      <c r="Q258" s="137">
        <v>2.14E-3</v>
      </c>
      <c r="R258" s="137">
        <f>Q258*H258</f>
        <v>2.14E-3</v>
      </c>
      <c r="S258" s="137">
        <v>0</v>
      </c>
      <c r="T258" s="138">
        <f>S258*H258</f>
        <v>0</v>
      </c>
      <c r="AR258" s="139" t="s">
        <v>261</v>
      </c>
      <c r="AT258" s="139" t="s">
        <v>156</v>
      </c>
      <c r="AU258" s="139" t="s">
        <v>86</v>
      </c>
      <c r="AY258" s="17" t="s">
        <v>153</v>
      </c>
      <c r="BE258" s="140">
        <f>IF(N258="základní",J258,0)</f>
        <v>1638.67</v>
      </c>
      <c r="BF258" s="140">
        <f>IF(N258="snížená",J258,0)</f>
        <v>0</v>
      </c>
      <c r="BG258" s="140">
        <f>IF(N258="zákl. přenesená",J258,0)</f>
        <v>0</v>
      </c>
      <c r="BH258" s="140">
        <f>IF(N258="sníž. přenesená",J258,0)</f>
        <v>0</v>
      </c>
      <c r="BI258" s="140">
        <f>IF(N258="nulová",J258,0)</f>
        <v>0</v>
      </c>
      <c r="BJ258" s="17" t="s">
        <v>84</v>
      </c>
      <c r="BK258" s="140">
        <f>ROUND(I258*H258,2)</f>
        <v>1638.67</v>
      </c>
      <c r="BL258" s="17" t="s">
        <v>261</v>
      </c>
      <c r="BM258" s="139" t="s">
        <v>932</v>
      </c>
    </row>
    <row r="259" spans="2:65" s="1" customFormat="1" ht="16.5" customHeight="1">
      <c r="B259" s="33"/>
      <c r="C259" s="128" t="s">
        <v>452</v>
      </c>
      <c r="D259" s="128" t="s">
        <v>156</v>
      </c>
      <c r="E259" s="129" t="s">
        <v>933</v>
      </c>
      <c r="F259" s="130" t="s">
        <v>934</v>
      </c>
      <c r="G259" s="131" t="s">
        <v>409</v>
      </c>
      <c r="H259" s="132">
        <v>1</v>
      </c>
      <c r="I259" s="133">
        <v>2872.27</v>
      </c>
      <c r="J259" s="134">
        <f>ROUND(I259*H259,2)</f>
        <v>2872.27</v>
      </c>
      <c r="K259" s="130" t="s">
        <v>264</v>
      </c>
      <c r="L259" s="33"/>
      <c r="M259" s="135" t="s">
        <v>32</v>
      </c>
      <c r="N259" s="136" t="s">
        <v>47</v>
      </c>
      <c r="P259" s="137">
        <f>O259*H259</f>
        <v>0</v>
      </c>
      <c r="Q259" s="137">
        <v>1.745E-2</v>
      </c>
      <c r="R259" s="137">
        <f>Q259*H259</f>
        <v>1.745E-2</v>
      </c>
      <c r="S259" s="137">
        <v>0</v>
      </c>
      <c r="T259" s="138">
        <f>S259*H259</f>
        <v>0</v>
      </c>
      <c r="AR259" s="139" t="s">
        <v>261</v>
      </c>
      <c r="AT259" s="139" t="s">
        <v>156</v>
      </c>
      <c r="AU259" s="139" t="s">
        <v>86</v>
      </c>
      <c r="AY259" s="17" t="s">
        <v>153</v>
      </c>
      <c r="BE259" s="140">
        <f>IF(N259="základní",J259,0)</f>
        <v>2872.27</v>
      </c>
      <c r="BF259" s="140">
        <f>IF(N259="snížená",J259,0)</f>
        <v>0</v>
      </c>
      <c r="BG259" s="140">
        <f>IF(N259="zákl. přenesená",J259,0)</f>
        <v>0</v>
      </c>
      <c r="BH259" s="140">
        <f>IF(N259="sníž. přenesená",J259,0)</f>
        <v>0</v>
      </c>
      <c r="BI259" s="140">
        <f>IF(N259="nulová",J259,0)</f>
        <v>0</v>
      </c>
      <c r="BJ259" s="17" t="s">
        <v>84</v>
      </c>
      <c r="BK259" s="140">
        <f>ROUND(I259*H259,2)</f>
        <v>2872.27</v>
      </c>
      <c r="BL259" s="17" t="s">
        <v>261</v>
      </c>
      <c r="BM259" s="139" t="s">
        <v>935</v>
      </c>
    </row>
    <row r="260" spans="2:65" s="1" customFormat="1" ht="16.5" customHeight="1">
      <c r="B260" s="33"/>
      <c r="C260" s="128" t="s">
        <v>457</v>
      </c>
      <c r="D260" s="128" t="s">
        <v>156</v>
      </c>
      <c r="E260" s="129" t="s">
        <v>444</v>
      </c>
      <c r="F260" s="130" t="s">
        <v>445</v>
      </c>
      <c r="G260" s="131" t="s">
        <v>271</v>
      </c>
      <c r="H260" s="132">
        <v>1</v>
      </c>
      <c r="I260" s="133">
        <v>207.18</v>
      </c>
      <c r="J260" s="134">
        <f>ROUND(I260*H260,2)</f>
        <v>207.18</v>
      </c>
      <c r="K260" s="130" t="s">
        <v>160</v>
      </c>
      <c r="L260" s="33"/>
      <c r="M260" s="135" t="s">
        <v>32</v>
      </c>
      <c r="N260" s="136" t="s">
        <v>47</v>
      </c>
      <c r="P260" s="137">
        <f>O260*H260</f>
        <v>0</v>
      </c>
      <c r="Q260" s="137">
        <v>0</v>
      </c>
      <c r="R260" s="137">
        <f>Q260*H260</f>
        <v>0</v>
      </c>
      <c r="S260" s="137">
        <v>0</v>
      </c>
      <c r="T260" s="138">
        <f>S260*H260</f>
        <v>0</v>
      </c>
      <c r="AR260" s="139" t="s">
        <v>261</v>
      </c>
      <c r="AT260" s="139" t="s">
        <v>156</v>
      </c>
      <c r="AU260" s="139" t="s">
        <v>86</v>
      </c>
      <c r="AY260" s="17" t="s">
        <v>153</v>
      </c>
      <c r="BE260" s="140">
        <f>IF(N260="základní",J260,0)</f>
        <v>207.18</v>
      </c>
      <c r="BF260" s="140">
        <f>IF(N260="snížená",J260,0)</f>
        <v>0</v>
      </c>
      <c r="BG260" s="140">
        <f>IF(N260="zákl. přenesená",J260,0)</f>
        <v>0</v>
      </c>
      <c r="BH260" s="140">
        <f>IF(N260="sníž. přenesená",J260,0)</f>
        <v>0</v>
      </c>
      <c r="BI260" s="140">
        <f>IF(N260="nulová",J260,0)</f>
        <v>0</v>
      </c>
      <c r="BJ260" s="17" t="s">
        <v>84</v>
      </c>
      <c r="BK260" s="140">
        <f>ROUND(I260*H260,2)</f>
        <v>207.18</v>
      </c>
      <c r="BL260" s="17" t="s">
        <v>261</v>
      </c>
      <c r="BM260" s="139" t="s">
        <v>936</v>
      </c>
    </row>
    <row r="261" spans="2:65" s="1" customFormat="1">
      <c r="B261" s="33"/>
      <c r="D261" s="141" t="s">
        <v>163</v>
      </c>
      <c r="F261" s="142" t="s">
        <v>447</v>
      </c>
      <c r="I261" s="143"/>
      <c r="L261" s="33"/>
      <c r="M261" s="144"/>
      <c r="T261" s="54"/>
      <c r="AT261" s="17" t="s">
        <v>163</v>
      </c>
      <c r="AU261" s="17" t="s">
        <v>86</v>
      </c>
    </row>
    <row r="262" spans="2:65" s="1" customFormat="1" ht="16.5" customHeight="1">
      <c r="B262" s="33"/>
      <c r="C262" s="166" t="s">
        <v>461</v>
      </c>
      <c r="D262" s="166" t="s">
        <v>231</v>
      </c>
      <c r="E262" s="167" t="s">
        <v>449</v>
      </c>
      <c r="F262" s="168" t="s">
        <v>450</v>
      </c>
      <c r="G262" s="169" t="s">
        <v>271</v>
      </c>
      <c r="H262" s="170">
        <v>1</v>
      </c>
      <c r="I262" s="171">
        <v>1129.98</v>
      </c>
      <c r="J262" s="172">
        <f>ROUND(I262*H262,2)</f>
        <v>1129.98</v>
      </c>
      <c r="K262" s="168" t="s">
        <v>160</v>
      </c>
      <c r="L262" s="173"/>
      <c r="M262" s="174" t="s">
        <v>32</v>
      </c>
      <c r="N262" s="175" t="s">
        <v>47</v>
      </c>
      <c r="P262" s="137">
        <f>O262*H262</f>
        <v>0</v>
      </c>
      <c r="Q262" s="137">
        <v>2.3999999999999998E-3</v>
      </c>
      <c r="R262" s="137">
        <f>Q262*H262</f>
        <v>2.3999999999999998E-3</v>
      </c>
      <c r="S262" s="137">
        <v>0</v>
      </c>
      <c r="T262" s="138">
        <f>S262*H262</f>
        <v>0</v>
      </c>
      <c r="AR262" s="139" t="s">
        <v>354</v>
      </c>
      <c r="AT262" s="139" t="s">
        <v>231</v>
      </c>
      <c r="AU262" s="139" t="s">
        <v>86</v>
      </c>
      <c r="AY262" s="17" t="s">
        <v>153</v>
      </c>
      <c r="BE262" s="140">
        <f>IF(N262="základní",J262,0)</f>
        <v>1129.98</v>
      </c>
      <c r="BF262" s="140">
        <f>IF(N262="snížená",J262,0)</f>
        <v>0</v>
      </c>
      <c r="BG262" s="140">
        <f>IF(N262="zákl. přenesená",J262,0)</f>
        <v>0</v>
      </c>
      <c r="BH262" s="140">
        <f>IF(N262="sníž. přenesená",J262,0)</f>
        <v>0</v>
      </c>
      <c r="BI262" s="140">
        <f>IF(N262="nulová",J262,0)</f>
        <v>0</v>
      </c>
      <c r="BJ262" s="17" t="s">
        <v>84</v>
      </c>
      <c r="BK262" s="140">
        <f>ROUND(I262*H262,2)</f>
        <v>1129.98</v>
      </c>
      <c r="BL262" s="17" t="s">
        <v>261</v>
      </c>
      <c r="BM262" s="139" t="s">
        <v>937</v>
      </c>
    </row>
    <row r="263" spans="2:65" s="1" customFormat="1" ht="16.5" customHeight="1">
      <c r="B263" s="33"/>
      <c r="C263" s="128" t="s">
        <v>465</v>
      </c>
      <c r="D263" s="128" t="s">
        <v>156</v>
      </c>
      <c r="E263" s="129" t="s">
        <v>428</v>
      </c>
      <c r="F263" s="130" t="s">
        <v>429</v>
      </c>
      <c r="G263" s="131" t="s">
        <v>409</v>
      </c>
      <c r="H263" s="132">
        <v>3</v>
      </c>
      <c r="I263" s="133">
        <v>235.43</v>
      </c>
      <c r="J263" s="134">
        <f>ROUND(I263*H263,2)</f>
        <v>706.29</v>
      </c>
      <c r="K263" s="130" t="s">
        <v>160</v>
      </c>
      <c r="L263" s="33"/>
      <c r="M263" s="135" t="s">
        <v>32</v>
      </c>
      <c r="N263" s="136" t="s">
        <v>47</v>
      </c>
      <c r="P263" s="137">
        <f>O263*H263</f>
        <v>0</v>
      </c>
      <c r="Q263" s="137">
        <v>2.4000000000000001E-4</v>
      </c>
      <c r="R263" s="137">
        <f>Q263*H263</f>
        <v>7.2000000000000005E-4</v>
      </c>
      <c r="S263" s="137">
        <v>0</v>
      </c>
      <c r="T263" s="138">
        <f>S263*H263</f>
        <v>0</v>
      </c>
      <c r="AR263" s="139" t="s">
        <v>261</v>
      </c>
      <c r="AT263" s="139" t="s">
        <v>156</v>
      </c>
      <c r="AU263" s="139" t="s">
        <v>86</v>
      </c>
      <c r="AY263" s="17" t="s">
        <v>153</v>
      </c>
      <c r="BE263" s="140">
        <f>IF(N263="základní",J263,0)</f>
        <v>706.29</v>
      </c>
      <c r="BF263" s="140">
        <f>IF(N263="snížená",J263,0)</f>
        <v>0</v>
      </c>
      <c r="BG263" s="140">
        <f>IF(N263="zákl. přenesená",J263,0)</f>
        <v>0</v>
      </c>
      <c r="BH263" s="140">
        <f>IF(N263="sníž. přenesená",J263,0)</f>
        <v>0</v>
      </c>
      <c r="BI263" s="140">
        <f>IF(N263="nulová",J263,0)</f>
        <v>0</v>
      </c>
      <c r="BJ263" s="17" t="s">
        <v>84</v>
      </c>
      <c r="BK263" s="140">
        <f>ROUND(I263*H263,2)</f>
        <v>706.29</v>
      </c>
      <c r="BL263" s="17" t="s">
        <v>261</v>
      </c>
      <c r="BM263" s="139" t="s">
        <v>938</v>
      </c>
    </row>
    <row r="264" spans="2:65" s="1" customFormat="1">
      <c r="B264" s="33"/>
      <c r="D264" s="141" t="s">
        <v>163</v>
      </c>
      <c r="F264" s="142" t="s">
        <v>431</v>
      </c>
      <c r="I264" s="143"/>
      <c r="L264" s="33"/>
      <c r="M264" s="144"/>
      <c r="T264" s="54"/>
      <c r="AT264" s="17" t="s">
        <v>163</v>
      </c>
      <c r="AU264" s="17" t="s">
        <v>86</v>
      </c>
    </row>
    <row r="265" spans="2:65" s="12" customFormat="1">
      <c r="B265" s="145"/>
      <c r="D265" s="146" t="s">
        <v>165</v>
      </c>
      <c r="E265" s="147" t="s">
        <v>32</v>
      </c>
      <c r="F265" s="148" t="s">
        <v>176</v>
      </c>
      <c r="H265" s="147" t="s">
        <v>32</v>
      </c>
      <c r="I265" s="149"/>
      <c r="L265" s="145"/>
      <c r="M265" s="150"/>
      <c r="T265" s="151"/>
      <c r="AT265" s="147" t="s">
        <v>165</v>
      </c>
      <c r="AU265" s="147" t="s">
        <v>86</v>
      </c>
      <c r="AV265" s="12" t="s">
        <v>84</v>
      </c>
      <c r="AW265" s="12" t="s">
        <v>37</v>
      </c>
      <c r="AX265" s="12" t="s">
        <v>76</v>
      </c>
      <c r="AY265" s="147" t="s">
        <v>153</v>
      </c>
    </row>
    <row r="266" spans="2:65" s="13" customFormat="1">
      <c r="B266" s="152"/>
      <c r="D266" s="146" t="s">
        <v>165</v>
      </c>
      <c r="E266" s="153" t="s">
        <v>32</v>
      </c>
      <c r="F266" s="154" t="s">
        <v>84</v>
      </c>
      <c r="H266" s="155">
        <v>1</v>
      </c>
      <c r="I266" s="156"/>
      <c r="L266" s="152"/>
      <c r="M266" s="157"/>
      <c r="T266" s="158"/>
      <c r="AT266" s="153" t="s">
        <v>165</v>
      </c>
      <c r="AU266" s="153" t="s">
        <v>86</v>
      </c>
      <c r="AV266" s="13" t="s">
        <v>86</v>
      </c>
      <c r="AW266" s="13" t="s">
        <v>37</v>
      </c>
      <c r="AX266" s="13" t="s">
        <v>76</v>
      </c>
      <c r="AY266" s="153" t="s">
        <v>153</v>
      </c>
    </row>
    <row r="267" spans="2:65" s="12" customFormat="1">
      <c r="B267" s="145"/>
      <c r="D267" s="146" t="s">
        <v>165</v>
      </c>
      <c r="E267" s="147" t="s">
        <v>32</v>
      </c>
      <c r="F267" s="148" t="s">
        <v>858</v>
      </c>
      <c r="H267" s="147" t="s">
        <v>32</v>
      </c>
      <c r="I267" s="149"/>
      <c r="L267" s="145"/>
      <c r="M267" s="150"/>
      <c r="T267" s="151"/>
      <c r="AT267" s="147" t="s">
        <v>165</v>
      </c>
      <c r="AU267" s="147" t="s">
        <v>86</v>
      </c>
      <c r="AV267" s="12" t="s">
        <v>84</v>
      </c>
      <c r="AW267" s="12" t="s">
        <v>37</v>
      </c>
      <c r="AX267" s="12" t="s">
        <v>76</v>
      </c>
      <c r="AY267" s="147" t="s">
        <v>153</v>
      </c>
    </row>
    <row r="268" spans="2:65" s="13" customFormat="1">
      <c r="B268" s="152"/>
      <c r="D268" s="146" t="s">
        <v>165</v>
      </c>
      <c r="E268" s="153" t="s">
        <v>32</v>
      </c>
      <c r="F268" s="154" t="s">
        <v>86</v>
      </c>
      <c r="H268" s="155">
        <v>2</v>
      </c>
      <c r="I268" s="156"/>
      <c r="L268" s="152"/>
      <c r="M268" s="157"/>
      <c r="T268" s="158"/>
      <c r="AT268" s="153" t="s">
        <v>165</v>
      </c>
      <c r="AU268" s="153" t="s">
        <v>86</v>
      </c>
      <c r="AV268" s="13" t="s">
        <v>86</v>
      </c>
      <c r="AW268" s="13" t="s">
        <v>37</v>
      </c>
      <c r="AX268" s="13" t="s">
        <v>76</v>
      </c>
      <c r="AY268" s="153" t="s">
        <v>153</v>
      </c>
    </row>
    <row r="269" spans="2:65" s="14" customFormat="1">
      <c r="B269" s="159"/>
      <c r="D269" s="146" t="s">
        <v>165</v>
      </c>
      <c r="E269" s="160" t="s">
        <v>32</v>
      </c>
      <c r="F269" s="161" t="s">
        <v>178</v>
      </c>
      <c r="H269" s="162">
        <v>3</v>
      </c>
      <c r="I269" s="163"/>
      <c r="L269" s="159"/>
      <c r="M269" s="164"/>
      <c r="T269" s="165"/>
      <c r="AT269" s="160" t="s">
        <v>165</v>
      </c>
      <c r="AU269" s="160" t="s">
        <v>86</v>
      </c>
      <c r="AV269" s="14" t="s">
        <v>161</v>
      </c>
      <c r="AW269" s="14" t="s">
        <v>37</v>
      </c>
      <c r="AX269" s="14" t="s">
        <v>84</v>
      </c>
      <c r="AY269" s="160" t="s">
        <v>153</v>
      </c>
    </row>
    <row r="270" spans="2:65" s="1" customFormat="1" ht="16.5" customHeight="1">
      <c r="B270" s="33"/>
      <c r="C270" s="166" t="s">
        <v>470</v>
      </c>
      <c r="D270" s="166" t="s">
        <v>231</v>
      </c>
      <c r="E270" s="167" t="s">
        <v>434</v>
      </c>
      <c r="F270" s="168" t="s">
        <v>435</v>
      </c>
      <c r="G270" s="169" t="s">
        <v>226</v>
      </c>
      <c r="H270" s="170">
        <v>1.5</v>
      </c>
      <c r="I270" s="171">
        <v>159.15</v>
      </c>
      <c r="J270" s="172">
        <f>ROUND(I270*H270,2)</f>
        <v>238.73</v>
      </c>
      <c r="K270" s="168" t="s">
        <v>160</v>
      </c>
      <c r="L270" s="173"/>
      <c r="M270" s="174" t="s">
        <v>32</v>
      </c>
      <c r="N270" s="175" t="s">
        <v>47</v>
      </c>
      <c r="P270" s="137">
        <f>O270*H270</f>
        <v>0</v>
      </c>
      <c r="Q270" s="137">
        <v>1.8000000000000001E-4</v>
      </c>
      <c r="R270" s="137">
        <f>Q270*H270</f>
        <v>2.7E-4</v>
      </c>
      <c r="S270" s="137">
        <v>0</v>
      </c>
      <c r="T270" s="138">
        <f>S270*H270</f>
        <v>0</v>
      </c>
      <c r="AR270" s="139" t="s">
        <v>354</v>
      </c>
      <c r="AT270" s="139" t="s">
        <v>231</v>
      </c>
      <c r="AU270" s="139" t="s">
        <v>86</v>
      </c>
      <c r="AY270" s="17" t="s">
        <v>153</v>
      </c>
      <c r="BE270" s="140">
        <f>IF(N270="základní",J270,0)</f>
        <v>238.73</v>
      </c>
      <c r="BF270" s="140">
        <f>IF(N270="snížená",J270,0)</f>
        <v>0</v>
      </c>
      <c r="BG270" s="140">
        <f>IF(N270="zákl. přenesená",J270,0)</f>
        <v>0</v>
      </c>
      <c r="BH270" s="140">
        <f>IF(N270="sníž. přenesená",J270,0)</f>
        <v>0</v>
      </c>
      <c r="BI270" s="140">
        <f>IF(N270="nulová",J270,0)</f>
        <v>0</v>
      </c>
      <c r="BJ270" s="17" t="s">
        <v>84</v>
      </c>
      <c r="BK270" s="140">
        <f>ROUND(I270*H270,2)</f>
        <v>238.73</v>
      </c>
      <c r="BL270" s="17" t="s">
        <v>261</v>
      </c>
      <c r="BM270" s="139" t="s">
        <v>939</v>
      </c>
    </row>
    <row r="271" spans="2:65" s="1" customFormat="1" ht="24.2" customHeight="1">
      <c r="B271" s="33"/>
      <c r="C271" s="128" t="s">
        <v>474</v>
      </c>
      <c r="D271" s="128" t="s">
        <v>156</v>
      </c>
      <c r="E271" s="129" t="s">
        <v>490</v>
      </c>
      <c r="F271" s="130" t="s">
        <v>491</v>
      </c>
      <c r="G271" s="131" t="s">
        <v>294</v>
      </c>
      <c r="H271" s="132">
        <v>6.9000000000000006E-2</v>
      </c>
      <c r="I271" s="133">
        <v>1271.33</v>
      </c>
      <c r="J271" s="134">
        <f>ROUND(I271*H271,2)</f>
        <v>87.72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87.72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87.72</v>
      </c>
      <c r="BL271" s="17" t="s">
        <v>261</v>
      </c>
      <c r="BM271" s="139" t="s">
        <v>940</v>
      </c>
    </row>
    <row r="272" spans="2:65" s="1" customFormat="1">
      <c r="B272" s="33"/>
      <c r="D272" s="141" t="s">
        <v>163</v>
      </c>
      <c r="F272" s="142" t="s">
        <v>493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494</v>
      </c>
      <c r="F273" s="126" t="s">
        <v>495</v>
      </c>
      <c r="I273" s="119"/>
      <c r="J273" s="127">
        <f>BK273</f>
        <v>4781.0400000000009</v>
      </c>
      <c r="L273" s="116"/>
      <c r="M273" s="121"/>
      <c r="P273" s="122">
        <f>SUM(P274:P325)</f>
        <v>0</v>
      </c>
      <c r="R273" s="122">
        <f>SUM(R274:R325)</f>
        <v>1.3600000000000001E-3</v>
      </c>
      <c r="T273" s="123">
        <f>SUM(T274:T325)</f>
        <v>4.3E-3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SUM(BK274:BK325)</f>
        <v>4781.0400000000009</v>
      </c>
    </row>
    <row r="274" spans="2:65" s="1" customFormat="1" ht="16.5" customHeight="1">
      <c r="B274" s="33"/>
      <c r="C274" s="128" t="s">
        <v>478</v>
      </c>
      <c r="D274" s="128" t="s">
        <v>156</v>
      </c>
      <c r="E274" s="129" t="s">
        <v>497</v>
      </c>
      <c r="F274" s="130" t="s">
        <v>498</v>
      </c>
      <c r="G274" s="131" t="s">
        <v>271</v>
      </c>
      <c r="H274" s="132">
        <v>5</v>
      </c>
      <c r="I274" s="133">
        <v>55.56</v>
      </c>
      <c r="J274" s="134">
        <f>ROUND(I274*H274,2)</f>
        <v>277.8</v>
      </c>
      <c r="K274" s="130" t="s">
        <v>264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5.0000000000000002E-5</v>
      </c>
      <c r="T274" s="138">
        <f>S274*H274</f>
        <v>2.5000000000000001E-4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277.8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277.8</v>
      </c>
      <c r="BL274" s="17" t="s">
        <v>261</v>
      </c>
      <c r="BM274" s="139" t="s">
        <v>941</v>
      </c>
    </row>
    <row r="275" spans="2:65" s="12" customFormat="1">
      <c r="B275" s="145"/>
      <c r="D275" s="146" t="s">
        <v>165</v>
      </c>
      <c r="E275" s="147" t="s">
        <v>32</v>
      </c>
      <c r="F275" s="148" t="s">
        <v>942</v>
      </c>
      <c r="H275" s="147" t="s">
        <v>32</v>
      </c>
      <c r="I275" s="149"/>
      <c r="L275" s="145"/>
      <c r="M275" s="150"/>
      <c r="T275" s="151"/>
      <c r="AT275" s="147" t="s">
        <v>165</v>
      </c>
      <c r="AU275" s="147" t="s">
        <v>86</v>
      </c>
      <c r="AV275" s="12" t="s">
        <v>84</v>
      </c>
      <c r="AW275" s="12" t="s">
        <v>37</v>
      </c>
      <c r="AX275" s="12" t="s">
        <v>76</v>
      </c>
      <c r="AY275" s="147" t="s">
        <v>153</v>
      </c>
    </row>
    <row r="276" spans="2:65" s="13" customFormat="1">
      <c r="B276" s="152"/>
      <c r="D276" s="146" t="s">
        <v>165</v>
      </c>
      <c r="E276" s="153" t="s">
        <v>32</v>
      </c>
      <c r="F276" s="154" t="s">
        <v>179</v>
      </c>
      <c r="H276" s="155">
        <v>3</v>
      </c>
      <c r="I276" s="156"/>
      <c r="L276" s="152"/>
      <c r="M276" s="157"/>
      <c r="T276" s="158"/>
      <c r="AT276" s="153" t="s">
        <v>165</v>
      </c>
      <c r="AU276" s="153" t="s">
        <v>86</v>
      </c>
      <c r="AV276" s="13" t="s">
        <v>86</v>
      </c>
      <c r="AW276" s="13" t="s">
        <v>37</v>
      </c>
      <c r="AX276" s="13" t="s">
        <v>76</v>
      </c>
      <c r="AY276" s="153" t="s">
        <v>153</v>
      </c>
    </row>
    <row r="277" spans="2:65" s="12" customFormat="1">
      <c r="B277" s="145"/>
      <c r="D277" s="146" t="s">
        <v>165</v>
      </c>
      <c r="E277" s="147" t="s">
        <v>32</v>
      </c>
      <c r="F277" s="148" t="s">
        <v>943</v>
      </c>
      <c r="H277" s="147" t="s">
        <v>32</v>
      </c>
      <c r="I277" s="149"/>
      <c r="L277" s="145"/>
      <c r="M277" s="150"/>
      <c r="T277" s="151"/>
      <c r="AT277" s="147" t="s">
        <v>165</v>
      </c>
      <c r="AU277" s="147" t="s">
        <v>86</v>
      </c>
      <c r="AV277" s="12" t="s">
        <v>84</v>
      </c>
      <c r="AW277" s="12" t="s">
        <v>37</v>
      </c>
      <c r="AX277" s="12" t="s">
        <v>76</v>
      </c>
      <c r="AY277" s="147" t="s">
        <v>153</v>
      </c>
    </row>
    <row r="278" spans="2:65" s="13" customFormat="1">
      <c r="B278" s="152"/>
      <c r="D278" s="146" t="s">
        <v>165</v>
      </c>
      <c r="E278" s="153" t="s">
        <v>32</v>
      </c>
      <c r="F278" s="154" t="s">
        <v>86</v>
      </c>
      <c r="H278" s="155">
        <v>2</v>
      </c>
      <c r="I278" s="156"/>
      <c r="L278" s="152"/>
      <c r="M278" s="157"/>
      <c r="T278" s="158"/>
      <c r="AT278" s="153" t="s">
        <v>165</v>
      </c>
      <c r="AU278" s="153" t="s">
        <v>86</v>
      </c>
      <c r="AV278" s="13" t="s">
        <v>86</v>
      </c>
      <c r="AW278" s="13" t="s">
        <v>37</v>
      </c>
      <c r="AX278" s="13" t="s">
        <v>76</v>
      </c>
      <c r="AY278" s="153" t="s">
        <v>153</v>
      </c>
    </row>
    <row r="279" spans="2:65" s="14" customFormat="1">
      <c r="B279" s="159"/>
      <c r="D279" s="146" t="s">
        <v>165</v>
      </c>
      <c r="E279" s="160" t="s">
        <v>32</v>
      </c>
      <c r="F279" s="161" t="s">
        <v>178</v>
      </c>
      <c r="H279" s="162">
        <v>5</v>
      </c>
      <c r="I279" s="163"/>
      <c r="L279" s="159"/>
      <c r="M279" s="164"/>
      <c r="T279" s="165"/>
      <c r="AT279" s="160" t="s">
        <v>165</v>
      </c>
      <c r="AU279" s="160" t="s">
        <v>86</v>
      </c>
      <c r="AV279" s="14" t="s">
        <v>161</v>
      </c>
      <c r="AW279" s="14" t="s">
        <v>37</v>
      </c>
      <c r="AX279" s="14" t="s">
        <v>84</v>
      </c>
      <c r="AY279" s="160" t="s">
        <v>153</v>
      </c>
    </row>
    <row r="280" spans="2:65" s="1" customFormat="1" ht="16.5" customHeight="1">
      <c r="B280" s="33"/>
      <c r="C280" s="128" t="s">
        <v>484</v>
      </c>
      <c r="D280" s="128" t="s">
        <v>156</v>
      </c>
      <c r="E280" s="129" t="s">
        <v>502</v>
      </c>
      <c r="F280" s="130" t="s">
        <v>503</v>
      </c>
      <c r="G280" s="131" t="s">
        <v>271</v>
      </c>
      <c r="H280" s="132">
        <v>1</v>
      </c>
      <c r="I280" s="133">
        <v>55.56</v>
      </c>
      <c r="J280" s="134">
        <f>ROUND(I280*H280,2)</f>
        <v>55.56</v>
      </c>
      <c r="K280" s="130" t="s">
        <v>264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5.0000000000000002E-5</v>
      </c>
      <c r="T280" s="138">
        <f>S280*H280</f>
        <v>5.0000000000000002E-5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55.56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55.56</v>
      </c>
      <c r="BL280" s="17" t="s">
        <v>261</v>
      </c>
      <c r="BM280" s="139" t="s">
        <v>944</v>
      </c>
    </row>
    <row r="281" spans="2:65" s="12" customFormat="1">
      <c r="B281" s="145"/>
      <c r="D281" s="146" t="s">
        <v>165</v>
      </c>
      <c r="E281" s="147" t="s">
        <v>32</v>
      </c>
      <c r="F281" s="148" t="s">
        <v>943</v>
      </c>
      <c r="H281" s="147" t="s">
        <v>32</v>
      </c>
      <c r="I281" s="149"/>
      <c r="L281" s="145"/>
      <c r="M281" s="150"/>
      <c r="T281" s="151"/>
      <c r="AT281" s="147" t="s">
        <v>165</v>
      </c>
      <c r="AU281" s="147" t="s">
        <v>86</v>
      </c>
      <c r="AV281" s="12" t="s">
        <v>84</v>
      </c>
      <c r="AW281" s="12" t="s">
        <v>37</v>
      </c>
      <c r="AX281" s="12" t="s">
        <v>76</v>
      </c>
      <c r="AY281" s="147" t="s">
        <v>153</v>
      </c>
    </row>
    <row r="282" spans="2:65" s="13" customFormat="1">
      <c r="B282" s="152"/>
      <c r="D282" s="146" t="s">
        <v>165</v>
      </c>
      <c r="E282" s="153" t="s">
        <v>32</v>
      </c>
      <c r="F282" s="154" t="s">
        <v>84</v>
      </c>
      <c r="H282" s="155">
        <v>1</v>
      </c>
      <c r="I282" s="156"/>
      <c r="L282" s="152"/>
      <c r="M282" s="157"/>
      <c r="T282" s="158"/>
      <c r="AT282" s="153" t="s">
        <v>165</v>
      </c>
      <c r="AU282" s="153" t="s">
        <v>86</v>
      </c>
      <c r="AV282" s="13" t="s">
        <v>86</v>
      </c>
      <c r="AW282" s="13" t="s">
        <v>37</v>
      </c>
      <c r="AX282" s="13" t="s">
        <v>84</v>
      </c>
      <c r="AY282" s="153" t="s">
        <v>153</v>
      </c>
    </row>
    <row r="283" spans="2:65" s="1" customFormat="1" ht="24.2" customHeight="1">
      <c r="B283" s="33"/>
      <c r="C283" s="128" t="s">
        <v>489</v>
      </c>
      <c r="D283" s="128" t="s">
        <v>156</v>
      </c>
      <c r="E283" s="129" t="s">
        <v>506</v>
      </c>
      <c r="F283" s="130" t="s">
        <v>507</v>
      </c>
      <c r="G283" s="131" t="s">
        <v>271</v>
      </c>
      <c r="H283" s="132">
        <v>2</v>
      </c>
      <c r="I283" s="133">
        <v>93.23</v>
      </c>
      <c r="J283" s="134">
        <f>ROUND(I283*H283,2)</f>
        <v>186.46</v>
      </c>
      <c r="K283" s="130" t="s">
        <v>160</v>
      </c>
      <c r="L283" s="33"/>
      <c r="M283" s="135" t="s">
        <v>32</v>
      </c>
      <c r="N283" s="136" t="s">
        <v>47</v>
      </c>
      <c r="P283" s="137">
        <f>O283*H283</f>
        <v>0</v>
      </c>
      <c r="Q283" s="137">
        <v>0</v>
      </c>
      <c r="R283" s="137">
        <f>Q283*H283</f>
        <v>0</v>
      </c>
      <c r="S283" s="137">
        <v>2E-3</v>
      </c>
      <c r="T283" s="138">
        <f>S283*H283</f>
        <v>4.0000000000000001E-3</v>
      </c>
      <c r="AR283" s="139" t="s">
        <v>261</v>
      </c>
      <c r="AT283" s="139" t="s">
        <v>156</v>
      </c>
      <c r="AU283" s="139" t="s">
        <v>86</v>
      </c>
      <c r="AY283" s="17" t="s">
        <v>153</v>
      </c>
      <c r="BE283" s="140">
        <f>IF(N283="základní",J283,0)</f>
        <v>186.46</v>
      </c>
      <c r="BF283" s="140">
        <f>IF(N283="snížená",J283,0)</f>
        <v>0</v>
      </c>
      <c r="BG283" s="140">
        <f>IF(N283="zákl. přenesená",J283,0)</f>
        <v>0</v>
      </c>
      <c r="BH283" s="140">
        <f>IF(N283="sníž. přenesená",J283,0)</f>
        <v>0</v>
      </c>
      <c r="BI283" s="140">
        <f>IF(N283="nulová",J283,0)</f>
        <v>0</v>
      </c>
      <c r="BJ283" s="17" t="s">
        <v>84</v>
      </c>
      <c r="BK283" s="140">
        <f>ROUND(I283*H283,2)</f>
        <v>186.46</v>
      </c>
      <c r="BL283" s="17" t="s">
        <v>261</v>
      </c>
      <c r="BM283" s="139" t="s">
        <v>945</v>
      </c>
    </row>
    <row r="284" spans="2:65" s="1" customFormat="1">
      <c r="B284" s="33"/>
      <c r="D284" s="141" t="s">
        <v>163</v>
      </c>
      <c r="F284" s="142" t="s">
        <v>509</v>
      </c>
      <c r="I284" s="143"/>
      <c r="L284" s="33"/>
      <c r="M284" s="144"/>
      <c r="T284" s="54"/>
      <c r="AT284" s="17" t="s">
        <v>163</v>
      </c>
      <c r="AU284" s="17" t="s">
        <v>86</v>
      </c>
    </row>
    <row r="285" spans="2:65" s="12" customFormat="1">
      <c r="B285" s="145"/>
      <c r="D285" s="146" t="s">
        <v>165</v>
      </c>
      <c r="E285" s="147" t="s">
        <v>32</v>
      </c>
      <c r="F285" s="148" t="s">
        <v>176</v>
      </c>
      <c r="H285" s="147" t="s">
        <v>32</v>
      </c>
      <c r="I285" s="149"/>
      <c r="L285" s="145"/>
      <c r="M285" s="150"/>
      <c r="T285" s="151"/>
      <c r="AT285" s="147" t="s">
        <v>165</v>
      </c>
      <c r="AU285" s="147" t="s">
        <v>86</v>
      </c>
      <c r="AV285" s="12" t="s">
        <v>84</v>
      </c>
      <c r="AW285" s="12" t="s">
        <v>37</v>
      </c>
      <c r="AX285" s="12" t="s">
        <v>76</v>
      </c>
      <c r="AY285" s="147" t="s">
        <v>153</v>
      </c>
    </row>
    <row r="286" spans="2:65" s="13" customFormat="1">
      <c r="B286" s="152"/>
      <c r="D286" s="146" t="s">
        <v>165</v>
      </c>
      <c r="E286" s="153" t="s">
        <v>32</v>
      </c>
      <c r="F286" s="154" t="s">
        <v>84</v>
      </c>
      <c r="H286" s="155">
        <v>1</v>
      </c>
      <c r="I286" s="156"/>
      <c r="L286" s="152"/>
      <c r="M286" s="157"/>
      <c r="T286" s="158"/>
      <c r="AT286" s="153" t="s">
        <v>165</v>
      </c>
      <c r="AU286" s="153" t="s">
        <v>86</v>
      </c>
      <c r="AV286" s="13" t="s">
        <v>86</v>
      </c>
      <c r="AW286" s="13" t="s">
        <v>37</v>
      </c>
      <c r="AX286" s="13" t="s">
        <v>76</v>
      </c>
      <c r="AY286" s="153" t="s">
        <v>153</v>
      </c>
    </row>
    <row r="287" spans="2:65" s="12" customFormat="1">
      <c r="B287" s="145"/>
      <c r="D287" s="146" t="s">
        <v>165</v>
      </c>
      <c r="E287" s="147" t="s">
        <v>32</v>
      </c>
      <c r="F287" s="148" t="s">
        <v>858</v>
      </c>
      <c r="H287" s="147" t="s">
        <v>32</v>
      </c>
      <c r="I287" s="149"/>
      <c r="L287" s="145"/>
      <c r="M287" s="150"/>
      <c r="T287" s="151"/>
      <c r="AT287" s="147" t="s">
        <v>165</v>
      </c>
      <c r="AU287" s="147" t="s">
        <v>86</v>
      </c>
      <c r="AV287" s="12" t="s">
        <v>84</v>
      </c>
      <c r="AW287" s="12" t="s">
        <v>37</v>
      </c>
      <c r="AX287" s="12" t="s">
        <v>76</v>
      </c>
      <c r="AY287" s="147" t="s">
        <v>153</v>
      </c>
    </row>
    <row r="288" spans="2:65" s="13" customFormat="1">
      <c r="B288" s="152"/>
      <c r="D288" s="146" t="s">
        <v>165</v>
      </c>
      <c r="E288" s="153" t="s">
        <v>32</v>
      </c>
      <c r="F288" s="154" t="s">
        <v>84</v>
      </c>
      <c r="H288" s="155">
        <v>1</v>
      </c>
      <c r="I288" s="156"/>
      <c r="L288" s="152"/>
      <c r="M288" s="157"/>
      <c r="T288" s="158"/>
      <c r="AT288" s="153" t="s">
        <v>165</v>
      </c>
      <c r="AU288" s="153" t="s">
        <v>86</v>
      </c>
      <c r="AV288" s="13" t="s">
        <v>86</v>
      </c>
      <c r="AW288" s="13" t="s">
        <v>37</v>
      </c>
      <c r="AX288" s="13" t="s">
        <v>76</v>
      </c>
      <c r="AY288" s="153" t="s">
        <v>153</v>
      </c>
    </row>
    <row r="289" spans="2:65" s="14" customFormat="1">
      <c r="B289" s="159"/>
      <c r="D289" s="146" t="s">
        <v>165</v>
      </c>
      <c r="E289" s="160" t="s">
        <v>32</v>
      </c>
      <c r="F289" s="161" t="s">
        <v>178</v>
      </c>
      <c r="H289" s="162">
        <v>2</v>
      </c>
      <c r="I289" s="163"/>
      <c r="L289" s="159"/>
      <c r="M289" s="164"/>
      <c r="T289" s="165"/>
      <c r="AT289" s="160" t="s">
        <v>165</v>
      </c>
      <c r="AU289" s="160" t="s">
        <v>86</v>
      </c>
      <c r="AV289" s="14" t="s">
        <v>161</v>
      </c>
      <c r="AW289" s="14" t="s">
        <v>37</v>
      </c>
      <c r="AX289" s="14" t="s">
        <v>84</v>
      </c>
      <c r="AY289" s="160" t="s">
        <v>153</v>
      </c>
    </row>
    <row r="290" spans="2:65" s="1" customFormat="1" ht="24.2" customHeight="1">
      <c r="B290" s="33"/>
      <c r="C290" s="128" t="s">
        <v>496</v>
      </c>
      <c r="D290" s="128" t="s">
        <v>156</v>
      </c>
      <c r="E290" s="129" t="s">
        <v>547</v>
      </c>
      <c r="F290" s="130" t="s">
        <v>548</v>
      </c>
      <c r="G290" s="131" t="s">
        <v>271</v>
      </c>
      <c r="H290" s="132">
        <v>2</v>
      </c>
      <c r="I290" s="133">
        <v>169.51</v>
      </c>
      <c r="J290" s="134">
        <f>ROUND(I290*H290,2)</f>
        <v>339.02</v>
      </c>
      <c r="K290" s="130" t="s">
        <v>160</v>
      </c>
      <c r="L290" s="33"/>
      <c r="M290" s="135" t="s">
        <v>32</v>
      </c>
      <c r="N290" s="136" t="s">
        <v>47</v>
      </c>
      <c r="P290" s="137">
        <f>O290*H290</f>
        <v>0</v>
      </c>
      <c r="Q290" s="137">
        <v>0</v>
      </c>
      <c r="R290" s="137">
        <f>Q290*H290</f>
        <v>0</v>
      </c>
      <c r="S290" s="137">
        <v>0</v>
      </c>
      <c r="T290" s="138">
        <f>S290*H290</f>
        <v>0</v>
      </c>
      <c r="AR290" s="139" t="s">
        <v>261</v>
      </c>
      <c r="AT290" s="139" t="s">
        <v>156</v>
      </c>
      <c r="AU290" s="139" t="s">
        <v>86</v>
      </c>
      <c r="AY290" s="17" t="s">
        <v>153</v>
      </c>
      <c r="BE290" s="140">
        <f>IF(N290="základní",J290,0)</f>
        <v>339.02</v>
      </c>
      <c r="BF290" s="140">
        <f>IF(N290="snížená",J290,0)</f>
        <v>0</v>
      </c>
      <c r="BG290" s="140">
        <f>IF(N290="zákl. přenesená",J290,0)</f>
        <v>0</v>
      </c>
      <c r="BH290" s="140">
        <f>IF(N290="sníž. přenesená",J290,0)</f>
        <v>0</v>
      </c>
      <c r="BI290" s="140">
        <f>IF(N290="nulová",J290,0)</f>
        <v>0</v>
      </c>
      <c r="BJ290" s="17" t="s">
        <v>84</v>
      </c>
      <c r="BK290" s="140">
        <f>ROUND(I290*H290,2)</f>
        <v>339.02</v>
      </c>
      <c r="BL290" s="17" t="s">
        <v>261</v>
      </c>
      <c r="BM290" s="139" t="s">
        <v>946</v>
      </c>
    </row>
    <row r="291" spans="2:65" s="1" customFormat="1">
      <c r="B291" s="33"/>
      <c r="D291" s="141" t="s">
        <v>163</v>
      </c>
      <c r="F291" s="142" t="s">
        <v>550</v>
      </c>
      <c r="I291" s="143"/>
      <c r="L291" s="33"/>
      <c r="M291" s="144"/>
      <c r="T291" s="54"/>
      <c r="AT291" s="17" t="s">
        <v>163</v>
      </c>
      <c r="AU291" s="17" t="s">
        <v>86</v>
      </c>
    </row>
    <row r="292" spans="2:65" s="12" customFormat="1">
      <c r="B292" s="145"/>
      <c r="D292" s="146" t="s">
        <v>165</v>
      </c>
      <c r="E292" s="147" t="s">
        <v>32</v>
      </c>
      <c r="F292" s="148" t="s">
        <v>947</v>
      </c>
      <c r="H292" s="147" t="s">
        <v>32</v>
      </c>
      <c r="I292" s="149"/>
      <c r="L292" s="145"/>
      <c r="M292" s="150"/>
      <c r="T292" s="151"/>
      <c r="AT292" s="147" t="s">
        <v>165</v>
      </c>
      <c r="AU292" s="147" t="s">
        <v>86</v>
      </c>
      <c r="AV292" s="12" t="s">
        <v>84</v>
      </c>
      <c r="AW292" s="12" t="s">
        <v>37</v>
      </c>
      <c r="AX292" s="12" t="s">
        <v>76</v>
      </c>
      <c r="AY292" s="147" t="s">
        <v>153</v>
      </c>
    </row>
    <row r="293" spans="2:65" s="12" customFormat="1">
      <c r="B293" s="145"/>
      <c r="D293" s="146" t="s">
        <v>165</v>
      </c>
      <c r="E293" s="147" t="s">
        <v>32</v>
      </c>
      <c r="F293" s="148" t="s">
        <v>948</v>
      </c>
      <c r="H293" s="147" t="s">
        <v>32</v>
      </c>
      <c r="I293" s="149"/>
      <c r="L293" s="145"/>
      <c r="M293" s="150"/>
      <c r="T293" s="151"/>
      <c r="AT293" s="147" t="s">
        <v>165</v>
      </c>
      <c r="AU293" s="147" t="s">
        <v>86</v>
      </c>
      <c r="AV293" s="12" t="s">
        <v>84</v>
      </c>
      <c r="AW293" s="12" t="s">
        <v>37</v>
      </c>
      <c r="AX293" s="12" t="s">
        <v>76</v>
      </c>
      <c r="AY293" s="147" t="s">
        <v>153</v>
      </c>
    </row>
    <row r="294" spans="2:65" s="13" customFormat="1">
      <c r="B294" s="152"/>
      <c r="D294" s="146" t="s">
        <v>165</v>
      </c>
      <c r="E294" s="153" t="s">
        <v>32</v>
      </c>
      <c r="F294" s="154" t="s">
        <v>84</v>
      </c>
      <c r="H294" s="155">
        <v>1</v>
      </c>
      <c r="I294" s="156"/>
      <c r="L294" s="152"/>
      <c r="M294" s="157"/>
      <c r="T294" s="158"/>
      <c r="AT294" s="153" t="s">
        <v>165</v>
      </c>
      <c r="AU294" s="153" t="s">
        <v>86</v>
      </c>
      <c r="AV294" s="13" t="s">
        <v>86</v>
      </c>
      <c r="AW294" s="13" t="s">
        <v>37</v>
      </c>
      <c r="AX294" s="13" t="s">
        <v>76</v>
      </c>
      <c r="AY294" s="153" t="s">
        <v>153</v>
      </c>
    </row>
    <row r="295" spans="2:65" s="12" customFormat="1">
      <c r="B295" s="145"/>
      <c r="D295" s="146" t="s">
        <v>165</v>
      </c>
      <c r="E295" s="147" t="s">
        <v>32</v>
      </c>
      <c r="F295" s="148" t="s">
        <v>949</v>
      </c>
      <c r="H295" s="147" t="s">
        <v>32</v>
      </c>
      <c r="I295" s="149"/>
      <c r="L295" s="145"/>
      <c r="M295" s="150"/>
      <c r="T295" s="151"/>
      <c r="AT295" s="147" t="s">
        <v>165</v>
      </c>
      <c r="AU295" s="147" t="s">
        <v>86</v>
      </c>
      <c r="AV295" s="12" t="s">
        <v>84</v>
      </c>
      <c r="AW295" s="12" t="s">
        <v>37</v>
      </c>
      <c r="AX295" s="12" t="s">
        <v>76</v>
      </c>
      <c r="AY295" s="147" t="s">
        <v>153</v>
      </c>
    </row>
    <row r="296" spans="2:65" s="13" customFormat="1">
      <c r="B296" s="152"/>
      <c r="D296" s="146" t="s">
        <v>165</v>
      </c>
      <c r="E296" s="153" t="s">
        <v>32</v>
      </c>
      <c r="F296" s="154" t="s">
        <v>84</v>
      </c>
      <c r="H296" s="155">
        <v>1</v>
      </c>
      <c r="I296" s="156"/>
      <c r="L296" s="152"/>
      <c r="M296" s="157"/>
      <c r="T296" s="158"/>
      <c r="AT296" s="153" t="s">
        <v>165</v>
      </c>
      <c r="AU296" s="153" t="s">
        <v>86</v>
      </c>
      <c r="AV296" s="13" t="s">
        <v>86</v>
      </c>
      <c r="AW296" s="13" t="s">
        <v>37</v>
      </c>
      <c r="AX296" s="13" t="s">
        <v>76</v>
      </c>
      <c r="AY296" s="153" t="s">
        <v>153</v>
      </c>
    </row>
    <row r="297" spans="2:65" s="14" customFormat="1">
      <c r="B297" s="159"/>
      <c r="D297" s="146" t="s">
        <v>165</v>
      </c>
      <c r="E297" s="160" t="s">
        <v>32</v>
      </c>
      <c r="F297" s="161" t="s">
        <v>178</v>
      </c>
      <c r="H297" s="162">
        <v>2</v>
      </c>
      <c r="I297" s="163"/>
      <c r="L297" s="159"/>
      <c r="M297" s="164"/>
      <c r="T297" s="165"/>
      <c r="AT297" s="160" t="s">
        <v>165</v>
      </c>
      <c r="AU297" s="160" t="s">
        <v>86</v>
      </c>
      <c r="AV297" s="14" t="s">
        <v>161</v>
      </c>
      <c r="AW297" s="14" t="s">
        <v>37</v>
      </c>
      <c r="AX297" s="14" t="s">
        <v>84</v>
      </c>
      <c r="AY297" s="160" t="s">
        <v>153</v>
      </c>
    </row>
    <row r="298" spans="2:65" s="1" customFormat="1" ht="16.5" customHeight="1">
      <c r="B298" s="33"/>
      <c r="C298" s="166" t="s">
        <v>501</v>
      </c>
      <c r="D298" s="166" t="s">
        <v>231</v>
      </c>
      <c r="E298" s="167" t="s">
        <v>553</v>
      </c>
      <c r="F298" s="168" t="s">
        <v>554</v>
      </c>
      <c r="G298" s="169" t="s">
        <v>271</v>
      </c>
      <c r="H298" s="170">
        <v>2</v>
      </c>
      <c r="I298" s="171">
        <v>90.59</v>
      </c>
      <c r="J298" s="172">
        <f>ROUND(I298*H298,2)</f>
        <v>181.18</v>
      </c>
      <c r="K298" s="168" t="s">
        <v>160</v>
      </c>
      <c r="L298" s="173"/>
      <c r="M298" s="174" t="s">
        <v>32</v>
      </c>
      <c r="N298" s="175" t="s">
        <v>47</v>
      </c>
      <c r="P298" s="137">
        <f>O298*H298</f>
        <v>0</v>
      </c>
      <c r="Q298" s="137">
        <v>4.0000000000000003E-5</v>
      </c>
      <c r="R298" s="137">
        <f>Q298*H298</f>
        <v>8.0000000000000007E-5</v>
      </c>
      <c r="S298" s="137">
        <v>0</v>
      </c>
      <c r="T298" s="138">
        <f>S298*H298</f>
        <v>0</v>
      </c>
      <c r="AR298" s="139" t="s">
        <v>354</v>
      </c>
      <c r="AT298" s="139" t="s">
        <v>231</v>
      </c>
      <c r="AU298" s="139" t="s">
        <v>86</v>
      </c>
      <c r="AY298" s="17" t="s">
        <v>153</v>
      </c>
      <c r="BE298" s="140">
        <f>IF(N298="základní",J298,0)</f>
        <v>181.18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181.18</v>
      </c>
      <c r="BL298" s="17" t="s">
        <v>261</v>
      </c>
      <c r="BM298" s="139" t="s">
        <v>950</v>
      </c>
    </row>
    <row r="299" spans="2:65" s="1" customFormat="1" ht="24.2" customHeight="1">
      <c r="B299" s="33"/>
      <c r="C299" s="128" t="s">
        <v>505</v>
      </c>
      <c r="D299" s="128" t="s">
        <v>156</v>
      </c>
      <c r="E299" s="129" t="s">
        <v>529</v>
      </c>
      <c r="F299" s="130" t="s">
        <v>530</v>
      </c>
      <c r="G299" s="131" t="s">
        <v>271</v>
      </c>
      <c r="H299" s="132">
        <v>3</v>
      </c>
      <c r="I299" s="133">
        <v>184.58</v>
      </c>
      <c r="J299" s="134">
        <f>ROUND(I299*H299,2)</f>
        <v>553.74</v>
      </c>
      <c r="K299" s="130" t="s">
        <v>160</v>
      </c>
      <c r="L299" s="33"/>
      <c r="M299" s="135" t="s">
        <v>32</v>
      </c>
      <c r="N299" s="136" t="s">
        <v>47</v>
      </c>
      <c r="P299" s="137">
        <f>O299*H299</f>
        <v>0</v>
      </c>
      <c r="Q299" s="137">
        <v>0</v>
      </c>
      <c r="R299" s="137">
        <f>Q299*H299</f>
        <v>0</v>
      </c>
      <c r="S299" s="137">
        <v>0</v>
      </c>
      <c r="T299" s="138">
        <f>S299*H299</f>
        <v>0</v>
      </c>
      <c r="AR299" s="139" t="s">
        <v>261</v>
      </c>
      <c r="AT299" s="139" t="s">
        <v>156</v>
      </c>
      <c r="AU299" s="139" t="s">
        <v>86</v>
      </c>
      <c r="AY299" s="17" t="s">
        <v>153</v>
      </c>
      <c r="BE299" s="140">
        <f>IF(N299="základní",J299,0)</f>
        <v>553.74</v>
      </c>
      <c r="BF299" s="140">
        <f>IF(N299="snížená",J299,0)</f>
        <v>0</v>
      </c>
      <c r="BG299" s="140">
        <f>IF(N299="zákl. přenesená",J299,0)</f>
        <v>0</v>
      </c>
      <c r="BH299" s="140">
        <f>IF(N299="sníž. přenesená",J299,0)</f>
        <v>0</v>
      </c>
      <c r="BI299" s="140">
        <f>IF(N299="nulová",J299,0)</f>
        <v>0</v>
      </c>
      <c r="BJ299" s="17" t="s">
        <v>84</v>
      </c>
      <c r="BK299" s="140">
        <f>ROUND(I299*H299,2)</f>
        <v>553.74</v>
      </c>
      <c r="BL299" s="17" t="s">
        <v>261</v>
      </c>
      <c r="BM299" s="139" t="s">
        <v>951</v>
      </c>
    </row>
    <row r="300" spans="2:65" s="1" customFormat="1">
      <c r="B300" s="33"/>
      <c r="D300" s="141" t="s">
        <v>163</v>
      </c>
      <c r="F300" s="142" t="s">
        <v>532</v>
      </c>
      <c r="I300" s="143"/>
      <c r="L300" s="33"/>
      <c r="M300" s="144"/>
      <c r="T300" s="54"/>
      <c r="AT300" s="17" t="s">
        <v>163</v>
      </c>
      <c r="AU300" s="17" t="s">
        <v>86</v>
      </c>
    </row>
    <row r="301" spans="2:65" s="12" customFormat="1">
      <c r="B301" s="145"/>
      <c r="D301" s="146" t="s">
        <v>165</v>
      </c>
      <c r="E301" s="147" t="s">
        <v>32</v>
      </c>
      <c r="F301" s="148" t="s">
        <v>952</v>
      </c>
      <c r="H301" s="147" t="s">
        <v>32</v>
      </c>
      <c r="I301" s="149"/>
      <c r="L301" s="145"/>
      <c r="M301" s="150"/>
      <c r="T301" s="151"/>
      <c r="AT301" s="147" t="s">
        <v>165</v>
      </c>
      <c r="AU301" s="147" t="s">
        <v>86</v>
      </c>
      <c r="AV301" s="12" t="s">
        <v>84</v>
      </c>
      <c r="AW301" s="12" t="s">
        <v>37</v>
      </c>
      <c r="AX301" s="12" t="s">
        <v>76</v>
      </c>
      <c r="AY301" s="147" t="s">
        <v>153</v>
      </c>
    </row>
    <row r="302" spans="2:65" s="13" customFormat="1">
      <c r="B302" s="152"/>
      <c r="D302" s="146" t="s">
        <v>165</v>
      </c>
      <c r="E302" s="153" t="s">
        <v>32</v>
      </c>
      <c r="F302" s="154" t="s">
        <v>86</v>
      </c>
      <c r="H302" s="155">
        <v>2</v>
      </c>
      <c r="I302" s="156"/>
      <c r="L302" s="152"/>
      <c r="M302" s="157"/>
      <c r="T302" s="158"/>
      <c r="AT302" s="153" t="s">
        <v>165</v>
      </c>
      <c r="AU302" s="153" t="s">
        <v>86</v>
      </c>
      <c r="AV302" s="13" t="s">
        <v>86</v>
      </c>
      <c r="AW302" s="13" t="s">
        <v>37</v>
      </c>
      <c r="AX302" s="13" t="s">
        <v>76</v>
      </c>
      <c r="AY302" s="153" t="s">
        <v>153</v>
      </c>
    </row>
    <row r="303" spans="2:65" s="12" customFormat="1">
      <c r="B303" s="145"/>
      <c r="D303" s="146" t="s">
        <v>165</v>
      </c>
      <c r="E303" s="147" t="s">
        <v>32</v>
      </c>
      <c r="F303" s="148" t="s">
        <v>953</v>
      </c>
      <c r="H303" s="147" t="s">
        <v>32</v>
      </c>
      <c r="I303" s="149"/>
      <c r="L303" s="145"/>
      <c r="M303" s="150"/>
      <c r="T303" s="151"/>
      <c r="AT303" s="147" t="s">
        <v>165</v>
      </c>
      <c r="AU303" s="147" t="s">
        <v>86</v>
      </c>
      <c r="AV303" s="12" t="s">
        <v>84</v>
      </c>
      <c r="AW303" s="12" t="s">
        <v>37</v>
      </c>
      <c r="AX303" s="12" t="s">
        <v>76</v>
      </c>
      <c r="AY303" s="147" t="s">
        <v>153</v>
      </c>
    </row>
    <row r="304" spans="2:65" s="13" customFormat="1">
      <c r="B304" s="152"/>
      <c r="D304" s="146" t="s">
        <v>165</v>
      </c>
      <c r="E304" s="153" t="s">
        <v>32</v>
      </c>
      <c r="F304" s="154" t="s">
        <v>84</v>
      </c>
      <c r="H304" s="155">
        <v>1</v>
      </c>
      <c r="I304" s="156"/>
      <c r="L304" s="152"/>
      <c r="M304" s="157"/>
      <c r="T304" s="158"/>
      <c r="AT304" s="153" t="s">
        <v>165</v>
      </c>
      <c r="AU304" s="153" t="s">
        <v>86</v>
      </c>
      <c r="AV304" s="13" t="s">
        <v>86</v>
      </c>
      <c r="AW304" s="13" t="s">
        <v>37</v>
      </c>
      <c r="AX304" s="13" t="s">
        <v>76</v>
      </c>
      <c r="AY304" s="153" t="s">
        <v>153</v>
      </c>
    </row>
    <row r="305" spans="2:65" s="14" customFormat="1">
      <c r="B305" s="159"/>
      <c r="D305" s="146" t="s">
        <v>165</v>
      </c>
      <c r="E305" s="160" t="s">
        <v>32</v>
      </c>
      <c r="F305" s="161" t="s">
        <v>178</v>
      </c>
      <c r="H305" s="162">
        <v>3</v>
      </c>
      <c r="I305" s="163"/>
      <c r="L305" s="159"/>
      <c r="M305" s="164"/>
      <c r="T305" s="165"/>
      <c r="AT305" s="160" t="s">
        <v>165</v>
      </c>
      <c r="AU305" s="160" t="s">
        <v>86</v>
      </c>
      <c r="AV305" s="14" t="s">
        <v>161</v>
      </c>
      <c r="AW305" s="14" t="s">
        <v>37</v>
      </c>
      <c r="AX305" s="14" t="s">
        <v>84</v>
      </c>
      <c r="AY305" s="160" t="s">
        <v>153</v>
      </c>
    </row>
    <row r="306" spans="2:65" s="1" customFormat="1" ht="16.5" customHeight="1">
      <c r="B306" s="33"/>
      <c r="C306" s="166" t="s">
        <v>510</v>
      </c>
      <c r="D306" s="166" t="s">
        <v>231</v>
      </c>
      <c r="E306" s="167" t="s">
        <v>535</v>
      </c>
      <c r="F306" s="168" t="s">
        <v>536</v>
      </c>
      <c r="G306" s="169" t="s">
        <v>271</v>
      </c>
      <c r="H306" s="170">
        <v>3</v>
      </c>
      <c r="I306" s="171">
        <v>140.66999999999999</v>
      </c>
      <c r="J306" s="172">
        <f>ROUND(I306*H306,2)</f>
        <v>422.01</v>
      </c>
      <c r="K306" s="168" t="s">
        <v>160</v>
      </c>
      <c r="L306" s="173"/>
      <c r="M306" s="174" t="s">
        <v>32</v>
      </c>
      <c r="N306" s="175" t="s">
        <v>47</v>
      </c>
      <c r="P306" s="137">
        <f>O306*H306</f>
        <v>0</v>
      </c>
      <c r="Q306" s="137">
        <v>8.0000000000000007E-5</v>
      </c>
      <c r="R306" s="137">
        <f>Q306*H306</f>
        <v>2.4000000000000003E-4</v>
      </c>
      <c r="S306" s="137">
        <v>0</v>
      </c>
      <c r="T306" s="138">
        <f>S306*H306</f>
        <v>0</v>
      </c>
      <c r="AR306" s="139" t="s">
        <v>354</v>
      </c>
      <c r="AT306" s="139" t="s">
        <v>231</v>
      </c>
      <c r="AU306" s="139" t="s">
        <v>86</v>
      </c>
      <c r="AY306" s="17" t="s">
        <v>153</v>
      </c>
      <c r="BE306" s="140">
        <f>IF(N306="základní",J306,0)</f>
        <v>422.01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422.01</v>
      </c>
      <c r="BL306" s="17" t="s">
        <v>261</v>
      </c>
      <c r="BM306" s="139" t="s">
        <v>954</v>
      </c>
    </row>
    <row r="307" spans="2:65" s="1" customFormat="1" ht="16.5" customHeight="1">
      <c r="B307" s="33"/>
      <c r="C307" s="166" t="s">
        <v>515</v>
      </c>
      <c r="D307" s="166" t="s">
        <v>231</v>
      </c>
      <c r="E307" s="167" t="s">
        <v>539</v>
      </c>
      <c r="F307" s="168" t="s">
        <v>540</v>
      </c>
      <c r="G307" s="169" t="s">
        <v>271</v>
      </c>
      <c r="H307" s="170">
        <v>3</v>
      </c>
      <c r="I307" s="171">
        <v>210.08</v>
      </c>
      <c r="J307" s="172">
        <f>ROUND(I307*H307,2)</f>
        <v>630.24</v>
      </c>
      <c r="K307" s="168" t="s">
        <v>160</v>
      </c>
      <c r="L307" s="173"/>
      <c r="M307" s="174" t="s">
        <v>32</v>
      </c>
      <c r="N307" s="175" t="s">
        <v>47</v>
      </c>
      <c r="P307" s="137">
        <f>O307*H307</f>
        <v>0</v>
      </c>
      <c r="Q307" s="137">
        <v>8.0000000000000007E-5</v>
      </c>
      <c r="R307" s="137">
        <f>Q307*H307</f>
        <v>2.4000000000000003E-4</v>
      </c>
      <c r="S307" s="137">
        <v>0</v>
      </c>
      <c r="T307" s="138">
        <f>S307*H307</f>
        <v>0</v>
      </c>
      <c r="AR307" s="139" t="s">
        <v>354</v>
      </c>
      <c r="AT307" s="139" t="s">
        <v>231</v>
      </c>
      <c r="AU307" s="139" t="s">
        <v>86</v>
      </c>
      <c r="AY307" s="17" t="s">
        <v>153</v>
      </c>
      <c r="BE307" s="140">
        <f>IF(N307="základní",J307,0)</f>
        <v>630.24</v>
      </c>
      <c r="BF307" s="140">
        <f>IF(N307="snížená",J307,0)</f>
        <v>0</v>
      </c>
      <c r="BG307" s="140">
        <f>IF(N307="zákl. přenesená",J307,0)</f>
        <v>0</v>
      </c>
      <c r="BH307" s="140">
        <f>IF(N307="sníž. přenesená",J307,0)</f>
        <v>0</v>
      </c>
      <c r="BI307" s="140">
        <f>IF(N307="nulová",J307,0)</f>
        <v>0</v>
      </c>
      <c r="BJ307" s="17" t="s">
        <v>84</v>
      </c>
      <c r="BK307" s="140">
        <f>ROUND(I307*H307,2)</f>
        <v>630.24</v>
      </c>
      <c r="BL307" s="17" t="s">
        <v>261</v>
      </c>
      <c r="BM307" s="139" t="s">
        <v>955</v>
      </c>
    </row>
    <row r="308" spans="2:65" s="1" customFormat="1" ht="16.5" customHeight="1">
      <c r="B308" s="33"/>
      <c r="C308" s="166" t="s">
        <v>519</v>
      </c>
      <c r="D308" s="166" t="s">
        <v>231</v>
      </c>
      <c r="E308" s="167" t="s">
        <v>543</v>
      </c>
      <c r="F308" s="168" t="s">
        <v>544</v>
      </c>
      <c r="G308" s="169" t="s">
        <v>271</v>
      </c>
      <c r="H308" s="170">
        <v>3</v>
      </c>
      <c r="I308" s="171">
        <v>22.04</v>
      </c>
      <c r="J308" s="172">
        <f>ROUND(I308*H308,2)</f>
        <v>66.12</v>
      </c>
      <c r="K308" s="168" t="s">
        <v>160</v>
      </c>
      <c r="L308" s="173"/>
      <c r="M308" s="174" t="s">
        <v>32</v>
      </c>
      <c r="N308" s="175" t="s">
        <v>47</v>
      </c>
      <c r="P308" s="137">
        <f>O308*H308</f>
        <v>0</v>
      </c>
      <c r="Q308" s="137">
        <v>1.0000000000000001E-5</v>
      </c>
      <c r="R308" s="137">
        <f>Q308*H308</f>
        <v>3.0000000000000004E-5</v>
      </c>
      <c r="S308" s="137">
        <v>0</v>
      </c>
      <c r="T308" s="138">
        <f>S308*H308</f>
        <v>0</v>
      </c>
      <c r="AR308" s="139" t="s">
        <v>354</v>
      </c>
      <c r="AT308" s="139" t="s">
        <v>231</v>
      </c>
      <c r="AU308" s="139" t="s">
        <v>86</v>
      </c>
      <c r="AY308" s="17" t="s">
        <v>153</v>
      </c>
      <c r="BE308" s="140">
        <f>IF(N308="základní",J308,0)</f>
        <v>66.12</v>
      </c>
      <c r="BF308" s="140">
        <f>IF(N308="snížená",J308,0)</f>
        <v>0</v>
      </c>
      <c r="BG308" s="140">
        <f>IF(N308="zákl. přenesená",J308,0)</f>
        <v>0</v>
      </c>
      <c r="BH308" s="140">
        <f>IF(N308="sníž. přenesená",J308,0)</f>
        <v>0</v>
      </c>
      <c r="BI308" s="140">
        <f>IF(N308="nulová",J308,0)</f>
        <v>0</v>
      </c>
      <c r="BJ308" s="17" t="s">
        <v>84</v>
      </c>
      <c r="BK308" s="140">
        <f>ROUND(I308*H308,2)</f>
        <v>66.12</v>
      </c>
      <c r="BL308" s="17" t="s">
        <v>261</v>
      </c>
      <c r="BM308" s="139" t="s">
        <v>956</v>
      </c>
    </row>
    <row r="309" spans="2:65" s="1" customFormat="1" ht="24.2" customHeight="1">
      <c r="B309" s="33"/>
      <c r="C309" s="128" t="s">
        <v>524</v>
      </c>
      <c r="D309" s="128" t="s">
        <v>156</v>
      </c>
      <c r="E309" s="129" t="s">
        <v>520</v>
      </c>
      <c r="F309" s="130" t="s">
        <v>521</v>
      </c>
      <c r="G309" s="131" t="s">
        <v>271</v>
      </c>
      <c r="H309" s="132">
        <v>1</v>
      </c>
      <c r="I309" s="133">
        <v>169.51</v>
      </c>
      <c r="J309" s="134">
        <f>ROUND(I309*H309,2)</f>
        <v>169.51</v>
      </c>
      <c r="K309" s="130" t="s">
        <v>160</v>
      </c>
      <c r="L309" s="33"/>
      <c r="M309" s="135" t="s">
        <v>32</v>
      </c>
      <c r="N309" s="136" t="s">
        <v>47</v>
      </c>
      <c r="P309" s="137">
        <f>O309*H309</f>
        <v>0</v>
      </c>
      <c r="Q309" s="137">
        <v>0</v>
      </c>
      <c r="R309" s="137">
        <f>Q309*H309</f>
        <v>0</v>
      </c>
      <c r="S309" s="137">
        <v>0</v>
      </c>
      <c r="T309" s="138">
        <f>S309*H309</f>
        <v>0</v>
      </c>
      <c r="AR309" s="139" t="s">
        <v>261</v>
      </c>
      <c r="AT309" s="139" t="s">
        <v>156</v>
      </c>
      <c r="AU309" s="139" t="s">
        <v>86</v>
      </c>
      <c r="AY309" s="17" t="s">
        <v>153</v>
      </c>
      <c r="BE309" s="140">
        <f>IF(N309="základní",J309,0)</f>
        <v>169.51</v>
      </c>
      <c r="BF309" s="140">
        <f>IF(N309="snížená",J309,0)</f>
        <v>0</v>
      </c>
      <c r="BG309" s="140">
        <f>IF(N309="zákl. přenesená",J309,0)</f>
        <v>0</v>
      </c>
      <c r="BH309" s="140">
        <f>IF(N309="sníž. přenesená",J309,0)</f>
        <v>0</v>
      </c>
      <c r="BI309" s="140">
        <f>IF(N309="nulová",J309,0)</f>
        <v>0</v>
      </c>
      <c r="BJ309" s="17" t="s">
        <v>84</v>
      </c>
      <c r="BK309" s="140">
        <f>ROUND(I309*H309,2)</f>
        <v>169.51</v>
      </c>
      <c r="BL309" s="17" t="s">
        <v>261</v>
      </c>
      <c r="BM309" s="139" t="s">
        <v>957</v>
      </c>
    </row>
    <row r="310" spans="2:65" s="1" customFormat="1">
      <c r="B310" s="33"/>
      <c r="D310" s="141" t="s">
        <v>163</v>
      </c>
      <c r="F310" s="142" t="s">
        <v>523</v>
      </c>
      <c r="I310" s="143"/>
      <c r="L310" s="33"/>
      <c r="M310" s="144"/>
      <c r="T310" s="54"/>
      <c r="AT310" s="17" t="s">
        <v>163</v>
      </c>
      <c r="AU310" s="17" t="s">
        <v>86</v>
      </c>
    </row>
    <row r="311" spans="2:65" s="12" customFormat="1">
      <c r="B311" s="145"/>
      <c r="D311" s="146" t="s">
        <v>165</v>
      </c>
      <c r="E311" s="147" t="s">
        <v>32</v>
      </c>
      <c r="F311" s="148" t="s">
        <v>858</v>
      </c>
      <c r="H311" s="147" t="s">
        <v>32</v>
      </c>
      <c r="I311" s="149"/>
      <c r="L311" s="145"/>
      <c r="M311" s="150"/>
      <c r="T311" s="151"/>
      <c r="AT311" s="147" t="s">
        <v>165</v>
      </c>
      <c r="AU311" s="147" t="s">
        <v>86</v>
      </c>
      <c r="AV311" s="12" t="s">
        <v>84</v>
      </c>
      <c r="AW311" s="12" t="s">
        <v>37</v>
      </c>
      <c r="AX311" s="12" t="s">
        <v>76</v>
      </c>
      <c r="AY311" s="147" t="s">
        <v>153</v>
      </c>
    </row>
    <row r="312" spans="2:65" s="13" customFormat="1">
      <c r="B312" s="152"/>
      <c r="D312" s="146" t="s">
        <v>165</v>
      </c>
      <c r="E312" s="153" t="s">
        <v>32</v>
      </c>
      <c r="F312" s="154" t="s">
        <v>84</v>
      </c>
      <c r="H312" s="155">
        <v>1</v>
      </c>
      <c r="I312" s="156"/>
      <c r="L312" s="152"/>
      <c r="M312" s="157"/>
      <c r="T312" s="158"/>
      <c r="AT312" s="153" t="s">
        <v>165</v>
      </c>
      <c r="AU312" s="153" t="s">
        <v>86</v>
      </c>
      <c r="AV312" s="13" t="s">
        <v>86</v>
      </c>
      <c r="AW312" s="13" t="s">
        <v>37</v>
      </c>
      <c r="AX312" s="13" t="s">
        <v>84</v>
      </c>
      <c r="AY312" s="153" t="s">
        <v>153</v>
      </c>
    </row>
    <row r="313" spans="2:65" s="1" customFormat="1" ht="16.5" customHeight="1">
      <c r="B313" s="33"/>
      <c r="C313" s="166" t="s">
        <v>528</v>
      </c>
      <c r="D313" s="166" t="s">
        <v>231</v>
      </c>
      <c r="E313" s="167" t="s">
        <v>525</v>
      </c>
      <c r="F313" s="168" t="s">
        <v>526</v>
      </c>
      <c r="G313" s="169" t="s">
        <v>271</v>
      </c>
      <c r="H313" s="170">
        <v>1</v>
      </c>
      <c r="I313" s="171">
        <v>176.29</v>
      </c>
      <c r="J313" s="172">
        <f>ROUND(I313*H313,2)</f>
        <v>176.29</v>
      </c>
      <c r="K313" s="168" t="s">
        <v>160</v>
      </c>
      <c r="L313" s="173"/>
      <c r="M313" s="174" t="s">
        <v>32</v>
      </c>
      <c r="N313" s="175" t="s">
        <v>47</v>
      </c>
      <c r="P313" s="137">
        <f>O313*H313</f>
        <v>0</v>
      </c>
      <c r="Q313" s="137">
        <v>9.0000000000000006E-5</v>
      </c>
      <c r="R313" s="137">
        <f>Q313*H313</f>
        <v>9.0000000000000006E-5</v>
      </c>
      <c r="S313" s="137">
        <v>0</v>
      </c>
      <c r="T313" s="138">
        <f>S313*H313</f>
        <v>0</v>
      </c>
      <c r="AR313" s="139" t="s">
        <v>354</v>
      </c>
      <c r="AT313" s="139" t="s">
        <v>231</v>
      </c>
      <c r="AU313" s="139" t="s">
        <v>86</v>
      </c>
      <c r="AY313" s="17" t="s">
        <v>153</v>
      </c>
      <c r="BE313" s="140">
        <f>IF(N313="základní",J313,0)</f>
        <v>176.29</v>
      </c>
      <c r="BF313" s="140">
        <f>IF(N313="snížená",J313,0)</f>
        <v>0</v>
      </c>
      <c r="BG313" s="140">
        <f>IF(N313="zákl. přenesená",J313,0)</f>
        <v>0</v>
      </c>
      <c r="BH313" s="140">
        <f>IF(N313="sníž. přenesená",J313,0)</f>
        <v>0</v>
      </c>
      <c r="BI313" s="140">
        <f>IF(N313="nulová",J313,0)</f>
        <v>0</v>
      </c>
      <c r="BJ313" s="17" t="s">
        <v>84</v>
      </c>
      <c r="BK313" s="140">
        <f>ROUND(I313*H313,2)</f>
        <v>176.29</v>
      </c>
      <c r="BL313" s="17" t="s">
        <v>261</v>
      </c>
      <c r="BM313" s="139" t="s">
        <v>958</v>
      </c>
    </row>
    <row r="314" spans="2:65" s="1" customFormat="1" ht="24.2" customHeight="1">
      <c r="B314" s="33"/>
      <c r="C314" s="128" t="s">
        <v>534</v>
      </c>
      <c r="D314" s="128" t="s">
        <v>156</v>
      </c>
      <c r="E314" s="129" t="s">
        <v>511</v>
      </c>
      <c r="F314" s="130" t="s">
        <v>512</v>
      </c>
      <c r="G314" s="131" t="s">
        <v>271</v>
      </c>
      <c r="H314" s="132">
        <v>2</v>
      </c>
      <c r="I314" s="133">
        <v>329.6</v>
      </c>
      <c r="J314" s="134">
        <f>ROUND(I314*H314,2)</f>
        <v>659.2</v>
      </c>
      <c r="K314" s="130" t="s">
        <v>160</v>
      </c>
      <c r="L314" s="33"/>
      <c r="M314" s="135" t="s">
        <v>32</v>
      </c>
      <c r="N314" s="136" t="s">
        <v>47</v>
      </c>
      <c r="P314" s="137">
        <f>O314*H314</f>
        <v>0</v>
      </c>
      <c r="Q314" s="137">
        <v>0</v>
      </c>
      <c r="R314" s="137">
        <f>Q314*H314</f>
        <v>0</v>
      </c>
      <c r="S314" s="137">
        <v>0</v>
      </c>
      <c r="T314" s="138">
        <f>S314*H314</f>
        <v>0</v>
      </c>
      <c r="AR314" s="139" t="s">
        <v>261</v>
      </c>
      <c r="AT314" s="139" t="s">
        <v>156</v>
      </c>
      <c r="AU314" s="139" t="s">
        <v>86</v>
      </c>
      <c r="AY314" s="17" t="s">
        <v>153</v>
      </c>
      <c r="BE314" s="140">
        <f>IF(N314="základní",J314,0)</f>
        <v>659.2</v>
      </c>
      <c r="BF314" s="140">
        <f>IF(N314="snížená",J314,0)</f>
        <v>0</v>
      </c>
      <c r="BG314" s="140">
        <f>IF(N314="zákl. přenesená",J314,0)</f>
        <v>0</v>
      </c>
      <c r="BH314" s="140">
        <f>IF(N314="sníž. přenesená",J314,0)</f>
        <v>0</v>
      </c>
      <c r="BI314" s="140">
        <f>IF(N314="nulová",J314,0)</f>
        <v>0</v>
      </c>
      <c r="BJ314" s="17" t="s">
        <v>84</v>
      </c>
      <c r="BK314" s="140">
        <f>ROUND(I314*H314,2)</f>
        <v>659.2</v>
      </c>
      <c r="BL314" s="17" t="s">
        <v>261</v>
      </c>
      <c r="BM314" s="139" t="s">
        <v>959</v>
      </c>
    </row>
    <row r="315" spans="2:65" s="1" customFormat="1">
      <c r="B315" s="33"/>
      <c r="D315" s="141" t="s">
        <v>163</v>
      </c>
      <c r="F315" s="142" t="s">
        <v>514</v>
      </c>
      <c r="I315" s="143"/>
      <c r="L315" s="33"/>
      <c r="M315" s="144"/>
      <c r="T315" s="54"/>
      <c r="AT315" s="17" t="s">
        <v>163</v>
      </c>
      <c r="AU315" s="17" t="s">
        <v>86</v>
      </c>
    </row>
    <row r="316" spans="2:65" s="12" customFormat="1">
      <c r="B316" s="145"/>
      <c r="D316" s="146" t="s">
        <v>165</v>
      </c>
      <c r="E316" s="147" t="s">
        <v>32</v>
      </c>
      <c r="F316" s="148" t="s">
        <v>176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3" customFormat="1">
      <c r="B317" s="152"/>
      <c r="D317" s="146" t="s">
        <v>165</v>
      </c>
      <c r="E317" s="153" t="s">
        <v>32</v>
      </c>
      <c r="F317" s="154" t="s">
        <v>84</v>
      </c>
      <c r="H317" s="155">
        <v>1</v>
      </c>
      <c r="I317" s="156"/>
      <c r="L317" s="152"/>
      <c r="M317" s="157"/>
      <c r="T317" s="158"/>
      <c r="AT317" s="153" t="s">
        <v>165</v>
      </c>
      <c r="AU317" s="153" t="s">
        <v>86</v>
      </c>
      <c r="AV317" s="13" t="s">
        <v>86</v>
      </c>
      <c r="AW317" s="13" t="s">
        <v>37</v>
      </c>
      <c r="AX317" s="13" t="s">
        <v>76</v>
      </c>
      <c r="AY317" s="153" t="s">
        <v>153</v>
      </c>
    </row>
    <row r="318" spans="2:65" s="12" customFormat="1">
      <c r="B318" s="145"/>
      <c r="D318" s="146" t="s">
        <v>165</v>
      </c>
      <c r="E318" s="147" t="s">
        <v>32</v>
      </c>
      <c r="F318" s="148" t="s">
        <v>858</v>
      </c>
      <c r="H318" s="147" t="s">
        <v>32</v>
      </c>
      <c r="I318" s="149"/>
      <c r="L318" s="145"/>
      <c r="M318" s="150"/>
      <c r="T318" s="151"/>
      <c r="AT318" s="147" t="s">
        <v>165</v>
      </c>
      <c r="AU318" s="147" t="s">
        <v>86</v>
      </c>
      <c r="AV318" s="12" t="s">
        <v>84</v>
      </c>
      <c r="AW318" s="12" t="s">
        <v>37</v>
      </c>
      <c r="AX318" s="12" t="s">
        <v>76</v>
      </c>
      <c r="AY318" s="147" t="s">
        <v>153</v>
      </c>
    </row>
    <row r="319" spans="2:65" s="13" customFormat="1">
      <c r="B319" s="152"/>
      <c r="D319" s="146" t="s">
        <v>165</v>
      </c>
      <c r="E319" s="153" t="s">
        <v>32</v>
      </c>
      <c r="F319" s="154" t="s">
        <v>84</v>
      </c>
      <c r="H319" s="155">
        <v>1</v>
      </c>
      <c r="I319" s="156"/>
      <c r="L319" s="152"/>
      <c r="M319" s="157"/>
      <c r="T319" s="158"/>
      <c r="AT319" s="153" t="s">
        <v>165</v>
      </c>
      <c r="AU319" s="153" t="s">
        <v>86</v>
      </c>
      <c r="AV319" s="13" t="s">
        <v>86</v>
      </c>
      <c r="AW319" s="13" t="s">
        <v>37</v>
      </c>
      <c r="AX319" s="13" t="s">
        <v>76</v>
      </c>
      <c r="AY319" s="153" t="s">
        <v>153</v>
      </c>
    </row>
    <row r="320" spans="2:65" s="14" customFormat="1">
      <c r="B320" s="159"/>
      <c r="D320" s="146" t="s">
        <v>165</v>
      </c>
      <c r="E320" s="160" t="s">
        <v>32</v>
      </c>
      <c r="F320" s="161" t="s">
        <v>178</v>
      </c>
      <c r="H320" s="162">
        <v>2</v>
      </c>
      <c r="I320" s="163"/>
      <c r="L320" s="159"/>
      <c r="M320" s="164"/>
      <c r="T320" s="165"/>
      <c r="AT320" s="160" t="s">
        <v>165</v>
      </c>
      <c r="AU320" s="160" t="s">
        <v>86</v>
      </c>
      <c r="AV320" s="14" t="s">
        <v>161</v>
      </c>
      <c r="AW320" s="14" t="s">
        <v>37</v>
      </c>
      <c r="AX320" s="14" t="s">
        <v>84</v>
      </c>
      <c r="AY320" s="160" t="s">
        <v>153</v>
      </c>
    </row>
    <row r="321" spans="2:65" s="1" customFormat="1" ht="16.5" customHeight="1">
      <c r="B321" s="33"/>
      <c r="C321" s="166" t="s">
        <v>538</v>
      </c>
      <c r="D321" s="166" t="s">
        <v>231</v>
      </c>
      <c r="E321" s="167" t="s">
        <v>516</v>
      </c>
      <c r="F321" s="168" t="s">
        <v>960</v>
      </c>
      <c r="G321" s="169" t="s">
        <v>271</v>
      </c>
      <c r="H321" s="170">
        <v>2</v>
      </c>
      <c r="I321" s="171">
        <v>531.32000000000005</v>
      </c>
      <c r="J321" s="172">
        <f>ROUND(I321*H321,2)</f>
        <v>1062.6400000000001</v>
      </c>
      <c r="K321" s="168" t="s">
        <v>264</v>
      </c>
      <c r="L321" s="173"/>
      <c r="M321" s="174" t="s">
        <v>32</v>
      </c>
      <c r="N321" s="175" t="s">
        <v>47</v>
      </c>
      <c r="P321" s="137">
        <f>O321*H321</f>
        <v>0</v>
      </c>
      <c r="Q321" s="137">
        <v>3.4000000000000002E-4</v>
      </c>
      <c r="R321" s="137">
        <f>Q321*H321</f>
        <v>6.8000000000000005E-4</v>
      </c>
      <c r="S321" s="137">
        <v>0</v>
      </c>
      <c r="T321" s="138">
        <f>S321*H321</f>
        <v>0</v>
      </c>
      <c r="AR321" s="139" t="s">
        <v>354</v>
      </c>
      <c r="AT321" s="139" t="s">
        <v>231</v>
      </c>
      <c r="AU321" s="139" t="s">
        <v>86</v>
      </c>
      <c r="AY321" s="17" t="s">
        <v>153</v>
      </c>
      <c r="BE321" s="140">
        <f>IF(N321="základní",J321,0)</f>
        <v>1062.6400000000001</v>
      </c>
      <c r="BF321" s="140">
        <f>IF(N321="snížená",J321,0)</f>
        <v>0</v>
      </c>
      <c r="BG321" s="140">
        <f>IF(N321="zákl. přenesená",J321,0)</f>
        <v>0</v>
      </c>
      <c r="BH321" s="140">
        <f>IF(N321="sníž. přenesená",J321,0)</f>
        <v>0</v>
      </c>
      <c r="BI321" s="140">
        <f>IF(N321="nulová",J321,0)</f>
        <v>0</v>
      </c>
      <c r="BJ321" s="17" t="s">
        <v>84</v>
      </c>
      <c r="BK321" s="140">
        <f>ROUND(I321*H321,2)</f>
        <v>1062.6400000000001</v>
      </c>
      <c r="BL321" s="17" t="s">
        <v>261</v>
      </c>
      <c r="BM321" s="139" t="s">
        <v>961</v>
      </c>
    </row>
    <row r="322" spans="2:65" s="12" customFormat="1">
      <c r="B322" s="145"/>
      <c r="D322" s="146" t="s">
        <v>165</v>
      </c>
      <c r="E322" s="147" t="s">
        <v>32</v>
      </c>
      <c r="F322" s="148" t="s">
        <v>962</v>
      </c>
      <c r="H322" s="147" t="s">
        <v>32</v>
      </c>
      <c r="I322" s="149"/>
      <c r="L322" s="145"/>
      <c r="M322" s="150"/>
      <c r="T322" s="151"/>
      <c r="AT322" s="147" t="s">
        <v>165</v>
      </c>
      <c r="AU322" s="147" t="s">
        <v>86</v>
      </c>
      <c r="AV322" s="12" t="s">
        <v>84</v>
      </c>
      <c r="AW322" s="12" t="s">
        <v>37</v>
      </c>
      <c r="AX322" s="12" t="s">
        <v>76</v>
      </c>
      <c r="AY322" s="147" t="s">
        <v>153</v>
      </c>
    </row>
    <row r="323" spans="2:65" s="13" customFormat="1">
      <c r="B323" s="152"/>
      <c r="D323" s="146" t="s">
        <v>165</v>
      </c>
      <c r="E323" s="153" t="s">
        <v>32</v>
      </c>
      <c r="F323" s="154" t="s">
        <v>86</v>
      </c>
      <c r="H323" s="155">
        <v>2</v>
      </c>
      <c r="I323" s="156"/>
      <c r="L323" s="152"/>
      <c r="M323" s="157"/>
      <c r="T323" s="158"/>
      <c r="AT323" s="153" t="s">
        <v>165</v>
      </c>
      <c r="AU323" s="153" t="s">
        <v>86</v>
      </c>
      <c r="AV323" s="13" t="s">
        <v>86</v>
      </c>
      <c r="AW323" s="13" t="s">
        <v>37</v>
      </c>
      <c r="AX323" s="13" t="s">
        <v>84</v>
      </c>
      <c r="AY323" s="153" t="s">
        <v>153</v>
      </c>
    </row>
    <row r="324" spans="2:65" s="1" customFormat="1" ht="24.2" customHeight="1">
      <c r="B324" s="33"/>
      <c r="C324" s="128" t="s">
        <v>542</v>
      </c>
      <c r="D324" s="128" t="s">
        <v>156</v>
      </c>
      <c r="E324" s="129" t="s">
        <v>557</v>
      </c>
      <c r="F324" s="130" t="s">
        <v>558</v>
      </c>
      <c r="G324" s="131" t="s">
        <v>294</v>
      </c>
      <c r="H324" s="132">
        <v>1E-3</v>
      </c>
      <c r="I324" s="133">
        <v>1271.33</v>
      </c>
      <c r="J324" s="134">
        <f>ROUND(I324*H324,2)</f>
        <v>1.27</v>
      </c>
      <c r="K324" s="130" t="s">
        <v>160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0</v>
      </c>
      <c r="T324" s="138">
        <f>S324*H324</f>
        <v>0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1.27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1.27</v>
      </c>
      <c r="BL324" s="17" t="s">
        <v>261</v>
      </c>
      <c r="BM324" s="139" t="s">
        <v>963</v>
      </c>
    </row>
    <row r="325" spans="2:65" s="1" customFormat="1">
      <c r="B325" s="33"/>
      <c r="D325" s="141" t="s">
        <v>163</v>
      </c>
      <c r="F325" s="142" t="s">
        <v>560</v>
      </c>
      <c r="I325" s="143"/>
      <c r="L325" s="33"/>
      <c r="M325" s="144"/>
      <c r="T325" s="54"/>
      <c r="AT325" s="17" t="s">
        <v>163</v>
      </c>
      <c r="AU325" s="17" t="s">
        <v>86</v>
      </c>
    </row>
    <row r="326" spans="2:65" s="11" customFormat="1" ht="22.9" customHeight="1">
      <c r="B326" s="116"/>
      <c r="D326" s="117" t="s">
        <v>75</v>
      </c>
      <c r="E326" s="126" t="s">
        <v>561</v>
      </c>
      <c r="F326" s="126" t="s">
        <v>562</v>
      </c>
      <c r="I326" s="119"/>
      <c r="J326" s="127">
        <f>BK326</f>
        <v>1391.25</v>
      </c>
      <c r="L326" s="116"/>
      <c r="M326" s="121"/>
      <c r="P326" s="122">
        <f>SUM(P327:P337)</f>
        <v>0</v>
      </c>
      <c r="R326" s="122">
        <f>SUM(R327:R337)</f>
        <v>6.9999999999999999E-4</v>
      </c>
      <c r="T326" s="123">
        <f>SUM(T327:T337)</f>
        <v>1E-4</v>
      </c>
      <c r="AR326" s="117" t="s">
        <v>86</v>
      </c>
      <c r="AT326" s="124" t="s">
        <v>75</v>
      </c>
      <c r="AU326" s="124" t="s">
        <v>84</v>
      </c>
      <c r="AY326" s="117" t="s">
        <v>153</v>
      </c>
      <c r="BK326" s="125">
        <f>SUM(BK327:BK337)</f>
        <v>1391.25</v>
      </c>
    </row>
    <row r="327" spans="2:65" s="1" customFormat="1" ht="16.5" customHeight="1">
      <c r="B327" s="33"/>
      <c r="C327" s="128" t="s">
        <v>546</v>
      </c>
      <c r="D327" s="128" t="s">
        <v>156</v>
      </c>
      <c r="E327" s="129" t="s">
        <v>564</v>
      </c>
      <c r="F327" s="130" t="s">
        <v>565</v>
      </c>
      <c r="G327" s="131" t="s">
        <v>271</v>
      </c>
      <c r="H327" s="132">
        <v>2</v>
      </c>
      <c r="I327" s="133">
        <v>226.01</v>
      </c>
      <c r="J327" s="134">
        <f>ROUND(I327*H327,2)</f>
        <v>452.02</v>
      </c>
      <c r="K327" s="130" t="s">
        <v>264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5.0000000000000002E-5</v>
      </c>
      <c r="T327" s="138">
        <f>S327*H327</f>
        <v>1E-4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452.02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452.02</v>
      </c>
      <c r="BL327" s="17" t="s">
        <v>261</v>
      </c>
      <c r="BM327" s="139" t="s">
        <v>964</v>
      </c>
    </row>
    <row r="328" spans="2:65" s="12" customFormat="1">
      <c r="B328" s="145"/>
      <c r="D328" s="146" t="s">
        <v>165</v>
      </c>
      <c r="E328" s="147" t="s">
        <v>32</v>
      </c>
      <c r="F328" s="148" t="s">
        <v>176</v>
      </c>
      <c r="H328" s="147" t="s">
        <v>32</v>
      </c>
      <c r="I328" s="149"/>
      <c r="L328" s="145"/>
      <c r="M328" s="150"/>
      <c r="T328" s="151"/>
      <c r="AT328" s="147" t="s">
        <v>165</v>
      </c>
      <c r="AU328" s="147" t="s">
        <v>86</v>
      </c>
      <c r="AV328" s="12" t="s">
        <v>84</v>
      </c>
      <c r="AW328" s="12" t="s">
        <v>37</v>
      </c>
      <c r="AX328" s="12" t="s">
        <v>76</v>
      </c>
      <c r="AY328" s="147" t="s">
        <v>153</v>
      </c>
    </row>
    <row r="329" spans="2:65" s="13" customFormat="1">
      <c r="B329" s="152"/>
      <c r="D329" s="146" t="s">
        <v>165</v>
      </c>
      <c r="E329" s="153" t="s">
        <v>32</v>
      </c>
      <c r="F329" s="154" t="s">
        <v>84</v>
      </c>
      <c r="H329" s="155">
        <v>1</v>
      </c>
      <c r="I329" s="156"/>
      <c r="L329" s="152"/>
      <c r="M329" s="157"/>
      <c r="T329" s="158"/>
      <c r="AT329" s="153" t="s">
        <v>165</v>
      </c>
      <c r="AU329" s="153" t="s">
        <v>86</v>
      </c>
      <c r="AV329" s="13" t="s">
        <v>86</v>
      </c>
      <c r="AW329" s="13" t="s">
        <v>37</v>
      </c>
      <c r="AX329" s="13" t="s">
        <v>76</v>
      </c>
      <c r="AY329" s="153" t="s">
        <v>153</v>
      </c>
    </row>
    <row r="330" spans="2:65" s="12" customFormat="1">
      <c r="B330" s="145"/>
      <c r="D330" s="146" t="s">
        <v>165</v>
      </c>
      <c r="E330" s="147" t="s">
        <v>32</v>
      </c>
      <c r="F330" s="148" t="s">
        <v>858</v>
      </c>
      <c r="H330" s="147" t="s">
        <v>32</v>
      </c>
      <c r="I330" s="149"/>
      <c r="L330" s="145"/>
      <c r="M330" s="150"/>
      <c r="T330" s="151"/>
      <c r="AT330" s="147" t="s">
        <v>165</v>
      </c>
      <c r="AU330" s="147" t="s">
        <v>86</v>
      </c>
      <c r="AV330" s="12" t="s">
        <v>84</v>
      </c>
      <c r="AW330" s="12" t="s">
        <v>37</v>
      </c>
      <c r="AX330" s="12" t="s">
        <v>76</v>
      </c>
      <c r="AY330" s="147" t="s">
        <v>153</v>
      </c>
    </row>
    <row r="331" spans="2:65" s="13" customFormat="1">
      <c r="B331" s="152"/>
      <c r="D331" s="146" t="s">
        <v>165</v>
      </c>
      <c r="E331" s="153" t="s">
        <v>32</v>
      </c>
      <c r="F331" s="154" t="s">
        <v>84</v>
      </c>
      <c r="H331" s="155">
        <v>1</v>
      </c>
      <c r="I331" s="156"/>
      <c r="L331" s="152"/>
      <c r="M331" s="157"/>
      <c r="T331" s="158"/>
      <c r="AT331" s="153" t="s">
        <v>165</v>
      </c>
      <c r="AU331" s="153" t="s">
        <v>86</v>
      </c>
      <c r="AV331" s="13" t="s">
        <v>86</v>
      </c>
      <c r="AW331" s="13" t="s">
        <v>37</v>
      </c>
      <c r="AX331" s="13" t="s">
        <v>76</v>
      </c>
      <c r="AY331" s="153" t="s">
        <v>153</v>
      </c>
    </row>
    <row r="332" spans="2:65" s="14" customFormat="1">
      <c r="B332" s="159"/>
      <c r="D332" s="146" t="s">
        <v>165</v>
      </c>
      <c r="E332" s="160" t="s">
        <v>32</v>
      </c>
      <c r="F332" s="161" t="s">
        <v>178</v>
      </c>
      <c r="H332" s="162">
        <v>2</v>
      </c>
      <c r="I332" s="163"/>
      <c r="L332" s="159"/>
      <c r="M332" s="164"/>
      <c r="T332" s="165"/>
      <c r="AT332" s="160" t="s">
        <v>165</v>
      </c>
      <c r="AU332" s="160" t="s">
        <v>86</v>
      </c>
      <c r="AV332" s="14" t="s">
        <v>161</v>
      </c>
      <c r="AW332" s="14" t="s">
        <v>37</v>
      </c>
      <c r="AX332" s="14" t="s">
        <v>84</v>
      </c>
      <c r="AY332" s="160" t="s">
        <v>153</v>
      </c>
    </row>
    <row r="333" spans="2:65" s="1" customFormat="1" ht="16.5" customHeight="1">
      <c r="B333" s="33"/>
      <c r="C333" s="128" t="s">
        <v>552</v>
      </c>
      <c r="D333" s="128" t="s">
        <v>156</v>
      </c>
      <c r="E333" s="129" t="s">
        <v>568</v>
      </c>
      <c r="F333" s="130" t="s">
        <v>569</v>
      </c>
      <c r="G333" s="131" t="s">
        <v>271</v>
      </c>
      <c r="H333" s="132">
        <v>2</v>
      </c>
      <c r="I333" s="133">
        <v>280.63</v>
      </c>
      <c r="J333" s="134">
        <f>ROUND(I333*H333,2)</f>
        <v>561.26</v>
      </c>
      <c r="K333" s="130" t="s">
        <v>160</v>
      </c>
      <c r="L333" s="33"/>
      <c r="M333" s="135" t="s">
        <v>32</v>
      </c>
      <c r="N333" s="136" t="s">
        <v>47</v>
      </c>
      <c r="P333" s="137">
        <f>O333*H333</f>
        <v>0</v>
      </c>
      <c r="Q333" s="137">
        <v>0</v>
      </c>
      <c r="R333" s="137">
        <f>Q333*H333</f>
        <v>0</v>
      </c>
      <c r="S333" s="137">
        <v>0</v>
      </c>
      <c r="T333" s="138">
        <f>S333*H333</f>
        <v>0</v>
      </c>
      <c r="AR333" s="139" t="s">
        <v>261</v>
      </c>
      <c r="AT333" s="139" t="s">
        <v>156</v>
      </c>
      <c r="AU333" s="139" t="s">
        <v>86</v>
      </c>
      <c r="AY333" s="17" t="s">
        <v>153</v>
      </c>
      <c r="BE333" s="140">
        <f>IF(N333="základní",J333,0)</f>
        <v>561.26</v>
      </c>
      <c r="BF333" s="140">
        <f>IF(N333="snížená",J333,0)</f>
        <v>0</v>
      </c>
      <c r="BG333" s="140">
        <f>IF(N333="zákl. přenesená",J333,0)</f>
        <v>0</v>
      </c>
      <c r="BH333" s="140">
        <f>IF(N333="sníž. přenesená",J333,0)</f>
        <v>0</v>
      </c>
      <c r="BI333" s="140">
        <f>IF(N333="nulová",J333,0)</f>
        <v>0</v>
      </c>
      <c r="BJ333" s="17" t="s">
        <v>84</v>
      </c>
      <c r="BK333" s="140">
        <f>ROUND(I333*H333,2)</f>
        <v>561.26</v>
      </c>
      <c r="BL333" s="17" t="s">
        <v>261</v>
      </c>
      <c r="BM333" s="139" t="s">
        <v>965</v>
      </c>
    </row>
    <row r="334" spans="2:65" s="1" customFormat="1">
      <c r="B334" s="33"/>
      <c r="D334" s="141" t="s">
        <v>163</v>
      </c>
      <c r="F334" s="142" t="s">
        <v>571</v>
      </c>
      <c r="I334" s="143"/>
      <c r="L334" s="33"/>
      <c r="M334" s="144"/>
      <c r="T334" s="54"/>
      <c r="AT334" s="17" t="s">
        <v>163</v>
      </c>
      <c r="AU334" s="17" t="s">
        <v>86</v>
      </c>
    </row>
    <row r="335" spans="2:65" s="1" customFormat="1" ht="16.5" customHeight="1">
      <c r="B335" s="33"/>
      <c r="C335" s="166" t="s">
        <v>556</v>
      </c>
      <c r="D335" s="166" t="s">
        <v>231</v>
      </c>
      <c r="E335" s="167" t="s">
        <v>573</v>
      </c>
      <c r="F335" s="168" t="s">
        <v>574</v>
      </c>
      <c r="G335" s="169" t="s">
        <v>271</v>
      </c>
      <c r="H335" s="170">
        <v>2</v>
      </c>
      <c r="I335" s="171">
        <v>188.35</v>
      </c>
      <c r="J335" s="172">
        <f>ROUND(I335*H335,2)</f>
        <v>376.7</v>
      </c>
      <c r="K335" s="168" t="s">
        <v>264</v>
      </c>
      <c r="L335" s="173"/>
      <c r="M335" s="174" t="s">
        <v>32</v>
      </c>
      <c r="N335" s="175" t="s">
        <v>47</v>
      </c>
      <c r="P335" s="137">
        <f>O335*H335</f>
        <v>0</v>
      </c>
      <c r="Q335" s="137">
        <v>3.5E-4</v>
      </c>
      <c r="R335" s="137">
        <f>Q335*H335</f>
        <v>6.9999999999999999E-4</v>
      </c>
      <c r="S335" s="137">
        <v>0</v>
      </c>
      <c r="T335" s="138">
        <f>S335*H335</f>
        <v>0</v>
      </c>
      <c r="AR335" s="139" t="s">
        <v>354</v>
      </c>
      <c r="AT335" s="139" t="s">
        <v>231</v>
      </c>
      <c r="AU335" s="139" t="s">
        <v>86</v>
      </c>
      <c r="AY335" s="17" t="s">
        <v>153</v>
      </c>
      <c r="BE335" s="140">
        <f>IF(N335="základní",J335,0)</f>
        <v>376.7</v>
      </c>
      <c r="BF335" s="140">
        <f>IF(N335="snížená",J335,0)</f>
        <v>0</v>
      </c>
      <c r="BG335" s="140">
        <f>IF(N335="zákl. přenesená",J335,0)</f>
        <v>0</v>
      </c>
      <c r="BH335" s="140">
        <f>IF(N335="sníž. přenesená",J335,0)</f>
        <v>0</v>
      </c>
      <c r="BI335" s="140">
        <f>IF(N335="nulová",J335,0)</f>
        <v>0</v>
      </c>
      <c r="BJ335" s="17" t="s">
        <v>84</v>
      </c>
      <c r="BK335" s="140">
        <f>ROUND(I335*H335,2)</f>
        <v>376.7</v>
      </c>
      <c r="BL335" s="17" t="s">
        <v>261</v>
      </c>
      <c r="BM335" s="139" t="s">
        <v>966</v>
      </c>
    </row>
    <row r="336" spans="2:65" s="1" customFormat="1" ht="24.2" customHeight="1">
      <c r="B336" s="33"/>
      <c r="C336" s="128" t="s">
        <v>563</v>
      </c>
      <c r="D336" s="128" t="s">
        <v>156</v>
      </c>
      <c r="E336" s="129" t="s">
        <v>577</v>
      </c>
      <c r="F336" s="130" t="s">
        <v>578</v>
      </c>
      <c r="G336" s="131" t="s">
        <v>294</v>
      </c>
      <c r="H336" s="132">
        <v>1E-3</v>
      </c>
      <c r="I336" s="133">
        <v>1271.33</v>
      </c>
      <c r="J336" s="134">
        <f>ROUND(I336*H336,2)</f>
        <v>1.27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1.27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1.27</v>
      </c>
      <c r="BL336" s="17" t="s">
        <v>261</v>
      </c>
      <c r="BM336" s="139" t="s">
        <v>967</v>
      </c>
    </row>
    <row r="337" spans="2:65" s="1" customFormat="1">
      <c r="B337" s="33"/>
      <c r="D337" s="141" t="s">
        <v>163</v>
      </c>
      <c r="F337" s="142" t="s">
        <v>580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1" customFormat="1" ht="22.9" customHeight="1">
      <c r="B338" s="116"/>
      <c r="D338" s="117" t="s">
        <v>75</v>
      </c>
      <c r="E338" s="126" t="s">
        <v>594</v>
      </c>
      <c r="F338" s="126" t="s">
        <v>595</v>
      </c>
      <c r="I338" s="119"/>
      <c r="J338" s="127">
        <f>BK338</f>
        <v>7566.69</v>
      </c>
      <c r="L338" s="116"/>
      <c r="M338" s="121"/>
      <c r="P338" s="122">
        <f>SUM(P339:P357)</f>
        <v>0</v>
      </c>
      <c r="R338" s="122">
        <f>SUM(R339:R357)</f>
        <v>2.5999999999999999E-2</v>
      </c>
      <c r="T338" s="123">
        <f>SUM(T339:T357)</f>
        <v>0.05</v>
      </c>
      <c r="AR338" s="117" t="s">
        <v>86</v>
      </c>
      <c r="AT338" s="124" t="s">
        <v>75</v>
      </c>
      <c r="AU338" s="124" t="s">
        <v>84</v>
      </c>
      <c r="AY338" s="117" t="s">
        <v>153</v>
      </c>
      <c r="BK338" s="125">
        <f>SUM(BK339:BK357)</f>
        <v>7566.69</v>
      </c>
    </row>
    <row r="339" spans="2:65" s="1" customFormat="1" ht="16.5" customHeight="1">
      <c r="B339" s="33"/>
      <c r="C339" s="128" t="s">
        <v>567</v>
      </c>
      <c r="D339" s="128" t="s">
        <v>156</v>
      </c>
      <c r="E339" s="129" t="s">
        <v>602</v>
      </c>
      <c r="F339" s="130" t="s">
        <v>603</v>
      </c>
      <c r="G339" s="131" t="s">
        <v>271</v>
      </c>
      <c r="H339" s="132">
        <v>2</v>
      </c>
      <c r="I339" s="133">
        <v>36.729999999999997</v>
      </c>
      <c r="J339" s="134">
        <f>ROUND(I339*H339,2)</f>
        <v>73.459999999999994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2.4E-2</v>
      </c>
      <c r="T339" s="138">
        <f>S339*H339</f>
        <v>4.8000000000000001E-2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73.459999999999994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73.459999999999994</v>
      </c>
      <c r="BL339" s="17" t="s">
        <v>261</v>
      </c>
      <c r="BM339" s="139" t="s">
        <v>968</v>
      </c>
    </row>
    <row r="340" spans="2:65" s="1" customFormat="1">
      <c r="B340" s="33"/>
      <c r="D340" s="141" t="s">
        <v>163</v>
      </c>
      <c r="F340" s="142" t="s">
        <v>605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2" customFormat="1">
      <c r="B341" s="145"/>
      <c r="D341" s="146" t="s">
        <v>165</v>
      </c>
      <c r="E341" s="147" t="s">
        <v>32</v>
      </c>
      <c r="F341" s="148" t="s">
        <v>176</v>
      </c>
      <c r="H341" s="147" t="s">
        <v>32</v>
      </c>
      <c r="I341" s="149"/>
      <c r="L341" s="145"/>
      <c r="M341" s="150"/>
      <c r="T341" s="151"/>
      <c r="AT341" s="147" t="s">
        <v>165</v>
      </c>
      <c r="AU341" s="147" t="s">
        <v>86</v>
      </c>
      <c r="AV341" s="12" t="s">
        <v>84</v>
      </c>
      <c r="AW341" s="12" t="s">
        <v>37</v>
      </c>
      <c r="AX341" s="12" t="s">
        <v>76</v>
      </c>
      <c r="AY341" s="147" t="s">
        <v>153</v>
      </c>
    </row>
    <row r="342" spans="2:65" s="13" customFormat="1">
      <c r="B342" s="152"/>
      <c r="D342" s="146" t="s">
        <v>165</v>
      </c>
      <c r="E342" s="153" t="s">
        <v>32</v>
      </c>
      <c r="F342" s="154" t="s">
        <v>84</v>
      </c>
      <c r="H342" s="155">
        <v>1</v>
      </c>
      <c r="I342" s="156"/>
      <c r="L342" s="152"/>
      <c r="M342" s="157"/>
      <c r="T342" s="158"/>
      <c r="AT342" s="153" t="s">
        <v>165</v>
      </c>
      <c r="AU342" s="153" t="s">
        <v>86</v>
      </c>
      <c r="AV342" s="13" t="s">
        <v>86</v>
      </c>
      <c r="AW342" s="13" t="s">
        <v>37</v>
      </c>
      <c r="AX342" s="13" t="s">
        <v>76</v>
      </c>
      <c r="AY342" s="153" t="s">
        <v>153</v>
      </c>
    </row>
    <row r="343" spans="2:65" s="12" customFormat="1">
      <c r="B343" s="145"/>
      <c r="D343" s="146" t="s">
        <v>165</v>
      </c>
      <c r="E343" s="147" t="s">
        <v>32</v>
      </c>
      <c r="F343" s="148" t="s">
        <v>858</v>
      </c>
      <c r="H343" s="147" t="s">
        <v>32</v>
      </c>
      <c r="I343" s="149"/>
      <c r="L343" s="145"/>
      <c r="M343" s="150"/>
      <c r="T343" s="151"/>
      <c r="AT343" s="147" t="s">
        <v>165</v>
      </c>
      <c r="AU343" s="147" t="s">
        <v>86</v>
      </c>
      <c r="AV343" s="12" t="s">
        <v>84</v>
      </c>
      <c r="AW343" s="12" t="s">
        <v>37</v>
      </c>
      <c r="AX343" s="12" t="s">
        <v>76</v>
      </c>
      <c r="AY343" s="147" t="s">
        <v>153</v>
      </c>
    </row>
    <row r="344" spans="2:65" s="13" customFormat="1">
      <c r="B344" s="152"/>
      <c r="D344" s="146" t="s">
        <v>165</v>
      </c>
      <c r="E344" s="153" t="s">
        <v>32</v>
      </c>
      <c r="F344" s="154" t="s">
        <v>84</v>
      </c>
      <c r="H344" s="155">
        <v>1</v>
      </c>
      <c r="I344" s="156"/>
      <c r="L344" s="152"/>
      <c r="M344" s="157"/>
      <c r="T344" s="158"/>
      <c r="AT344" s="153" t="s">
        <v>165</v>
      </c>
      <c r="AU344" s="153" t="s">
        <v>86</v>
      </c>
      <c r="AV344" s="13" t="s">
        <v>86</v>
      </c>
      <c r="AW344" s="13" t="s">
        <v>37</v>
      </c>
      <c r="AX344" s="13" t="s">
        <v>76</v>
      </c>
      <c r="AY344" s="153" t="s">
        <v>153</v>
      </c>
    </row>
    <row r="345" spans="2:65" s="14" customFormat="1">
      <c r="B345" s="159"/>
      <c r="D345" s="146" t="s">
        <v>165</v>
      </c>
      <c r="E345" s="160" t="s">
        <v>32</v>
      </c>
      <c r="F345" s="161" t="s">
        <v>178</v>
      </c>
      <c r="H345" s="162">
        <v>2</v>
      </c>
      <c r="I345" s="163"/>
      <c r="L345" s="159"/>
      <c r="M345" s="164"/>
      <c r="T345" s="165"/>
      <c r="AT345" s="160" t="s">
        <v>165</v>
      </c>
      <c r="AU345" s="160" t="s">
        <v>86</v>
      </c>
      <c r="AV345" s="14" t="s">
        <v>161</v>
      </c>
      <c r="AW345" s="14" t="s">
        <v>37</v>
      </c>
      <c r="AX345" s="14" t="s">
        <v>84</v>
      </c>
      <c r="AY345" s="160" t="s">
        <v>153</v>
      </c>
    </row>
    <row r="346" spans="2:65" s="1" customFormat="1" ht="16.5" customHeight="1">
      <c r="B346" s="33"/>
      <c r="C346" s="128" t="s">
        <v>572</v>
      </c>
      <c r="D346" s="128" t="s">
        <v>156</v>
      </c>
      <c r="E346" s="129" t="s">
        <v>597</v>
      </c>
      <c r="F346" s="130" t="s">
        <v>598</v>
      </c>
      <c r="G346" s="131" t="s">
        <v>271</v>
      </c>
      <c r="H346" s="132">
        <v>2</v>
      </c>
      <c r="I346" s="133">
        <v>36.729999999999997</v>
      </c>
      <c r="J346" s="134">
        <f>ROUND(I346*H346,2)</f>
        <v>73.459999999999994</v>
      </c>
      <c r="K346" s="130" t="s">
        <v>160</v>
      </c>
      <c r="L346" s="33"/>
      <c r="M346" s="135" t="s">
        <v>32</v>
      </c>
      <c r="N346" s="136" t="s">
        <v>47</v>
      </c>
      <c r="P346" s="137">
        <f>O346*H346</f>
        <v>0</v>
      </c>
      <c r="Q346" s="137">
        <v>0</v>
      </c>
      <c r="R346" s="137">
        <f>Q346*H346</f>
        <v>0</v>
      </c>
      <c r="S346" s="137">
        <v>1E-3</v>
      </c>
      <c r="T346" s="138">
        <f>S346*H346</f>
        <v>2E-3</v>
      </c>
      <c r="AR346" s="139" t="s">
        <v>261</v>
      </c>
      <c r="AT346" s="139" t="s">
        <v>156</v>
      </c>
      <c r="AU346" s="139" t="s">
        <v>86</v>
      </c>
      <c r="AY346" s="17" t="s">
        <v>153</v>
      </c>
      <c r="BE346" s="140">
        <f>IF(N346="základní",J346,0)</f>
        <v>73.459999999999994</v>
      </c>
      <c r="BF346" s="140">
        <f>IF(N346="snížená",J346,0)</f>
        <v>0</v>
      </c>
      <c r="BG346" s="140">
        <f>IF(N346="zákl. přenesená",J346,0)</f>
        <v>0</v>
      </c>
      <c r="BH346" s="140">
        <f>IF(N346="sníž. přenesená",J346,0)</f>
        <v>0</v>
      </c>
      <c r="BI346" s="140">
        <f>IF(N346="nulová",J346,0)</f>
        <v>0</v>
      </c>
      <c r="BJ346" s="17" t="s">
        <v>84</v>
      </c>
      <c r="BK346" s="140">
        <f>ROUND(I346*H346,2)</f>
        <v>73.459999999999994</v>
      </c>
      <c r="BL346" s="17" t="s">
        <v>261</v>
      </c>
      <c r="BM346" s="139" t="s">
        <v>969</v>
      </c>
    </row>
    <row r="347" spans="2:65" s="1" customFormat="1">
      <c r="B347" s="33"/>
      <c r="D347" s="141" t="s">
        <v>163</v>
      </c>
      <c r="F347" s="142" t="s">
        <v>600</v>
      </c>
      <c r="I347" s="143"/>
      <c r="L347" s="33"/>
      <c r="M347" s="144"/>
      <c r="T347" s="54"/>
      <c r="AT347" s="17" t="s">
        <v>163</v>
      </c>
      <c r="AU347" s="17" t="s">
        <v>86</v>
      </c>
    </row>
    <row r="348" spans="2:65" s="12" customFormat="1">
      <c r="B348" s="145"/>
      <c r="D348" s="146" t="s">
        <v>165</v>
      </c>
      <c r="E348" s="147" t="s">
        <v>32</v>
      </c>
      <c r="F348" s="148" t="s">
        <v>176</v>
      </c>
      <c r="H348" s="147" t="s">
        <v>32</v>
      </c>
      <c r="I348" s="149"/>
      <c r="L348" s="145"/>
      <c r="M348" s="150"/>
      <c r="T348" s="151"/>
      <c r="AT348" s="147" t="s">
        <v>165</v>
      </c>
      <c r="AU348" s="147" t="s">
        <v>86</v>
      </c>
      <c r="AV348" s="12" t="s">
        <v>84</v>
      </c>
      <c r="AW348" s="12" t="s">
        <v>37</v>
      </c>
      <c r="AX348" s="12" t="s">
        <v>76</v>
      </c>
      <c r="AY348" s="147" t="s">
        <v>153</v>
      </c>
    </row>
    <row r="349" spans="2:65" s="13" customFormat="1">
      <c r="B349" s="152"/>
      <c r="D349" s="146" t="s">
        <v>165</v>
      </c>
      <c r="E349" s="153" t="s">
        <v>32</v>
      </c>
      <c r="F349" s="154" t="s">
        <v>84</v>
      </c>
      <c r="H349" s="155">
        <v>1</v>
      </c>
      <c r="I349" s="156"/>
      <c r="L349" s="152"/>
      <c r="M349" s="157"/>
      <c r="T349" s="158"/>
      <c r="AT349" s="153" t="s">
        <v>165</v>
      </c>
      <c r="AU349" s="153" t="s">
        <v>86</v>
      </c>
      <c r="AV349" s="13" t="s">
        <v>86</v>
      </c>
      <c r="AW349" s="13" t="s">
        <v>37</v>
      </c>
      <c r="AX349" s="13" t="s">
        <v>76</v>
      </c>
      <c r="AY349" s="153" t="s">
        <v>153</v>
      </c>
    </row>
    <row r="350" spans="2:65" s="12" customFormat="1">
      <c r="B350" s="145"/>
      <c r="D350" s="146" t="s">
        <v>165</v>
      </c>
      <c r="E350" s="147" t="s">
        <v>32</v>
      </c>
      <c r="F350" s="148" t="s">
        <v>858</v>
      </c>
      <c r="H350" s="147" t="s">
        <v>32</v>
      </c>
      <c r="I350" s="149"/>
      <c r="L350" s="145"/>
      <c r="M350" s="150"/>
      <c r="T350" s="151"/>
      <c r="AT350" s="147" t="s">
        <v>165</v>
      </c>
      <c r="AU350" s="147" t="s">
        <v>86</v>
      </c>
      <c r="AV350" s="12" t="s">
        <v>84</v>
      </c>
      <c r="AW350" s="12" t="s">
        <v>37</v>
      </c>
      <c r="AX350" s="12" t="s">
        <v>76</v>
      </c>
      <c r="AY350" s="147" t="s">
        <v>153</v>
      </c>
    </row>
    <row r="351" spans="2:65" s="13" customFormat="1">
      <c r="B351" s="152"/>
      <c r="D351" s="146" t="s">
        <v>165</v>
      </c>
      <c r="E351" s="153" t="s">
        <v>32</v>
      </c>
      <c r="F351" s="154" t="s">
        <v>84</v>
      </c>
      <c r="H351" s="155">
        <v>1</v>
      </c>
      <c r="I351" s="156"/>
      <c r="L351" s="152"/>
      <c r="M351" s="157"/>
      <c r="T351" s="158"/>
      <c r="AT351" s="153" t="s">
        <v>165</v>
      </c>
      <c r="AU351" s="153" t="s">
        <v>86</v>
      </c>
      <c r="AV351" s="13" t="s">
        <v>86</v>
      </c>
      <c r="AW351" s="13" t="s">
        <v>37</v>
      </c>
      <c r="AX351" s="13" t="s">
        <v>76</v>
      </c>
      <c r="AY351" s="153" t="s">
        <v>153</v>
      </c>
    </row>
    <row r="352" spans="2:65" s="14" customFormat="1">
      <c r="B352" s="159"/>
      <c r="D352" s="146" t="s">
        <v>165</v>
      </c>
      <c r="E352" s="160" t="s">
        <v>32</v>
      </c>
      <c r="F352" s="161" t="s">
        <v>178</v>
      </c>
      <c r="H352" s="162">
        <v>2</v>
      </c>
      <c r="I352" s="163"/>
      <c r="L352" s="159"/>
      <c r="M352" s="164"/>
      <c r="T352" s="165"/>
      <c r="AT352" s="160" t="s">
        <v>165</v>
      </c>
      <c r="AU352" s="160" t="s">
        <v>86</v>
      </c>
      <c r="AV352" s="14" t="s">
        <v>161</v>
      </c>
      <c r="AW352" s="14" t="s">
        <v>37</v>
      </c>
      <c r="AX352" s="14" t="s">
        <v>84</v>
      </c>
      <c r="AY352" s="160" t="s">
        <v>153</v>
      </c>
    </row>
    <row r="353" spans="2:65" s="1" customFormat="1" ht="24.2" customHeight="1">
      <c r="B353" s="33"/>
      <c r="C353" s="128" t="s">
        <v>576</v>
      </c>
      <c r="D353" s="128" t="s">
        <v>156</v>
      </c>
      <c r="E353" s="129" t="s">
        <v>607</v>
      </c>
      <c r="F353" s="130" t="s">
        <v>608</v>
      </c>
      <c r="G353" s="131" t="s">
        <v>271</v>
      </c>
      <c r="H353" s="132">
        <v>2</v>
      </c>
      <c r="I353" s="133">
        <v>800.47</v>
      </c>
      <c r="J353" s="134">
        <f>ROUND(I353*H353,2)</f>
        <v>1600.94</v>
      </c>
      <c r="K353" s="130" t="s">
        <v>160</v>
      </c>
      <c r="L353" s="33"/>
      <c r="M353" s="135" t="s">
        <v>32</v>
      </c>
      <c r="N353" s="136" t="s">
        <v>47</v>
      </c>
      <c r="P353" s="137">
        <f>O353*H353</f>
        <v>0</v>
      </c>
      <c r="Q353" s="137">
        <v>0</v>
      </c>
      <c r="R353" s="137">
        <f>Q353*H353</f>
        <v>0</v>
      </c>
      <c r="S353" s="137">
        <v>0</v>
      </c>
      <c r="T353" s="138">
        <f>S353*H353</f>
        <v>0</v>
      </c>
      <c r="AR353" s="139" t="s">
        <v>261</v>
      </c>
      <c r="AT353" s="139" t="s">
        <v>156</v>
      </c>
      <c r="AU353" s="139" t="s">
        <v>86</v>
      </c>
      <c r="AY353" s="17" t="s">
        <v>153</v>
      </c>
      <c r="BE353" s="140">
        <f>IF(N353="základní",J353,0)</f>
        <v>1600.94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1600.94</v>
      </c>
      <c r="BL353" s="17" t="s">
        <v>261</v>
      </c>
      <c r="BM353" s="139" t="s">
        <v>970</v>
      </c>
    </row>
    <row r="354" spans="2:65" s="1" customFormat="1">
      <c r="B354" s="33"/>
      <c r="D354" s="141" t="s">
        <v>163</v>
      </c>
      <c r="F354" s="142" t="s">
        <v>610</v>
      </c>
      <c r="I354" s="143"/>
      <c r="L354" s="33"/>
      <c r="M354" s="144"/>
      <c r="T354" s="54"/>
      <c r="AT354" s="17" t="s">
        <v>163</v>
      </c>
      <c r="AU354" s="17" t="s">
        <v>86</v>
      </c>
    </row>
    <row r="355" spans="2:65" s="1" customFormat="1" ht="24.2" customHeight="1">
      <c r="B355" s="33"/>
      <c r="C355" s="166" t="s">
        <v>583</v>
      </c>
      <c r="D355" s="166" t="s">
        <v>231</v>
      </c>
      <c r="E355" s="167" t="s">
        <v>612</v>
      </c>
      <c r="F355" s="168" t="s">
        <v>613</v>
      </c>
      <c r="G355" s="169" t="s">
        <v>271</v>
      </c>
      <c r="H355" s="170">
        <v>2</v>
      </c>
      <c r="I355" s="171">
        <v>2892.89</v>
      </c>
      <c r="J355" s="172">
        <f>ROUND(I355*H355,2)</f>
        <v>5785.78</v>
      </c>
      <c r="K355" s="168" t="s">
        <v>264</v>
      </c>
      <c r="L355" s="173"/>
      <c r="M355" s="174" t="s">
        <v>32</v>
      </c>
      <c r="N355" s="175" t="s">
        <v>47</v>
      </c>
      <c r="P355" s="137">
        <f>O355*H355</f>
        <v>0</v>
      </c>
      <c r="Q355" s="137">
        <v>1.2999999999999999E-2</v>
      </c>
      <c r="R355" s="137">
        <f>Q355*H355</f>
        <v>2.5999999999999999E-2</v>
      </c>
      <c r="S355" s="137">
        <v>0</v>
      </c>
      <c r="T355" s="138">
        <f>S355*H355</f>
        <v>0</v>
      </c>
      <c r="AR355" s="139" t="s">
        <v>354</v>
      </c>
      <c r="AT355" s="139" t="s">
        <v>231</v>
      </c>
      <c r="AU355" s="139" t="s">
        <v>86</v>
      </c>
      <c r="AY355" s="17" t="s">
        <v>153</v>
      </c>
      <c r="BE355" s="140">
        <f>IF(N355="základní",J355,0)</f>
        <v>5785.78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5785.78</v>
      </c>
      <c r="BL355" s="17" t="s">
        <v>261</v>
      </c>
      <c r="BM355" s="139" t="s">
        <v>971</v>
      </c>
    </row>
    <row r="356" spans="2:65" s="1" customFormat="1" ht="24.2" customHeight="1">
      <c r="B356" s="33"/>
      <c r="C356" s="128" t="s">
        <v>589</v>
      </c>
      <c r="D356" s="128" t="s">
        <v>156</v>
      </c>
      <c r="E356" s="129" t="s">
        <v>655</v>
      </c>
      <c r="F356" s="130" t="s">
        <v>656</v>
      </c>
      <c r="G356" s="131" t="s">
        <v>294</v>
      </c>
      <c r="H356" s="132">
        <v>2.5999999999999999E-2</v>
      </c>
      <c r="I356" s="133">
        <v>1271.33</v>
      </c>
      <c r="J356" s="134">
        <f>ROUND(I356*H356,2)</f>
        <v>33.049999999999997</v>
      </c>
      <c r="K356" s="130" t="s">
        <v>160</v>
      </c>
      <c r="L356" s="33"/>
      <c r="M356" s="135" t="s">
        <v>32</v>
      </c>
      <c r="N356" s="136" t="s">
        <v>47</v>
      </c>
      <c r="P356" s="137">
        <f>O356*H356</f>
        <v>0</v>
      </c>
      <c r="Q356" s="137">
        <v>0</v>
      </c>
      <c r="R356" s="137">
        <f>Q356*H356</f>
        <v>0</v>
      </c>
      <c r="S356" s="137">
        <v>0</v>
      </c>
      <c r="T356" s="138">
        <f>S356*H356</f>
        <v>0</v>
      </c>
      <c r="AR356" s="139" t="s">
        <v>261</v>
      </c>
      <c r="AT356" s="139" t="s">
        <v>156</v>
      </c>
      <c r="AU356" s="139" t="s">
        <v>86</v>
      </c>
      <c r="AY356" s="17" t="s">
        <v>153</v>
      </c>
      <c r="BE356" s="140">
        <f>IF(N356="základní",J356,0)</f>
        <v>33.049999999999997</v>
      </c>
      <c r="BF356" s="140">
        <f>IF(N356="snížená",J356,0)</f>
        <v>0</v>
      </c>
      <c r="BG356" s="140">
        <f>IF(N356="zákl. přenesená",J356,0)</f>
        <v>0</v>
      </c>
      <c r="BH356" s="140">
        <f>IF(N356="sníž. přenesená",J356,0)</f>
        <v>0</v>
      </c>
      <c r="BI356" s="140">
        <f>IF(N356="nulová",J356,0)</f>
        <v>0</v>
      </c>
      <c r="BJ356" s="17" t="s">
        <v>84</v>
      </c>
      <c r="BK356" s="140">
        <f>ROUND(I356*H356,2)</f>
        <v>33.049999999999997</v>
      </c>
      <c r="BL356" s="17" t="s">
        <v>261</v>
      </c>
      <c r="BM356" s="139" t="s">
        <v>972</v>
      </c>
    </row>
    <row r="357" spans="2:65" s="1" customFormat="1">
      <c r="B357" s="33"/>
      <c r="D357" s="141" t="s">
        <v>163</v>
      </c>
      <c r="F357" s="142" t="s">
        <v>658</v>
      </c>
      <c r="I357" s="143"/>
      <c r="L357" s="33"/>
      <c r="M357" s="144"/>
      <c r="T357" s="54"/>
      <c r="AT357" s="17" t="s">
        <v>163</v>
      </c>
      <c r="AU357" s="17" t="s">
        <v>86</v>
      </c>
    </row>
    <row r="358" spans="2:65" s="11" customFormat="1" ht="22.9" customHeight="1">
      <c r="B358" s="116"/>
      <c r="D358" s="117" t="s">
        <v>75</v>
      </c>
      <c r="E358" s="126" t="s">
        <v>659</v>
      </c>
      <c r="F358" s="126" t="s">
        <v>660</v>
      </c>
      <c r="I358" s="119"/>
      <c r="J358" s="127">
        <f>BK358</f>
        <v>1144.53</v>
      </c>
      <c r="L358" s="116"/>
      <c r="M358" s="121"/>
      <c r="P358" s="122">
        <f>SUM(P359:P370)</f>
        <v>0</v>
      </c>
      <c r="R358" s="122">
        <f>SUM(R359:R370)</f>
        <v>1.4116999999999999E-3</v>
      </c>
      <c r="T358" s="123">
        <f>SUM(T359:T370)</f>
        <v>5.0000000000000001E-4</v>
      </c>
      <c r="AR358" s="117" t="s">
        <v>86</v>
      </c>
      <c r="AT358" s="124" t="s">
        <v>75</v>
      </c>
      <c r="AU358" s="124" t="s">
        <v>84</v>
      </c>
      <c r="AY358" s="117" t="s">
        <v>153</v>
      </c>
      <c r="BK358" s="125">
        <f>SUM(BK359:BK370)</f>
        <v>1144.53</v>
      </c>
    </row>
    <row r="359" spans="2:65" s="1" customFormat="1" ht="16.5" customHeight="1">
      <c r="B359" s="33"/>
      <c r="C359" s="128" t="s">
        <v>596</v>
      </c>
      <c r="D359" s="128" t="s">
        <v>156</v>
      </c>
      <c r="E359" s="129" t="s">
        <v>662</v>
      </c>
      <c r="F359" s="130" t="s">
        <v>663</v>
      </c>
      <c r="G359" s="131" t="s">
        <v>271</v>
      </c>
      <c r="H359" s="132">
        <v>1</v>
      </c>
      <c r="I359" s="133">
        <v>226.01</v>
      </c>
      <c r="J359" s="134">
        <f>ROUND(I359*H359,2)</f>
        <v>226.01</v>
      </c>
      <c r="K359" s="130" t="s">
        <v>160</v>
      </c>
      <c r="L359" s="33"/>
      <c r="M359" s="135" t="s">
        <v>32</v>
      </c>
      <c r="N359" s="136" t="s">
        <v>47</v>
      </c>
      <c r="P359" s="137">
        <f>O359*H359</f>
        <v>0</v>
      </c>
      <c r="Q359" s="137">
        <v>0</v>
      </c>
      <c r="R359" s="137">
        <f>Q359*H359</f>
        <v>0</v>
      </c>
      <c r="S359" s="137">
        <v>5.0000000000000001E-4</v>
      </c>
      <c r="T359" s="138">
        <f>S359*H359</f>
        <v>5.0000000000000001E-4</v>
      </c>
      <c r="AR359" s="139" t="s">
        <v>261</v>
      </c>
      <c r="AT359" s="139" t="s">
        <v>156</v>
      </c>
      <c r="AU359" s="139" t="s">
        <v>86</v>
      </c>
      <c r="AY359" s="17" t="s">
        <v>153</v>
      </c>
      <c r="BE359" s="140">
        <f>IF(N359="základní",J359,0)</f>
        <v>226.01</v>
      </c>
      <c r="BF359" s="140">
        <f>IF(N359="snížená",J359,0)</f>
        <v>0</v>
      </c>
      <c r="BG359" s="140">
        <f>IF(N359="zákl. přenesená",J359,0)</f>
        <v>0</v>
      </c>
      <c r="BH359" s="140">
        <f>IF(N359="sníž. přenesená",J359,0)</f>
        <v>0</v>
      </c>
      <c r="BI359" s="140">
        <f>IF(N359="nulová",J359,0)</f>
        <v>0</v>
      </c>
      <c r="BJ359" s="17" t="s">
        <v>84</v>
      </c>
      <c r="BK359" s="140">
        <f>ROUND(I359*H359,2)</f>
        <v>226.01</v>
      </c>
      <c r="BL359" s="17" t="s">
        <v>261</v>
      </c>
      <c r="BM359" s="139" t="s">
        <v>973</v>
      </c>
    </row>
    <row r="360" spans="2:65" s="1" customFormat="1">
      <c r="B360" s="33"/>
      <c r="D360" s="141" t="s">
        <v>163</v>
      </c>
      <c r="F360" s="142" t="s">
        <v>665</v>
      </c>
      <c r="I360" s="143"/>
      <c r="L360" s="33"/>
      <c r="M360" s="144"/>
      <c r="T360" s="54"/>
      <c r="AT360" s="17" t="s">
        <v>163</v>
      </c>
      <c r="AU360" s="17" t="s">
        <v>86</v>
      </c>
    </row>
    <row r="361" spans="2:65" s="12" customFormat="1">
      <c r="B361" s="145"/>
      <c r="D361" s="146" t="s">
        <v>165</v>
      </c>
      <c r="E361" s="147" t="s">
        <v>32</v>
      </c>
      <c r="F361" s="148" t="s">
        <v>858</v>
      </c>
      <c r="H361" s="147" t="s">
        <v>32</v>
      </c>
      <c r="I361" s="149"/>
      <c r="L361" s="145"/>
      <c r="M361" s="150"/>
      <c r="T361" s="151"/>
      <c r="AT361" s="147" t="s">
        <v>165</v>
      </c>
      <c r="AU361" s="147" t="s">
        <v>86</v>
      </c>
      <c r="AV361" s="12" t="s">
        <v>84</v>
      </c>
      <c r="AW361" s="12" t="s">
        <v>37</v>
      </c>
      <c r="AX361" s="12" t="s">
        <v>76</v>
      </c>
      <c r="AY361" s="147" t="s">
        <v>153</v>
      </c>
    </row>
    <row r="362" spans="2:65" s="13" customFormat="1">
      <c r="B362" s="152"/>
      <c r="D362" s="146" t="s">
        <v>165</v>
      </c>
      <c r="E362" s="153" t="s">
        <v>32</v>
      </c>
      <c r="F362" s="154" t="s">
        <v>84</v>
      </c>
      <c r="H362" s="155">
        <v>1</v>
      </c>
      <c r="I362" s="156"/>
      <c r="L362" s="152"/>
      <c r="M362" s="157"/>
      <c r="T362" s="158"/>
      <c r="AT362" s="153" t="s">
        <v>165</v>
      </c>
      <c r="AU362" s="153" t="s">
        <v>86</v>
      </c>
      <c r="AV362" s="13" t="s">
        <v>86</v>
      </c>
      <c r="AW362" s="13" t="s">
        <v>37</v>
      </c>
      <c r="AX362" s="13" t="s">
        <v>76</v>
      </c>
      <c r="AY362" s="153" t="s">
        <v>153</v>
      </c>
    </row>
    <row r="363" spans="2:65" s="14" customFormat="1">
      <c r="B363" s="159"/>
      <c r="D363" s="146" t="s">
        <v>165</v>
      </c>
      <c r="E363" s="160" t="s">
        <v>32</v>
      </c>
      <c r="F363" s="161" t="s">
        <v>178</v>
      </c>
      <c r="H363" s="162">
        <v>1</v>
      </c>
      <c r="I363" s="163"/>
      <c r="L363" s="159"/>
      <c r="M363" s="164"/>
      <c r="T363" s="165"/>
      <c r="AT363" s="160" t="s">
        <v>165</v>
      </c>
      <c r="AU363" s="160" t="s">
        <v>86</v>
      </c>
      <c r="AV363" s="14" t="s">
        <v>161</v>
      </c>
      <c r="AW363" s="14" t="s">
        <v>37</v>
      </c>
      <c r="AX363" s="14" t="s">
        <v>84</v>
      </c>
      <c r="AY363" s="160" t="s">
        <v>153</v>
      </c>
    </row>
    <row r="364" spans="2:65" s="1" customFormat="1" ht="24.2" customHeight="1">
      <c r="B364" s="33"/>
      <c r="C364" s="128" t="s">
        <v>601</v>
      </c>
      <c r="D364" s="128" t="s">
        <v>156</v>
      </c>
      <c r="E364" s="129" t="s">
        <v>667</v>
      </c>
      <c r="F364" s="130" t="s">
        <v>668</v>
      </c>
      <c r="G364" s="131" t="s">
        <v>159</v>
      </c>
      <c r="H364" s="132">
        <v>0.09</v>
      </c>
      <c r="I364" s="133">
        <v>3662.28</v>
      </c>
      <c r="J364" s="134">
        <f>ROUND(I364*H364,2)</f>
        <v>329.61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1.2999999999999999E-4</v>
      </c>
      <c r="R364" s="137">
        <f>Q364*H364</f>
        <v>1.1699999999999998E-5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329.61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329.61</v>
      </c>
      <c r="BL364" s="17" t="s">
        <v>261</v>
      </c>
      <c r="BM364" s="139" t="s">
        <v>974</v>
      </c>
    </row>
    <row r="365" spans="2:65" s="1" customFormat="1">
      <c r="B365" s="33"/>
      <c r="D365" s="141" t="s">
        <v>163</v>
      </c>
      <c r="F365" s="142" t="s">
        <v>670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2" customFormat="1">
      <c r="B366" s="145"/>
      <c r="D366" s="146" t="s">
        <v>165</v>
      </c>
      <c r="E366" s="147" t="s">
        <v>32</v>
      </c>
      <c r="F366" s="148" t="s">
        <v>858</v>
      </c>
      <c r="H366" s="147" t="s">
        <v>32</v>
      </c>
      <c r="I366" s="149"/>
      <c r="L366" s="145"/>
      <c r="M366" s="150"/>
      <c r="T366" s="151"/>
      <c r="AT366" s="147" t="s">
        <v>165</v>
      </c>
      <c r="AU366" s="147" t="s">
        <v>86</v>
      </c>
      <c r="AV366" s="12" t="s">
        <v>84</v>
      </c>
      <c r="AW366" s="12" t="s">
        <v>37</v>
      </c>
      <c r="AX366" s="12" t="s">
        <v>76</v>
      </c>
      <c r="AY366" s="147" t="s">
        <v>153</v>
      </c>
    </row>
    <row r="367" spans="2:65" s="13" customFormat="1">
      <c r="B367" s="152"/>
      <c r="D367" s="146" t="s">
        <v>165</v>
      </c>
      <c r="E367" s="153" t="s">
        <v>32</v>
      </c>
      <c r="F367" s="154" t="s">
        <v>671</v>
      </c>
      <c r="H367" s="155">
        <v>0.09</v>
      </c>
      <c r="I367" s="156"/>
      <c r="L367" s="152"/>
      <c r="M367" s="157"/>
      <c r="T367" s="158"/>
      <c r="AT367" s="153" t="s">
        <v>165</v>
      </c>
      <c r="AU367" s="153" t="s">
        <v>86</v>
      </c>
      <c r="AV367" s="13" t="s">
        <v>86</v>
      </c>
      <c r="AW367" s="13" t="s">
        <v>37</v>
      </c>
      <c r="AX367" s="13" t="s">
        <v>84</v>
      </c>
      <c r="AY367" s="153" t="s">
        <v>153</v>
      </c>
    </row>
    <row r="368" spans="2:65" s="1" customFormat="1" ht="16.5" customHeight="1">
      <c r="B368" s="33"/>
      <c r="C368" s="166" t="s">
        <v>606</v>
      </c>
      <c r="D368" s="166" t="s">
        <v>231</v>
      </c>
      <c r="E368" s="167" t="s">
        <v>673</v>
      </c>
      <c r="F368" s="168" t="s">
        <v>674</v>
      </c>
      <c r="G368" s="169" t="s">
        <v>271</v>
      </c>
      <c r="H368" s="170">
        <v>1</v>
      </c>
      <c r="I368" s="171">
        <v>587.64</v>
      </c>
      <c r="J368" s="172">
        <f>ROUND(I368*H368,2)</f>
        <v>587.64</v>
      </c>
      <c r="K368" s="168" t="s">
        <v>160</v>
      </c>
      <c r="L368" s="173"/>
      <c r="M368" s="174" t="s">
        <v>32</v>
      </c>
      <c r="N368" s="175" t="s">
        <v>47</v>
      </c>
      <c r="P368" s="137">
        <f>O368*H368</f>
        <v>0</v>
      </c>
      <c r="Q368" s="137">
        <v>1.4E-3</v>
      </c>
      <c r="R368" s="137">
        <f>Q368*H368</f>
        <v>1.4E-3</v>
      </c>
      <c r="S368" s="137">
        <v>0</v>
      </c>
      <c r="T368" s="138">
        <f>S368*H368</f>
        <v>0</v>
      </c>
      <c r="AR368" s="139" t="s">
        <v>354</v>
      </c>
      <c r="AT368" s="139" t="s">
        <v>231</v>
      </c>
      <c r="AU368" s="139" t="s">
        <v>86</v>
      </c>
      <c r="AY368" s="17" t="s">
        <v>153</v>
      </c>
      <c r="BE368" s="140">
        <f>IF(N368="základní",J368,0)</f>
        <v>587.64</v>
      </c>
      <c r="BF368" s="140">
        <f>IF(N368="snížená",J368,0)</f>
        <v>0</v>
      </c>
      <c r="BG368" s="140">
        <f>IF(N368="zákl. přenesená",J368,0)</f>
        <v>0</v>
      </c>
      <c r="BH368" s="140">
        <f>IF(N368="sníž. přenesená",J368,0)</f>
        <v>0</v>
      </c>
      <c r="BI368" s="140">
        <f>IF(N368="nulová",J368,0)</f>
        <v>0</v>
      </c>
      <c r="BJ368" s="17" t="s">
        <v>84</v>
      </c>
      <c r="BK368" s="140">
        <f>ROUND(I368*H368,2)</f>
        <v>587.64</v>
      </c>
      <c r="BL368" s="17" t="s">
        <v>261</v>
      </c>
      <c r="BM368" s="139" t="s">
        <v>975</v>
      </c>
    </row>
    <row r="369" spans="2:65" s="1" customFormat="1" ht="24.2" customHeight="1">
      <c r="B369" s="33"/>
      <c r="C369" s="128" t="s">
        <v>611</v>
      </c>
      <c r="D369" s="128" t="s">
        <v>156</v>
      </c>
      <c r="E369" s="129" t="s">
        <v>678</v>
      </c>
      <c r="F369" s="130" t="s">
        <v>679</v>
      </c>
      <c r="G369" s="131" t="s">
        <v>294</v>
      </c>
      <c r="H369" s="132">
        <v>1E-3</v>
      </c>
      <c r="I369" s="133">
        <v>1271.33</v>
      </c>
      <c r="J369" s="134">
        <f>ROUND(I369*H369,2)</f>
        <v>1.27</v>
      </c>
      <c r="K369" s="130" t="s">
        <v>160</v>
      </c>
      <c r="L369" s="33"/>
      <c r="M369" s="135" t="s">
        <v>32</v>
      </c>
      <c r="N369" s="136" t="s">
        <v>47</v>
      </c>
      <c r="P369" s="137">
        <f>O369*H369</f>
        <v>0</v>
      </c>
      <c r="Q369" s="137">
        <v>0</v>
      </c>
      <c r="R369" s="137">
        <f>Q369*H369</f>
        <v>0</v>
      </c>
      <c r="S369" s="137">
        <v>0</v>
      </c>
      <c r="T369" s="138">
        <f>S369*H369</f>
        <v>0</v>
      </c>
      <c r="AR369" s="139" t="s">
        <v>261</v>
      </c>
      <c r="AT369" s="139" t="s">
        <v>156</v>
      </c>
      <c r="AU369" s="139" t="s">
        <v>86</v>
      </c>
      <c r="AY369" s="17" t="s">
        <v>153</v>
      </c>
      <c r="BE369" s="140">
        <f>IF(N369="základní",J369,0)</f>
        <v>1.27</v>
      </c>
      <c r="BF369" s="140">
        <f>IF(N369="snížená",J369,0)</f>
        <v>0</v>
      </c>
      <c r="BG369" s="140">
        <f>IF(N369="zákl. přenesená",J369,0)</f>
        <v>0</v>
      </c>
      <c r="BH369" s="140">
        <f>IF(N369="sníž. přenesená",J369,0)</f>
        <v>0</v>
      </c>
      <c r="BI369" s="140">
        <f>IF(N369="nulová",J369,0)</f>
        <v>0</v>
      </c>
      <c r="BJ369" s="17" t="s">
        <v>84</v>
      </c>
      <c r="BK369" s="140">
        <f>ROUND(I369*H369,2)</f>
        <v>1.27</v>
      </c>
      <c r="BL369" s="17" t="s">
        <v>261</v>
      </c>
      <c r="BM369" s="139" t="s">
        <v>976</v>
      </c>
    </row>
    <row r="370" spans="2:65" s="1" customFormat="1">
      <c r="B370" s="33"/>
      <c r="D370" s="141" t="s">
        <v>163</v>
      </c>
      <c r="F370" s="142" t="s">
        <v>681</v>
      </c>
      <c r="I370" s="143"/>
      <c r="L370" s="33"/>
      <c r="M370" s="144"/>
      <c r="T370" s="54"/>
      <c r="AT370" s="17" t="s">
        <v>163</v>
      </c>
      <c r="AU370" s="17" t="s">
        <v>86</v>
      </c>
    </row>
    <row r="371" spans="2:65" s="11" customFormat="1" ht="22.9" customHeight="1">
      <c r="B371" s="116"/>
      <c r="D371" s="117" t="s">
        <v>75</v>
      </c>
      <c r="E371" s="126" t="s">
        <v>682</v>
      </c>
      <c r="F371" s="126" t="s">
        <v>683</v>
      </c>
      <c r="I371" s="119"/>
      <c r="J371" s="127">
        <f>BK371</f>
        <v>12045.759999999998</v>
      </c>
      <c r="L371" s="116"/>
      <c r="M371" s="121"/>
      <c r="P371" s="122">
        <f>SUM(P372:P421)</f>
        <v>0</v>
      </c>
      <c r="R371" s="122">
        <f>SUM(R372:R421)</f>
        <v>0.16330040000000001</v>
      </c>
      <c r="T371" s="123">
        <f>SUM(T372:T421)</f>
        <v>0</v>
      </c>
      <c r="AR371" s="117" t="s">
        <v>86</v>
      </c>
      <c r="AT371" s="124" t="s">
        <v>75</v>
      </c>
      <c r="AU371" s="124" t="s">
        <v>84</v>
      </c>
      <c r="AY371" s="117" t="s">
        <v>153</v>
      </c>
      <c r="BK371" s="125">
        <f>SUM(BK372:BK421)</f>
        <v>12045.759999999998</v>
      </c>
    </row>
    <row r="372" spans="2:65" s="1" customFormat="1" ht="16.5" customHeight="1">
      <c r="B372" s="33"/>
      <c r="C372" s="128" t="s">
        <v>615</v>
      </c>
      <c r="D372" s="128" t="s">
        <v>156</v>
      </c>
      <c r="E372" s="129" t="s">
        <v>685</v>
      </c>
      <c r="F372" s="130" t="s">
        <v>686</v>
      </c>
      <c r="G372" s="131" t="s">
        <v>159</v>
      </c>
      <c r="H372" s="132">
        <v>3.0960000000000001</v>
      </c>
      <c r="I372" s="133">
        <v>17.89</v>
      </c>
      <c r="J372" s="134">
        <f>ROUND(I372*H372,2)</f>
        <v>55.39</v>
      </c>
      <c r="K372" s="130" t="s">
        <v>160</v>
      </c>
      <c r="L372" s="33"/>
      <c r="M372" s="135" t="s">
        <v>32</v>
      </c>
      <c r="N372" s="136" t="s">
        <v>47</v>
      </c>
      <c r="P372" s="137">
        <f>O372*H372</f>
        <v>0</v>
      </c>
      <c r="Q372" s="137">
        <v>0</v>
      </c>
      <c r="R372" s="137">
        <f>Q372*H372</f>
        <v>0</v>
      </c>
      <c r="S372" s="137">
        <v>0</v>
      </c>
      <c r="T372" s="138">
        <f>S372*H372</f>
        <v>0</v>
      </c>
      <c r="AR372" s="139" t="s">
        <v>261</v>
      </c>
      <c r="AT372" s="139" t="s">
        <v>156</v>
      </c>
      <c r="AU372" s="139" t="s">
        <v>86</v>
      </c>
      <c r="AY372" s="17" t="s">
        <v>153</v>
      </c>
      <c r="BE372" s="140">
        <f>IF(N372="základní",J372,0)</f>
        <v>55.39</v>
      </c>
      <c r="BF372" s="140">
        <f>IF(N372="snížená",J372,0)</f>
        <v>0</v>
      </c>
      <c r="BG372" s="140">
        <f>IF(N372="zákl. přenesená",J372,0)</f>
        <v>0</v>
      </c>
      <c r="BH372" s="140">
        <f>IF(N372="sníž. přenesená",J372,0)</f>
        <v>0</v>
      </c>
      <c r="BI372" s="140">
        <f>IF(N372="nulová",J372,0)</f>
        <v>0</v>
      </c>
      <c r="BJ372" s="17" t="s">
        <v>84</v>
      </c>
      <c r="BK372" s="140">
        <f>ROUND(I372*H372,2)</f>
        <v>55.39</v>
      </c>
      <c r="BL372" s="17" t="s">
        <v>261</v>
      </c>
      <c r="BM372" s="139" t="s">
        <v>977</v>
      </c>
    </row>
    <row r="373" spans="2:65" s="1" customFormat="1">
      <c r="B373" s="33"/>
      <c r="D373" s="141" t="s">
        <v>163</v>
      </c>
      <c r="F373" s="142" t="s">
        <v>688</v>
      </c>
      <c r="I373" s="143"/>
      <c r="L373" s="33"/>
      <c r="M373" s="144"/>
      <c r="T373" s="54"/>
      <c r="AT373" s="17" t="s">
        <v>163</v>
      </c>
      <c r="AU373" s="17" t="s">
        <v>86</v>
      </c>
    </row>
    <row r="374" spans="2:65" s="12" customFormat="1">
      <c r="B374" s="145"/>
      <c r="D374" s="146" t="s">
        <v>165</v>
      </c>
      <c r="E374" s="147" t="s">
        <v>32</v>
      </c>
      <c r="F374" s="148" t="s">
        <v>176</v>
      </c>
      <c r="H374" s="147" t="s">
        <v>32</v>
      </c>
      <c r="I374" s="149"/>
      <c r="L374" s="145"/>
      <c r="M374" s="150"/>
      <c r="T374" s="151"/>
      <c r="AT374" s="147" t="s">
        <v>165</v>
      </c>
      <c r="AU374" s="147" t="s">
        <v>86</v>
      </c>
      <c r="AV374" s="12" t="s">
        <v>84</v>
      </c>
      <c r="AW374" s="12" t="s">
        <v>37</v>
      </c>
      <c r="AX374" s="12" t="s">
        <v>76</v>
      </c>
      <c r="AY374" s="147" t="s">
        <v>153</v>
      </c>
    </row>
    <row r="375" spans="2:65" s="13" customFormat="1">
      <c r="B375" s="152"/>
      <c r="D375" s="146" t="s">
        <v>165</v>
      </c>
      <c r="E375" s="153" t="s">
        <v>32</v>
      </c>
      <c r="F375" s="154" t="s">
        <v>857</v>
      </c>
      <c r="H375" s="155">
        <v>1.3120000000000001</v>
      </c>
      <c r="I375" s="156"/>
      <c r="L375" s="152"/>
      <c r="M375" s="157"/>
      <c r="T375" s="158"/>
      <c r="AT375" s="153" t="s">
        <v>165</v>
      </c>
      <c r="AU375" s="153" t="s">
        <v>86</v>
      </c>
      <c r="AV375" s="13" t="s">
        <v>86</v>
      </c>
      <c r="AW375" s="13" t="s">
        <v>37</v>
      </c>
      <c r="AX375" s="13" t="s">
        <v>76</v>
      </c>
      <c r="AY375" s="153" t="s">
        <v>153</v>
      </c>
    </row>
    <row r="376" spans="2:65" s="12" customFormat="1">
      <c r="B376" s="145"/>
      <c r="D376" s="146" t="s">
        <v>165</v>
      </c>
      <c r="E376" s="147" t="s">
        <v>32</v>
      </c>
      <c r="F376" s="148" t="s">
        <v>858</v>
      </c>
      <c r="H376" s="147" t="s">
        <v>32</v>
      </c>
      <c r="I376" s="149"/>
      <c r="L376" s="145"/>
      <c r="M376" s="150"/>
      <c r="T376" s="151"/>
      <c r="AT376" s="147" t="s">
        <v>165</v>
      </c>
      <c r="AU376" s="147" t="s">
        <v>86</v>
      </c>
      <c r="AV376" s="12" t="s">
        <v>84</v>
      </c>
      <c r="AW376" s="12" t="s">
        <v>37</v>
      </c>
      <c r="AX376" s="12" t="s">
        <v>76</v>
      </c>
      <c r="AY376" s="147" t="s">
        <v>153</v>
      </c>
    </row>
    <row r="377" spans="2:65" s="13" customFormat="1">
      <c r="B377" s="152"/>
      <c r="D377" s="146" t="s">
        <v>165</v>
      </c>
      <c r="E377" s="153" t="s">
        <v>32</v>
      </c>
      <c r="F377" s="154" t="s">
        <v>859</v>
      </c>
      <c r="H377" s="155">
        <v>1.784</v>
      </c>
      <c r="I377" s="156"/>
      <c r="L377" s="152"/>
      <c r="M377" s="157"/>
      <c r="T377" s="158"/>
      <c r="AT377" s="153" t="s">
        <v>165</v>
      </c>
      <c r="AU377" s="153" t="s">
        <v>86</v>
      </c>
      <c r="AV377" s="13" t="s">
        <v>86</v>
      </c>
      <c r="AW377" s="13" t="s">
        <v>37</v>
      </c>
      <c r="AX377" s="13" t="s">
        <v>76</v>
      </c>
      <c r="AY377" s="153" t="s">
        <v>153</v>
      </c>
    </row>
    <row r="378" spans="2:65" s="14" customFormat="1">
      <c r="B378" s="159"/>
      <c r="D378" s="146" t="s">
        <v>165</v>
      </c>
      <c r="E378" s="160" t="s">
        <v>32</v>
      </c>
      <c r="F378" s="161" t="s">
        <v>178</v>
      </c>
      <c r="H378" s="162">
        <v>3.0960000000000001</v>
      </c>
      <c r="I378" s="163"/>
      <c r="L378" s="159"/>
      <c r="M378" s="164"/>
      <c r="T378" s="165"/>
      <c r="AT378" s="160" t="s">
        <v>165</v>
      </c>
      <c r="AU378" s="160" t="s">
        <v>86</v>
      </c>
      <c r="AV378" s="14" t="s">
        <v>161</v>
      </c>
      <c r="AW378" s="14" t="s">
        <v>37</v>
      </c>
      <c r="AX378" s="14" t="s">
        <v>84</v>
      </c>
      <c r="AY378" s="160" t="s">
        <v>153</v>
      </c>
    </row>
    <row r="379" spans="2:65" s="1" customFormat="1" ht="16.5" customHeight="1">
      <c r="B379" s="33"/>
      <c r="C379" s="128" t="s">
        <v>621</v>
      </c>
      <c r="D379" s="128" t="s">
        <v>156</v>
      </c>
      <c r="E379" s="129" t="s">
        <v>690</v>
      </c>
      <c r="F379" s="130" t="s">
        <v>691</v>
      </c>
      <c r="G379" s="131" t="s">
        <v>159</v>
      </c>
      <c r="H379" s="132">
        <v>3.0960000000000001</v>
      </c>
      <c r="I379" s="133">
        <v>27.31</v>
      </c>
      <c r="J379" s="134">
        <f>ROUND(I379*H379,2)</f>
        <v>84.55</v>
      </c>
      <c r="K379" s="130" t="s">
        <v>160</v>
      </c>
      <c r="L379" s="33"/>
      <c r="M379" s="135" t="s">
        <v>32</v>
      </c>
      <c r="N379" s="136" t="s">
        <v>47</v>
      </c>
      <c r="P379" s="137">
        <f>O379*H379</f>
        <v>0</v>
      </c>
      <c r="Q379" s="137">
        <v>2.9999999999999997E-4</v>
      </c>
      <c r="R379" s="137">
        <f>Q379*H379</f>
        <v>9.2879999999999992E-4</v>
      </c>
      <c r="S379" s="137">
        <v>0</v>
      </c>
      <c r="T379" s="138">
        <f>S379*H379</f>
        <v>0</v>
      </c>
      <c r="AR379" s="139" t="s">
        <v>261</v>
      </c>
      <c r="AT379" s="139" t="s">
        <v>156</v>
      </c>
      <c r="AU379" s="139" t="s">
        <v>86</v>
      </c>
      <c r="AY379" s="17" t="s">
        <v>153</v>
      </c>
      <c r="BE379" s="140">
        <f>IF(N379="základní",J379,0)</f>
        <v>84.55</v>
      </c>
      <c r="BF379" s="140">
        <f>IF(N379="snížená",J379,0)</f>
        <v>0</v>
      </c>
      <c r="BG379" s="140">
        <f>IF(N379="zákl. přenesená",J379,0)</f>
        <v>0</v>
      </c>
      <c r="BH379" s="140">
        <f>IF(N379="sníž. přenesená",J379,0)</f>
        <v>0</v>
      </c>
      <c r="BI379" s="140">
        <f>IF(N379="nulová",J379,0)</f>
        <v>0</v>
      </c>
      <c r="BJ379" s="17" t="s">
        <v>84</v>
      </c>
      <c r="BK379" s="140">
        <f>ROUND(I379*H379,2)</f>
        <v>84.55</v>
      </c>
      <c r="BL379" s="17" t="s">
        <v>261</v>
      </c>
      <c r="BM379" s="139" t="s">
        <v>978</v>
      </c>
    </row>
    <row r="380" spans="2:65" s="1" customFormat="1">
      <c r="B380" s="33"/>
      <c r="D380" s="141" t="s">
        <v>163</v>
      </c>
      <c r="F380" s="142" t="s">
        <v>693</v>
      </c>
      <c r="I380" s="143"/>
      <c r="L380" s="33"/>
      <c r="M380" s="144"/>
      <c r="T380" s="54"/>
      <c r="AT380" s="17" t="s">
        <v>163</v>
      </c>
      <c r="AU380" s="17" t="s">
        <v>86</v>
      </c>
    </row>
    <row r="381" spans="2:65" s="1" customFormat="1" ht="24.2" customHeight="1">
      <c r="B381" s="33"/>
      <c r="C381" s="128" t="s">
        <v>626</v>
      </c>
      <c r="D381" s="128" t="s">
        <v>156</v>
      </c>
      <c r="E381" s="129" t="s">
        <v>695</v>
      </c>
      <c r="F381" s="130" t="s">
        <v>696</v>
      </c>
      <c r="G381" s="131" t="s">
        <v>159</v>
      </c>
      <c r="H381" s="132">
        <v>3.0960000000000001</v>
      </c>
      <c r="I381" s="133">
        <v>641.32000000000005</v>
      </c>
      <c r="J381" s="134">
        <f>ROUND(I381*H381,2)</f>
        <v>1985.53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1.4999999999999999E-2</v>
      </c>
      <c r="R381" s="137">
        <f>Q381*H381</f>
        <v>4.6440000000000002E-2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1985.53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1985.53</v>
      </c>
      <c r="BL381" s="17" t="s">
        <v>261</v>
      </c>
      <c r="BM381" s="139" t="s">
        <v>979</v>
      </c>
    </row>
    <row r="382" spans="2:65" s="1" customFormat="1">
      <c r="B382" s="33"/>
      <c r="D382" s="141" t="s">
        <v>163</v>
      </c>
      <c r="F382" s="142" t="s">
        <v>698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" customFormat="1" ht="16.5" customHeight="1">
      <c r="B383" s="33"/>
      <c r="C383" s="128" t="s">
        <v>631</v>
      </c>
      <c r="D383" s="128" t="s">
        <v>156</v>
      </c>
      <c r="E383" s="129" t="s">
        <v>700</v>
      </c>
      <c r="F383" s="130" t="s">
        <v>701</v>
      </c>
      <c r="G383" s="131" t="s">
        <v>159</v>
      </c>
      <c r="H383" s="132">
        <v>3.0960000000000001</v>
      </c>
      <c r="I383" s="133">
        <v>452.03</v>
      </c>
      <c r="J383" s="134">
        <f>ROUND(I383*H383,2)</f>
        <v>1399.48</v>
      </c>
      <c r="K383" s="130" t="s">
        <v>160</v>
      </c>
      <c r="L383" s="33"/>
      <c r="M383" s="135" t="s">
        <v>32</v>
      </c>
      <c r="N383" s="136" t="s">
        <v>47</v>
      </c>
      <c r="P383" s="137">
        <f>O383*H383</f>
        <v>0</v>
      </c>
      <c r="Q383" s="137">
        <v>1.5E-3</v>
      </c>
      <c r="R383" s="137">
        <f>Q383*H383</f>
        <v>4.6440000000000006E-3</v>
      </c>
      <c r="S383" s="137">
        <v>0</v>
      </c>
      <c r="T383" s="138">
        <f>S383*H383</f>
        <v>0</v>
      </c>
      <c r="AR383" s="139" t="s">
        <v>261</v>
      </c>
      <c r="AT383" s="139" t="s">
        <v>156</v>
      </c>
      <c r="AU383" s="139" t="s">
        <v>86</v>
      </c>
      <c r="AY383" s="17" t="s">
        <v>153</v>
      </c>
      <c r="BE383" s="140">
        <f>IF(N383="základní",J383,0)</f>
        <v>1399.48</v>
      </c>
      <c r="BF383" s="140">
        <f>IF(N383="snížená",J383,0)</f>
        <v>0</v>
      </c>
      <c r="BG383" s="140">
        <f>IF(N383="zákl. přenesená",J383,0)</f>
        <v>0</v>
      </c>
      <c r="BH383" s="140">
        <f>IF(N383="sníž. přenesená",J383,0)</f>
        <v>0</v>
      </c>
      <c r="BI383" s="140">
        <f>IF(N383="nulová",J383,0)</f>
        <v>0</v>
      </c>
      <c r="BJ383" s="17" t="s">
        <v>84</v>
      </c>
      <c r="BK383" s="140">
        <f>ROUND(I383*H383,2)</f>
        <v>1399.48</v>
      </c>
      <c r="BL383" s="17" t="s">
        <v>261</v>
      </c>
      <c r="BM383" s="139" t="s">
        <v>980</v>
      </c>
    </row>
    <row r="384" spans="2:65" s="1" customFormat="1">
      <c r="B384" s="33"/>
      <c r="D384" s="141" t="s">
        <v>163</v>
      </c>
      <c r="F384" s="142" t="s">
        <v>703</v>
      </c>
      <c r="I384" s="143"/>
      <c r="L384" s="33"/>
      <c r="M384" s="144"/>
      <c r="T384" s="54"/>
      <c r="AT384" s="17" t="s">
        <v>163</v>
      </c>
      <c r="AU384" s="17" t="s">
        <v>86</v>
      </c>
    </row>
    <row r="385" spans="2:65" s="1" customFormat="1" ht="16.5" customHeight="1">
      <c r="B385" s="33"/>
      <c r="C385" s="128" t="s">
        <v>635</v>
      </c>
      <c r="D385" s="128" t="s">
        <v>156</v>
      </c>
      <c r="E385" s="129" t="s">
        <v>711</v>
      </c>
      <c r="F385" s="130" t="s">
        <v>712</v>
      </c>
      <c r="G385" s="131" t="s">
        <v>271</v>
      </c>
      <c r="H385" s="132">
        <v>9</v>
      </c>
      <c r="I385" s="133">
        <v>187.4</v>
      </c>
      <c r="J385" s="134">
        <f>ROUND(I385*H385,2)</f>
        <v>1686.6</v>
      </c>
      <c r="K385" s="130" t="s">
        <v>160</v>
      </c>
      <c r="L385" s="33"/>
      <c r="M385" s="135" t="s">
        <v>32</v>
      </c>
      <c r="N385" s="136" t="s">
        <v>47</v>
      </c>
      <c r="P385" s="137">
        <f>O385*H385</f>
        <v>0</v>
      </c>
      <c r="Q385" s="137">
        <v>2.1000000000000001E-4</v>
      </c>
      <c r="R385" s="137">
        <f>Q385*H385</f>
        <v>1.8900000000000002E-3</v>
      </c>
      <c r="S385" s="137">
        <v>0</v>
      </c>
      <c r="T385" s="138">
        <f>S385*H385</f>
        <v>0</v>
      </c>
      <c r="AR385" s="139" t="s">
        <v>261</v>
      </c>
      <c r="AT385" s="139" t="s">
        <v>156</v>
      </c>
      <c r="AU385" s="139" t="s">
        <v>86</v>
      </c>
      <c r="AY385" s="17" t="s">
        <v>153</v>
      </c>
      <c r="BE385" s="140">
        <f>IF(N385="základní",J385,0)</f>
        <v>1686.6</v>
      </c>
      <c r="BF385" s="140">
        <f>IF(N385="snížená",J385,0)</f>
        <v>0</v>
      </c>
      <c r="BG385" s="140">
        <f>IF(N385="zákl. přenesená",J385,0)</f>
        <v>0</v>
      </c>
      <c r="BH385" s="140">
        <f>IF(N385="sníž. přenesená",J385,0)</f>
        <v>0</v>
      </c>
      <c r="BI385" s="140">
        <f>IF(N385="nulová",J385,0)</f>
        <v>0</v>
      </c>
      <c r="BJ385" s="17" t="s">
        <v>84</v>
      </c>
      <c r="BK385" s="140">
        <f>ROUND(I385*H385,2)</f>
        <v>1686.6</v>
      </c>
      <c r="BL385" s="17" t="s">
        <v>261</v>
      </c>
      <c r="BM385" s="139" t="s">
        <v>981</v>
      </c>
    </row>
    <row r="386" spans="2:65" s="1" customFormat="1">
      <c r="B386" s="33"/>
      <c r="D386" s="141" t="s">
        <v>163</v>
      </c>
      <c r="F386" s="142" t="s">
        <v>714</v>
      </c>
      <c r="I386" s="143"/>
      <c r="L386" s="33"/>
      <c r="M386" s="144"/>
      <c r="T386" s="54"/>
      <c r="AT386" s="17" t="s">
        <v>163</v>
      </c>
      <c r="AU386" s="17" t="s">
        <v>86</v>
      </c>
    </row>
    <row r="387" spans="2:65" s="12" customFormat="1">
      <c r="B387" s="145"/>
      <c r="D387" s="146" t="s">
        <v>165</v>
      </c>
      <c r="E387" s="147" t="s">
        <v>32</v>
      </c>
      <c r="F387" s="148" t="s">
        <v>176</v>
      </c>
      <c r="H387" s="147" t="s">
        <v>32</v>
      </c>
      <c r="I387" s="149"/>
      <c r="L387" s="145"/>
      <c r="M387" s="150"/>
      <c r="T387" s="151"/>
      <c r="AT387" s="147" t="s">
        <v>165</v>
      </c>
      <c r="AU387" s="147" t="s">
        <v>86</v>
      </c>
      <c r="AV387" s="12" t="s">
        <v>84</v>
      </c>
      <c r="AW387" s="12" t="s">
        <v>37</v>
      </c>
      <c r="AX387" s="12" t="s">
        <v>76</v>
      </c>
      <c r="AY387" s="147" t="s">
        <v>153</v>
      </c>
    </row>
    <row r="388" spans="2:65" s="13" customFormat="1">
      <c r="B388" s="152"/>
      <c r="D388" s="146" t="s">
        <v>165</v>
      </c>
      <c r="E388" s="153" t="s">
        <v>32</v>
      </c>
      <c r="F388" s="154" t="s">
        <v>161</v>
      </c>
      <c r="H388" s="155">
        <v>4</v>
      </c>
      <c r="I388" s="156"/>
      <c r="L388" s="152"/>
      <c r="M388" s="157"/>
      <c r="T388" s="158"/>
      <c r="AT388" s="153" t="s">
        <v>165</v>
      </c>
      <c r="AU388" s="153" t="s">
        <v>86</v>
      </c>
      <c r="AV388" s="13" t="s">
        <v>86</v>
      </c>
      <c r="AW388" s="13" t="s">
        <v>37</v>
      </c>
      <c r="AX388" s="13" t="s">
        <v>76</v>
      </c>
      <c r="AY388" s="153" t="s">
        <v>153</v>
      </c>
    </row>
    <row r="389" spans="2:65" s="12" customFormat="1">
      <c r="B389" s="145"/>
      <c r="D389" s="146" t="s">
        <v>165</v>
      </c>
      <c r="E389" s="147" t="s">
        <v>32</v>
      </c>
      <c r="F389" s="148" t="s">
        <v>858</v>
      </c>
      <c r="H389" s="147" t="s">
        <v>32</v>
      </c>
      <c r="I389" s="149"/>
      <c r="L389" s="145"/>
      <c r="M389" s="150"/>
      <c r="T389" s="151"/>
      <c r="AT389" s="147" t="s">
        <v>165</v>
      </c>
      <c r="AU389" s="147" t="s">
        <v>86</v>
      </c>
      <c r="AV389" s="12" t="s">
        <v>84</v>
      </c>
      <c r="AW389" s="12" t="s">
        <v>37</v>
      </c>
      <c r="AX389" s="12" t="s">
        <v>76</v>
      </c>
      <c r="AY389" s="147" t="s">
        <v>153</v>
      </c>
    </row>
    <row r="390" spans="2:65" s="13" customFormat="1">
      <c r="B390" s="152"/>
      <c r="D390" s="146" t="s">
        <v>165</v>
      </c>
      <c r="E390" s="153" t="s">
        <v>32</v>
      </c>
      <c r="F390" s="154" t="s">
        <v>188</v>
      </c>
      <c r="H390" s="155">
        <v>5</v>
      </c>
      <c r="I390" s="156"/>
      <c r="L390" s="152"/>
      <c r="M390" s="157"/>
      <c r="T390" s="158"/>
      <c r="AT390" s="153" t="s">
        <v>165</v>
      </c>
      <c r="AU390" s="153" t="s">
        <v>86</v>
      </c>
      <c r="AV390" s="13" t="s">
        <v>86</v>
      </c>
      <c r="AW390" s="13" t="s">
        <v>37</v>
      </c>
      <c r="AX390" s="13" t="s">
        <v>76</v>
      </c>
      <c r="AY390" s="153" t="s">
        <v>153</v>
      </c>
    </row>
    <row r="391" spans="2:65" s="14" customFormat="1">
      <c r="B391" s="159"/>
      <c r="D391" s="146" t="s">
        <v>165</v>
      </c>
      <c r="E391" s="160" t="s">
        <v>32</v>
      </c>
      <c r="F391" s="161" t="s">
        <v>178</v>
      </c>
      <c r="H391" s="162">
        <v>9</v>
      </c>
      <c r="I391" s="163"/>
      <c r="L391" s="159"/>
      <c r="M391" s="164"/>
      <c r="T391" s="165"/>
      <c r="AT391" s="160" t="s">
        <v>165</v>
      </c>
      <c r="AU391" s="160" t="s">
        <v>86</v>
      </c>
      <c r="AV391" s="14" t="s">
        <v>161</v>
      </c>
      <c r="AW391" s="14" t="s">
        <v>37</v>
      </c>
      <c r="AX391" s="14" t="s">
        <v>84</v>
      </c>
      <c r="AY391" s="160" t="s">
        <v>153</v>
      </c>
    </row>
    <row r="392" spans="2:65" s="1" customFormat="1" ht="16.5" customHeight="1">
      <c r="B392" s="33"/>
      <c r="C392" s="128" t="s">
        <v>640</v>
      </c>
      <c r="D392" s="128" t="s">
        <v>156</v>
      </c>
      <c r="E392" s="129" t="s">
        <v>982</v>
      </c>
      <c r="F392" s="130" t="s">
        <v>983</v>
      </c>
      <c r="G392" s="131" t="s">
        <v>271</v>
      </c>
      <c r="H392" s="132">
        <v>1</v>
      </c>
      <c r="I392" s="133">
        <v>187.4</v>
      </c>
      <c r="J392" s="134">
        <f>ROUND(I392*H392,2)</f>
        <v>187.4</v>
      </c>
      <c r="K392" s="130" t="s">
        <v>160</v>
      </c>
      <c r="L392" s="33"/>
      <c r="M392" s="135" t="s">
        <v>32</v>
      </c>
      <c r="N392" s="136" t="s">
        <v>47</v>
      </c>
      <c r="P392" s="137">
        <f>O392*H392</f>
        <v>0</v>
      </c>
      <c r="Q392" s="137">
        <v>2.0000000000000001E-4</v>
      </c>
      <c r="R392" s="137">
        <f>Q392*H392</f>
        <v>2.0000000000000001E-4</v>
      </c>
      <c r="S392" s="137">
        <v>0</v>
      </c>
      <c r="T392" s="138">
        <f>S392*H392</f>
        <v>0</v>
      </c>
      <c r="AR392" s="139" t="s">
        <v>261</v>
      </c>
      <c r="AT392" s="139" t="s">
        <v>156</v>
      </c>
      <c r="AU392" s="139" t="s">
        <v>86</v>
      </c>
      <c r="AY392" s="17" t="s">
        <v>153</v>
      </c>
      <c r="BE392" s="140">
        <f>IF(N392="základní",J392,0)</f>
        <v>187.4</v>
      </c>
      <c r="BF392" s="140">
        <f>IF(N392="snížená",J392,0)</f>
        <v>0</v>
      </c>
      <c r="BG392" s="140">
        <f>IF(N392="zákl. přenesená",J392,0)</f>
        <v>0</v>
      </c>
      <c r="BH392" s="140">
        <f>IF(N392="sníž. přenesená",J392,0)</f>
        <v>0</v>
      </c>
      <c r="BI392" s="140">
        <f>IF(N392="nulová",J392,0)</f>
        <v>0</v>
      </c>
      <c r="BJ392" s="17" t="s">
        <v>84</v>
      </c>
      <c r="BK392" s="140">
        <f>ROUND(I392*H392,2)</f>
        <v>187.4</v>
      </c>
      <c r="BL392" s="17" t="s">
        <v>261</v>
      </c>
      <c r="BM392" s="139" t="s">
        <v>984</v>
      </c>
    </row>
    <row r="393" spans="2:65" s="1" customFormat="1">
      <c r="B393" s="33"/>
      <c r="D393" s="141" t="s">
        <v>163</v>
      </c>
      <c r="F393" s="142" t="s">
        <v>985</v>
      </c>
      <c r="I393" s="143"/>
      <c r="L393" s="33"/>
      <c r="M393" s="144"/>
      <c r="T393" s="54"/>
      <c r="AT393" s="17" t="s">
        <v>163</v>
      </c>
      <c r="AU393" s="17" t="s">
        <v>86</v>
      </c>
    </row>
    <row r="394" spans="2:65" s="12" customFormat="1">
      <c r="B394" s="145"/>
      <c r="D394" s="146" t="s">
        <v>165</v>
      </c>
      <c r="E394" s="147" t="s">
        <v>32</v>
      </c>
      <c r="F394" s="148" t="s">
        <v>858</v>
      </c>
      <c r="H394" s="147" t="s">
        <v>32</v>
      </c>
      <c r="I394" s="149"/>
      <c r="L394" s="145"/>
      <c r="M394" s="150"/>
      <c r="T394" s="151"/>
      <c r="AT394" s="147" t="s">
        <v>165</v>
      </c>
      <c r="AU394" s="147" t="s">
        <v>86</v>
      </c>
      <c r="AV394" s="12" t="s">
        <v>84</v>
      </c>
      <c r="AW394" s="12" t="s">
        <v>37</v>
      </c>
      <c r="AX394" s="12" t="s">
        <v>76</v>
      </c>
      <c r="AY394" s="147" t="s">
        <v>153</v>
      </c>
    </row>
    <row r="395" spans="2:65" s="13" customFormat="1">
      <c r="B395" s="152"/>
      <c r="D395" s="146" t="s">
        <v>165</v>
      </c>
      <c r="E395" s="153" t="s">
        <v>32</v>
      </c>
      <c r="F395" s="154" t="s">
        <v>84</v>
      </c>
      <c r="H395" s="155">
        <v>1</v>
      </c>
      <c r="I395" s="156"/>
      <c r="L395" s="152"/>
      <c r="M395" s="157"/>
      <c r="T395" s="158"/>
      <c r="AT395" s="153" t="s">
        <v>165</v>
      </c>
      <c r="AU395" s="153" t="s">
        <v>86</v>
      </c>
      <c r="AV395" s="13" t="s">
        <v>86</v>
      </c>
      <c r="AW395" s="13" t="s">
        <v>37</v>
      </c>
      <c r="AX395" s="13" t="s">
        <v>76</v>
      </c>
      <c r="AY395" s="153" t="s">
        <v>153</v>
      </c>
    </row>
    <row r="396" spans="2:65" s="14" customFormat="1">
      <c r="B396" s="159"/>
      <c r="D396" s="146" t="s">
        <v>165</v>
      </c>
      <c r="E396" s="160" t="s">
        <v>32</v>
      </c>
      <c r="F396" s="161" t="s">
        <v>178</v>
      </c>
      <c r="H396" s="162">
        <v>1</v>
      </c>
      <c r="I396" s="163"/>
      <c r="L396" s="159"/>
      <c r="M396" s="164"/>
      <c r="T396" s="165"/>
      <c r="AT396" s="160" t="s">
        <v>165</v>
      </c>
      <c r="AU396" s="160" t="s">
        <v>86</v>
      </c>
      <c r="AV396" s="14" t="s">
        <v>161</v>
      </c>
      <c r="AW396" s="14" t="s">
        <v>37</v>
      </c>
      <c r="AX396" s="14" t="s">
        <v>84</v>
      </c>
      <c r="AY396" s="160" t="s">
        <v>153</v>
      </c>
    </row>
    <row r="397" spans="2:65" s="1" customFormat="1" ht="16.5" customHeight="1">
      <c r="B397" s="33"/>
      <c r="C397" s="128" t="s">
        <v>644</v>
      </c>
      <c r="D397" s="128" t="s">
        <v>156</v>
      </c>
      <c r="E397" s="129" t="s">
        <v>716</v>
      </c>
      <c r="F397" s="130" t="s">
        <v>717</v>
      </c>
      <c r="G397" s="131" t="s">
        <v>226</v>
      </c>
      <c r="H397" s="132">
        <v>9.2799999999999994</v>
      </c>
      <c r="I397" s="133">
        <v>140.32</v>
      </c>
      <c r="J397" s="134">
        <f>ROUND(I397*H397,2)</f>
        <v>1302.17</v>
      </c>
      <c r="K397" s="130" t="s">
        <v>160</v>
      </c>
      <c r="L397" s="33"/>
      <c r="M397" s="135" t="s">
        <v>32</v>
      </c>
      <c r="N397" s="136" t="s">
        <v>47</v>
      </c>
      <c r="P397" s="137">
        <f>O397*H397</f>
        <v>0</v>
      </c>
      <c r="Q397" s="137">
        <v>1.42E-3</v>
      </c>
      <c r="R397" s="137">
        <f>Q397*H397</f>
        <v>1.3177599999999999E-2</v>
      </c>
      <c r="S397" s="137">
        <v>0</v>
      </c>
      <c r="T397" s="138">
        <f>S397*H397</f>
        <v>0</v>
      </c>
      <c r="AR397" s="139" t="s">
        <v>261</v>
      </c>
      <c r="AT397" s="139" t="s">
        <v>156</v>
      </c>
      <c r="AU397" s="139" t="s">
        <v>86</v>
      </c>
      <c r="AY397" s="17" t="s">
        <v>153</v>
      </c>
      <c r="BE397" s="140">
        <f>IF(N397="základní",J397,0)</f>
        <v>1302.17</v>
      </c>
      <c r="BF397" s="140">
        <f>IF(N397="snížená",J397,0)</f>
        <v>0</v>
      </c>
      <c r="BG397" s="140">
        <f>IF(N397="zákl. přenesená",J397,0)</f>
        <v>0</v>
      </c>
      <c r="BH397" s="140">
        <f>IF(N397="sníž. přenesená",J397,0)</f>
        <v>0</v>
      </c>
      <c r="BI397" s="140">
        <f>IF(N397="nulová",J397,0)</f>
        <v>0</v>
      </c>
      <c r="BJ397" s="17" t="s">
        <v>84</v>
      </c>
      <c r="BK397" s="140">
        <f>ROUND(I397*H397,2)</f>
        <v>1302.17</v>
      </c>
      <c r="BL397" s="17" t="s">
        <v>261</v>
      </c>
      <c r="BM397" s="139" t="s">
        <v>986</v>
      </c>
    </row>
    <row r="398" spans="2:65" s="1" customFormat="1">
      <c r="B398" s="33"/>
      <c r="D398" s="141" t="s">
        <v>163</v>
      </c>
      <c r="F398" s="142" t="s">
        <v>719</v>
      </c>
      <c r="I398" s="143"/>
      <c r="L398" s="33"/>
      <c r="M398" s="144"/>
      <c r="T398" s="54"/>
      <c r="AT398" s="17" t="s">
        <v>163</v>
      </c>
      <c r="AU398" s="17" t="s">
        <v>86</v>
      </c>
    </row>
    <row r="399" spans="2:65" s="12" customFormat="1">
      <c r="B399" s="145"/>
      <c r="D399" s="146" t="s">
        <v>165</v>
      </c>
      <c r="E399" s="147" t="s">
        <v>32</v>
      </c>
      <c r="F399" s="148" t="s">
        <v>176</v>
      </c>
      <c r="H399" s="147" t="s">
        <v>32</v>
      </c>
      <c r="I399" s="149"/>
      <c r="L399" s="145"/>
      <c r="M399" s="150"/>
      <c r="T399" s="151"/>
      <c r="AT399" s="147" t="s">
        <v>165</v>
      </c>
      <c r="AU399" s="147" t="s">
        <v>86</v>
      </c>
      <c r="AV399" s="12" t="s">
        <v>84</v>
      </c>
      <c r="AW399" s="12" t="s">
        <v>37</v>
      </c>
      <c r="AX399" s="12" t="s">
        <v>76</v>
      </c>
      <c r="AY399" s="147" t="s">
        <v>153</v>
      </c>
    </row>
    <row r="400" spans="2:65" s="13" customFormat="1">
      <c r="B400" s="152"/>
      <c r="D400" s="146" t="s">
        <v>165</v>
      </c>
      <c r="E400" s="153" t="s">
        <v>32</v>
      </c>
      <c r="F400" s="154" t="s">
        <v>987</v>
      </c>
      <c r="H400" s="155">
        <v>4.1399999999999997</v>
      </c>
      <c r="I400" s="156"/>
      <c r="L400" s="152"/>
      <c r="M400" s="157"/>
      <c r="T400" s="158"/>
      <c r="AT400" s="153" t="s">
        <v>165</v>
      </c>
      <c r="AU400" s="153" t="s">
        <v>86</v>
      </c>
      <c r="AV400" s="13" t="s">
        <v>86</v>
      </c>
      <c r="AW400" s="13" t="s">
        <v>37</v>
      </c>
      <c r="AX400" s="13" t="s">
        <v>76</v>
      </c>
      <c r="AY400" s="153" t="s">
        <v>153</v>
      </c>
    </row>
    <row r="401" spans="2:65" s="12" customFormat="1">
      <c r="B401" s="145"/>
      <c r="D401" s="146" t="s">
        <v>165</v>
      </c>
      <c r="E401" s="147" t="s">
        <v>32</v>
      </c>
      <c r="F401" s="148" t="s">
        <v>858</v>
      </c>
      <c r="H401" s="147" t="s">
        <v>32</v>
      </c>
      <c r="I401" s="149"/>
      <c r="L401" s="145"/>
      <c r="M401" s="150"/>
      <c r="T401" s="151"/>
      <c r="AT401" s="147" t="s">
        <v>165</v>
      </c>
      <c r="AU401" s="147" t="s">
        <v>86</v>
      </c>
      <c r="AV401" s="12" t="s">
        <v>84</v>
      </c>
      <c r="AW401" s="12" t="s">
        <v>37</v>
      </c>
      <c r="AX401" s="12" t="s">
        <v>76</v>
      </c>
      <c r="AY401" s="147" t="s">
        <v>153</v>
      </c>
    </row>
    <row r="402" spans="2:65" s="13" customFormat="1">
      <c r="B402" s="152"/>
      <c r="D402" s="146" t="s">
        <v>165</v>
      </c>
      <c r="E402" s="153" t="s">
        <v>32</v>
      </c>
      <c r="F402" s="154" t="s">
        <v>988</v>
      </c>
      <c r="H402" s="155">
        <v>5.14</v>
      </c>
      <c r="I402" s="156"/>
      <c r="L402" s="152"/>
      <c r="M402" s="157"/>
      <c r="T402" s="158"/>
      <c r="AT402" s="153" t="s">
        <v>165</v>
      </c>
      <c r="AU402" s="153" t="s">
        <v>86</v>
      </c>
      <c r="AV402" s="13" t="s">
        <v>86</v>
      </c>
      <c r="AW402" s="13" t="s">
        <v>37</v>
      </c>
      <c r="AX402" s="13" t="s">
        <v>76</v>
      </c>
      <c r="AY402" s="153" t="s">
        <v>153</v>
      </c>
    </row>
    <row r="403" spans="2:65" s="14" customFormat="1">
      <c r="B403" s="159"/>
      <c r="D403" s="146" t="s">
        <v>165</v>
      </c>
      <c r="E403" s="160" t="s">
        <v>32</v>
      </c>
      <c r="F403" s="161" t="s">
        <v>178</v>
      </c>
      <c r="H403" s="162">
        <v>9.2799999999999994</v>
      </c>
      <c r="I403" s="163"/>
      <c r="L403" s="159"/>
      <c r="M403" s="164"/>
      <c r="T403" s="165"/>
      <c r="AT403" s="160" t="s">
        <v>165</v>
      </c>
      <c r="AU403" s="160" t="s">
        <v>86</v>
      </c>
      <c r="AV403" s="14" t="s">
        <v>161</v>
      </c>
      <c r="AW403" s="14" t="s">
        <v>37</v>
      </c>
      <c r="AX403" s="14" t="s">
        <v>84</v>
      </c>
      <c r="AY403" s="160" t="s">
        <v>153</v>
      </c>
    </row>
    <row r="404" spans="2:65" s="1" customFormat="1" ht="24.2" customHeight="1">
      <c r="B404" s="33"/>
      <c r="C404" s="128" t="s">
        <v>649</v>
      </c>
      <c r="D404" s="128" t="s">
        <v>156</v>
      </c>
      <c r="E404" s="129" t="s">
        <v>724</v>
      </c>
      <c r="F404" s="130" t="s">
        <v>725</v>
      </c>
      <c r="G404" s="131" t="s">
        <v>226</v>
      </c>
      <c r="H404" s="132">
        <v>1.4</v>
      </c>
      <c r="I404" s="133">
        <v>119.6</v>
      </c>
      <c r="J404" s="134">
        <f>ROUND(I404*H404,2)</f>
        <v>167.44</v>
      </c>
      <c r="K404" s="130" t="s">
        <v>160</v>
      </c>
      <c r="L404" s="33"/>
      <c r="M404" s="135" t="s">
        <v>32</v>
      </c>
      <c r="N404" s="136" t="s">
        <v>47</v>
      </c>
      <c r="P404" s="137">
        <f>O404*H404</f>
        <v>0</v>
      </c>
      <c r="Q404" s="137">
        <v>3.4000000000000002E-4</v>
      </c>
      <c r="R404" s="137">
        <f>Q404*H404</f>
        <v>4.7600000000000002E-4</v>
      </c>
      <c r="S404" s="137">
        <v>0</v>
      </c>
      <c r="T404" s="138">
        <f>S404*H404</f>
        <v>0</v>
      </c>
      <c r="AR404" s="139" t="s">
        <v>261</v>
      </c>
      <c r="AT404" s="139" t="s">
        <v>156</v>
      </c>
      <c r="AU404" s="139" t="s">
        <v>86</v>
      </c>
      <c r="AY404" s="17" t="s">
        <v>153</v>
      </c>
      <c r="BE404" s="140">
        <f>IF(N404="základní",J404,0)</f>
        <v>167.44</v>
      </c>
      <c r="BF404" s="140">
        <f>IF(N404="snížená",J404,0)</f>
        <v>0</v>
      </c>
      <c r="BG404" s="140">
        <f>IF(N404="zákl. přenesená",J404,0)</f>
        <v>0</v>
      </c>
      <c r="BH404" s="140">
        <f>IF(N404="sníž. přenesená",J404,0)</f>
        <v>0</v>
      </c>
      <c r="BI404" s="140">
        <f>IF(N404="nulová",J404,0)</f>
        <v>0</v>
      </c>
      <c r="BJ404" s="17" t="s">
        <v>84</v>
      </c>
      <c r="BK404" s="140">
        <f>ROUND(I404*H404,2)</f>
        <v>167.44</v>
      </c>
      <c r="BL404" s="17" t="s">
        <v>261</v>
      </c>
      <c r="BM404" s="139" t="s">
        <v>989</v>
      </c>
    </row>
    <row r="405" spans="2:65" s="1" customFormat="1">
      <c r="B405" s="33"/>
      <c r="D405" s="141" t="s">
        <v>163</v>
      </c>
      <c r="F405" s="142" t="s">
        <v>727</v>
      </c>
      <c r="I405" s="143"/>
      <c r="L405" s="33"/>
      <c r="M405" s="144"/>
      <c r="T405" s="54"/>
      <c r="AT405" s="17" t="s">
        <v>163</v>
      </c>
      <c r="AU405" s="17" t="s">
        <v>86</v>
      </c>
    </row>
    <row r="406" spans="2:65" s="12" customFormat="1">
      <c r="B406" s="145"/>
      <c r="D406" s="146" t="s">
        <v>165</v>
      </c>
      <c r="E406" s="147" t="s">
        <v>32</v>
      </c>
      <c r="F406" s="148" t="s">
        <v>990</v>
      </c>
      <c r="H406" s="147" t="s">
        <v>32</v>
      </c>
      <c r="I406" s="149"/>
      <c r="L406" s="145"/>
      <c r="M406" s="150"/>
      <c r="T406" s="151"/>
      <c r="AT406" s="147" t="s">
        <v>165</v>
      </c>
      <c r="AU406" s="147" t="s">
        <v>86</v>
      </c>
      <c r="AV406" s="12" t="s">
        <v>84</v>
      </c>
      <c r="AW406" s="12" t="s">
        <v>37</v>
      </c>
      <c r="AX406" s="12" t="s">
        <v>76</v>
      </c>
      <c r="AY406" s="147" t="s">
        <v>153</v>
      </c>
    </row>
    <row r="407" spans="2:65" s="12" customFormat="1">
      <c r="B407" s="145"/>
      <c r="D407" s="146" t="s">
        <v>165</v>
      </c>
      <c r="E407" s="147" t="s">
        <v>32</v>
      </c>
      <c r="F407" s="148" t="s">
        <v>176</v>
      </c>
      <c r="H407" s="147" t="s">
        <v>32</v>
      </c>
      <c r="I407" s="149"/>
      <c r="L407" s="145"/>
      <c r="M407" s="150"/>
      <c r="T407" s="151"/>
      <c r="AT407" s="147" t="s">
        <v>165</v>
      </c>
      <c r="AU407" s="147" t="s">
        <v>86</v>
      </c>
      <c r="AV407" s="12" t="s">
        <v>84</v>
      </c>
      <c r="AW407" s="12" t="s">
        <v>37</v>
      </c>
      <c r="AX407" s="12" t="s">
        <v>76</v>
      </c>
      <c r="AY407" s="147" t="s">
        <v>153</v>
      </c>
    </row>
    <row r="408" spans="2:65" s="13" customFormat="1">
      <c r="B408" s="152"/>
      <c r="D408" s="146" t="s">
        <v>165</v>
      </c>
      <c r="E408" s="153" t="s">
        <v>32</v>
      </c>
      <c r="F408" s="154" t="s">
        <v>730</v>
      </c>
      <c r="H408" s="155">
        <v>0.7</v>
      </c>
      <c r="I408" s="156"/>
      <c r="L408" s="152"/>
      <c r="M408" s="157"/>
      <c r="T408" s="158"/>
      <c r="AT408" s="153" t="s">
        <v>165</v>
      </c>
      <c r="AU408" s="153" t="s">
        <v>86</v>
      </c>
      <c r="AV408" s="13" t="s">
        <v>86</v>
      </c>
      <c r="AW408" s="13" t="s">
        <v>37</v>
      </c>
      <c r="AX408" s="13" t="s">
        <v>76</v>
      </c>
      <c r="AY408" s="153" t="s">
        <v>153</v>
      </c>
    </row>
    <row r="409" spans="2:65" s="12" customFormat="1">
      <c r="B409" s="145"/>
      <c r="D409" s="146" t="s">
        <v>165</v>
      </c>
      <c r="E409" s="147" t="s">
        <v>32</v>
      </c>
      <c r="F409" s="148" t="s">
        <v>858</v>
      </c>
      <c r="H409" s="147" t="s">
        <v>32</v>
      </c>
      <c r="I409" s="149"/>
      <c r="L409" s="145"/>
      <c r="M409" s="150"/>
      <c r="T409" s="151"/>
      <c r="AT409" s="147" t="s">
        <v>165</v>
      </c>
      <c r="AU409" s="147" t="s">
        <v>86</v>
      </c>
      <c r="AV409" s="12" t="s">
        <v>84</v>
      </c>
      <c r="AW409" s="12" t="s">
        <v>37</v>
      </c>
      <c r="AX409" s="12" t="s">
        <v>76</v>
      </c>
      <c r="AY409" s="147" t="s">
        <v>153</v>
      </c>
    </row>
    <row r="410" spans="2:65" s="13" customFormat="1">
      <c r="B410" s="152"/>
      <c r="D410" s="146" t="s">
        <v>165</v>
      </c>
      <c r="E410" s="153" t="s">
        <v>32</v>
      </c>
      <c r="F410" s="154" t="s">
        <v>730</v>
      </c>
      <c r="H410" s="155">
        <v>0.7</v>
      </c>
      <c r="I410" s="156"/>
      <c r="L410" s="152"/>
      <c r="M410" s="157"/>
      <c r="T410" s="158"/>
      <c r="AT410" s="153" t="s">
        <v>165</v>
      </c>
      <c r="AU410" s="153" t="s">
        <v>86</v>
      </c>
      <c r="AV410" s="13" t="s">
        <v>86</v>
      </c>
      <c r="AW410" s="13" t="s">
        <v>37</v>
      </c>
      <c r="AX410" s="13" t="s">
        <v>76</v>
      </c>
      <c r="AY410" s="153" t="s">
        <v>153</v>
      </c>
    </row>
    <row r="411" spans="2:65" s="14" customFormat="1">
      <c r="B411" s="159"/>
      <c r="D411" s="146" t="s">
        <v>165</v>
      </c>
      <c r="E411" s="160" t="s">
        <v>32</v>
      </c>
      <c r="F411" s="161" t="s">
        <v>178</v>
      </c>
      <c r="H411" s="162">
        <v>1.4</v>
      </c>
      <c r="I411" s="163"/>
      <c r="L411" s="159"/>
      <c r="M411" s="164"/>
      <c r="T411" s="165"/>
      <c r="AT411" s="160" t="s">
        <v>165</v>
      </c>
      <c r="AU411" s="160" t="s">
        <v>86</v>
      </c>
      <c r="AV411" s="14" t="s">
        <v>161</v>
      </c>
      <c r="AW411" s="14" t="s">
        <v>37</v>
      </c>
      <c r="AX411" s="14" t="s">
        <v>84</v>
      </c>
      <c r="AY411" s="160" t="s">
        <v>153</v>
      </c>
    </row>
    <row r="412" spans="2:65" s="1" customFormat="1" ht="16.5" customHeight="1">
      <c r="B412" s="33"/>
      <c r="C412" s="166" t="s">
        <v>654</v>
      </c>
      <c r="D412" s="166" t="s">
        <v>231</v>
      </c>
      <c r="E412" s="167" t="s">
        <v>732</v>
      </c>
      <c r="F412" s="168" t="s">
        <v>733</v>
      </c>
      <c r="G412" s="169" t="s">
        <v>226</v>
      </c>
      <c r="H412" s="170">
        <v>1.4</v>
      </c>
      <c r="I412" s="171">
        <v>55.09</v>
      </c>
      <c r="J412" s="172">
        <f>ROUND(I412*H412,2)</f>
        <v>77.13</v>
      </c>
      <c r="K412" s="168" t="s">
        <v>160</v>
      </c>
      <c r="L412" s="173"/>
      <c r="M412" s="174" t="s">
        <v>32</v>
      </c>
      <c r="N412" s="175" t="s">
        <v>47</v>
      </c>
      <c r="P412" s="137">
        <f>O412*H412</f>
        <v>0</v>
      </c>
      <c r="Q412" s="137">
        <v>1.2E-4</v>
      </c>
      <c r="R412" s="137">
        <f>Q412*H412</f>
        <v>1.6799999999999999E-4</v>
      </c>
      <c r="S412" s="137">
        <v>0</v>
      </c>
      <c r="T412" s="138">
        <f>S412*H412</f>
        <v>0</v>
      </c>
      <c r="AR412" s="139" t="s">
        <v>354</v>
      </c>
      <c r="AT412" s="139" t="s">
        <v>231</v>
      </c>
      <c r="AU412" s="139" t="s">
        <v>86</v>
      </c>
      <c r="AY412" s="17" t="s">
        <v>153</v>
      </c>
      <c r="BE412" s="140">
        <f>IF(N412="základní",J412,0)</f>
        <v>77.13</v>
      </c>
      <c r="BF412" s="140">
        <f>IF(N412="snížená",J412,0)</f>
        <v>0</v>
      </c>
      <c r="BG412" s="140">
        <f>IF(N412="zákl. přenesená",J412,0)</f>
        <v>0</v>
      </c>
      <c r="BH412" s="140">
        <f>IF(N412="sníž. přenesená",J412,0)</f>
        <v>0</v>
      </c>
      <c r="BI412" s="140">
        <f>IF(N412="nulová",J412,0)</f>
        <v>0</v>
      </c>
      <c r="BJ412" s="17" t="s">
        <v>84</v>
      </c>
      <c r="BK412" s="140">
        <f>ROUND(I412*H412,2)</f>
        <v>77.13</v>
      </c>
      <c r="BL412" s="17" t="s">
        <v>261</v>
      </c>
      <c r="BM412" s="139" t="s">
        <v>991</v>
      </c>
    </row>
    <row r="413" spans="2:65" s="1" customFormat="1" ht="24.2" customHeight="1">
      <c r="B413" s="33"/>
      <c r="C413" s="128" t="s">
        <v>661</v>
      </c>
      <c r="D413" s="128" t="s">
        <v>156</v>
      </c>
      <c r="E413" s="129" t="s">
        <v>736</v>
      </c>
      <c r="F413" s="130" t="s">
        <v>737</v>
      </c>
      <c r="G413" s="131" t="s">
        <v>159</v>
      </c>
      <c r="H413" s="132">
        <v>3.0960000000000001</v>
      </c>
      <c r="I413" s="133">
        <v>800.47</v>
      </c>
      <c r="J413" s="134">
        <f>ROUND(I413*H413,2)</f>
        <v>2478.2600000000002</v>
      </c>
      <c r="K413" s="130" t="s">
        <v>160</v>
      </c>
      <c r="L413" s="33"/>
      <c r="M413" s="135" t="s">
        <v>32</v>
      </c>
      <c r="N413" s="136" t="s">
        <v>47</v>
      </c>
      <c r="P413" s="137">
        <f>O413*H413</f>
        <v>0</v>
      </c>
      <c r="Q413" s="137">
        <v>6.0000000000000001E-3</v>
      </c>
      <c r="R413" s="137">
        <f>Q413*H413</f>
        <v>1.8576000000000002E-2</v>
      </c>
      <c r="S413" s="137">
        <v>0</v>
      </c>
      <c r="T413" s="138">
        <f>S413*H413</f>
        <v>0</v>
      </c>
      <c r="AR413" s="139" t="s">
        <v>261</v>
      </c>
      <c r="AT413" s="139" t="s">
        <v>156</v>
      </c>
      <c r="AU413" s="139" t="s">
        <v>86</v>
      </c>
      <c r="AY413" s="17" t="s">
        <v>153</v>
      </c>
      <c r="BE413" s="140">
        <f>IF(N413="základní",J413,0)</f>
        <v>2478.2600000000002</v>
      </c>
      <c r="BF413" s="140">
        <f>IF(N413="snížená",J413,0)</f>
        <v>0</v>
      </c>
      <c r="BG413" s="140">
        <f>IF(N413="zákl. přenesená",J413,0)</f>
        <v>0</v>
      </c>
      <c r="BH413" s="140">
        <f>IF(N413="sníž. přenesená",J413,0)</f>
        <v>0</v>
      </c>
      <c r="BI413" s="140">
        <f>IF(N413="nulová",J413,0)</f>
        <v>0</v>
      </c>
      <c r="BJ413" s="17" t="s">
        <v>84</v>
      </c>
      <c r="BK413" s="140">
        <f>ROUND(I413*H413,2)</f>
        <v>2478.2600000000002</v>
      </c>
      <c r="BL413" s="17" t="s">
        <v>261</v>
      </c>
      <c r="BM413" s="139" t="s">
        <v>992</v>
      </c>
    </row>
    <row r="414" spans="2:65" s="1" customFormat="1">
      <c r="B414" s="33"/>
      <c r="D414" s="141" t="s">
        <v>163</v>
      </c>
      <c r="F414" s="142" t="s">
        <v>739</v>
      </c>
      <c r="I414" s="143"/>
      <c r="L414" s="33"/>
      <c r="M414" s="144"/>
      <c r="T414" s="54"/>
      <c r="AT414" s="17" t="s">
        <v>163</v>
      </c>
      <c r="AU414" s="17" t="s">
        <v>86</v>
      </c>
    </row>
    <row r="415" spans="2:65" s="1" customFormat="1" ht="16.5" customHeight="1">
      <c r="B415" s="33"/>
      <c r="C415" s="166" t="s">
        <v>666</v>
      </c>
      <c r="D415" s="166" t="s">
        <v>231</v>
      </c>
      <c r="E415" s="167" t="s">
        <v>741</v>
      </c>
      <c r="F415" s="168" t="s">
        <v>742</v>
      </c>
      <c r="G415" s="169" t="s">
        <v>159</v>
      </c>
      <c r="H415" s="170">
        <v>4</v>
      </c>
      <c r="I415" s="171">
        <v>452.97</v>
      </c>
      <c r="J415" s="172">
        <f>ROUND(I415*H415,2)</f>
        <v>1811.88</v>
      </c>
      <c r="K415" s="168" t="s">
        <v>264</v>
      </c>
      <c r="L415" s="173"/>
      <c r="M415" s="174" t="s">
        <v>32</v>
      </c>
      <c r="N415" s="175" t="s">
        <v>47</v>
      </c>
      <c r="P415" s="137">
        <f>O415*H415</f>
        <v>0</v>
      </c>
      <c r="Q415" s="137">
        <v>1.9199999999999998E-2</v>
      </c>
      <c r="R415" s="137">
        <f>Q415*H415</f>
        <v>7.6799999999999993E-2</v>
      </c>
      <c r="S415" s="137">
        <v>0</v>
      </c>
      <c r="T415" s="138">
        <f>S415*H415</f>
        <v>0</v>
      </c>
      <c r="AR415" s="139" t="s">
        <v>354</v>
      </c>
      <c r="AT415" s="139" t="s">
        <v>231</v>
      </c>
      <c r="AU415" s="139" t="s">
        <v>86</v>
      </c>
      <c r="AY415" s="17" t="s">
        <v>153</v>
      </c>
      <c r="BE415" s="140">
        <f>IF(N415="základní",J415,0)</f>
        <v>1811.88</v>
      </c>
      <c r="BF415" s="140">
        <f>IF(N415="snížená",J415,0)</f>
        <v>0</v>
      </c>
      <c r="BG415" s="140">
        <f>IF(N415="zákl. přenesená",J415,0)</f>
        <v>0</v>
      </c>
      <c r="BH415" s="140">
        <f>IF(N415="sníž. přenesená",J415,0)</f>
        <v>0</v>
      </c>
      <c r="BI415" s="140">
        <f>IF(N415="nulová",J415,0)</f>
        <v>0</v>
      </c>
      <c r="BJ415" s="17" t="s">
        <v>84</v>
      </c>
      <c r="BK415" s="140">
        <f>ROUND(I415*H415,2)</f>
        <v>1811.88</v>
      </c>
      <c r="BL415" s="17" t="s">
        <v>261</v>
      </c>
      <c r="BM415" s="139" t="s">
        <v>993</v>
      </c>
    </row>
    <row r="416" spans="2:65" s="1" customFormat="1" ht="16.5" customHeight="1">
      <c r="B416" s="33"/>
      <c r="C416" s="128" t="s">
        <v>672</v>
      </c>
      <c r="D416" s="128" t="s">
        <v>156</v>
      </c>
      <c r="E416" s="129" t="s">
        <v>705</v>
      </c>
      <c r="F416" s="130" t="s">
        <v>706</v>
      </c>
      <c r="G416" s="131" t="s">
        <v>226</v>
      </c>
      <c r="H416" s="132">
        <v>5</v>
      </c>
      <c r="I416" s="133">
        <v>120.54</v>
      </c>
      <c r="J416" s="134">
        <f>ROUND(I416*H416,2)</f>
        <v>602.70000000000005</v>
      </c>
      <c r="K416" s="130" t="s">
        <v>160</v>
      </c>
      <c r="L416" s="33"/>
      <c r="M416" s="135" t="s">
        <v>32</v>
      </c>
      <c r="N416" s="136" t="s">
        <v>47</v>
      </c>
      <c r="P416" s="137">
        <f>O416*H416</f>
        <v>0</v>
      </c>
      <c r="Q416" s="137">
        <v>0</v>
      </c>
      <c r="R416" s="137">
        <f>Q416*H416</f>
        <v>0</v>
      </c>
      <c r="S416" s="137">
        <v>0</v>
      </c>
      <c r="T416" s="138">
        <f>S416*H416</f>
        <v>0</v>
      </c>
      <c r="AR416" s="139" t="s">
        <v>261</v>
      </c>
      <c r="AT416" s="139" t="s">
        <v>156</v>
      </c>
      <c r="AU416" s="139" t="s">
        <v>86</v>
      </c>
      <c r="AY416" s="17" t="s">
        <v>153</v>
      </c>
      <c r="BE416" s="140">
        <f>IF(N416="základní",J416,0)</f>
        <v>602.70000000000005</v>
      </c>
      <c r="BF416" s="140">
        <f>IF(N416="snížená",J416,0)</f>
        <v>0</v>
      </c>
      <c r="BG416" s="140">
        <f>IF(N416="zákl. přenesená",J416,0)</f>
        <v>0</v>
      </c>
      <c r="BH416" s="140">
        <f>IF(N416="sníž. přenesená",J416,0)</f>
        <v>0</v>
      </c>
      <c r="BI416" s="140">
        <f>IF(N416="nulová",J416,0)</f>
        <v>0</v>
      </c>
      <c r="BJ416" s="17" t="s">
        <v>84</v>
      </c>
      <c r="BK416" s="140">
        <f>ROUND(I416*H416,2)</f>
        <v>602.70000000000005</v>
      </c>
      <c r="BL416" s="17" t="s">
        <v>261</v>
      </c>
      <c r="BM416" s="139" t="s">
        <v>994</v>
      </c>
    </row>
    <row r="417" spans="2:65" s="1" customFormat="1">
      <c r="B417" s="33"/>
      <c r="D417" s="141" t="s">
        <v>163</v>
      </c>
      <c r="F417" s="142" t="s">
        <v>708</v>
      </c>
      <c r="I417" s="143"/>
      <c r="L417" s="33"/>
      <c r="M417" s="144"/>
      <c r="T417" s="54"/>
      <c r="AT417" s="17" t="s">
        <v>163</v>
      </c>
      <c r="AU417" s="17" t="s">
        <v>86</v>
      </c>
    </row>
    <row r="418" spans="2:65" s="12" customFormat="1">
      <c r="B418" s="145"/>
      <c r="D418" s="146" t="s">
        <v>165</v>
      </c>
      <c r="E418" s="147" t="s">
        <v>32</v>
      </c>
      <c r="F418" s="148" t="s">
        <v>709</v>
      </c>
      <c r="H418" s="147" t="s">
        <v>32</v>
      </c>
      <c r="I418" s="149"/>
      <c r="L418" s="145"/>
      <c r="M418" s="150"/>
      <c r="T418" s="151"/>
      <c r="AT418" s="147" t="s">
        <v>165</v>
      </c>
      <c r="AU418" s="147" t="s">
        <v>86</v>
      </c>
      <c r="AV418" s="12" t="s">
        <v>84</v>
      </c>
      <c r="AW418" s="12" t="s">
        <v>37</v>
      </c>
      <c r="AX418" s="12" t="s">
        <v>76</v>
      </c>
      <c r="AY418" s="147" t="s">
        <v>153</v>
      </c>
    </row>
    <row r="419" spans="2:65" s="13" customFormat="1">
      <c r="B419" s="152"/>
      <c r="D419" s="146" t="s">
        <v>165</v>
      </c>
      <c r="E419" s="153" t="s">
        <v>32</v>
      </c>
      <c r="F419" s="154" t="s">
        <v>188</v>
      </c>
      <c r="H419" s="155">
        <v>5</v>
      </c>
      <c r="I419" s="156"/>
      <c r="L419" s="152"/>
      <c r="M419" s="157"/>
      <c r="T419" s="158"/>
      <c r="AT419" s="153" t="s">
        <v>165</v>
      </c>
      <c r="AU419" s="153" t="s">
        <v>86</v>
      </c>
      <c r="AV419" s="13" t="s">
        <v>86</v>
      </c>
      <c r="AW419" s="13" t="s">
        <v>37</v>
      </c>
      <c r="AX419" s="13" t="s">
        <v>84</v>
      </c>
      <c r="AY419" s="153" t="s">
        <v>153</v>
      </c>
    </row>
    <row r="420" spans="2:65" s="1" customFormat="1" ht="24.2" customHeight="1">
      <c r="B420" s="33"/>
      <c r="C420" s="128" t="s">
        <v>677</v>
      </c>
      <c r="D420" s="128" t="s">
        <v>156</v>
      </c>
      <c r="E420" s="129" t="s">
        <v>745</v>
      </c>
      <c r="F420" s="130" t="s">
        <v>746</v>
      </c>
      <c r="G420" s="131" t="s">
        <v>294</v>
      </c>
      <c r="H420" s="132">
        <v>0.16300000000000001</v>
      </c>
      <c r="I420" s="133">
        <v>1271.33</v>
      </c>
      <c r="J420" s="134">
        <f>ROUND(I420*H420,2)</f>
        <v>207.23</v>
      </c>
      <c r="K420" s="130" t="s">
        <v>160</v>
      </c>
      <c r="L420" s="33"/>
      <c r="M420" s="135" t="s">
        <v>32</v>
      </c>
      <c r="N420" s="136" t="s">
        <v>47</v>
      </c>
      <c r="P420" s="137">
        <f>O420*H420</f>
        <v>0</v>
      </c>
      <c r="Q420" s="137">
        <v>0</v>
      </c>
      <c r="R420" s="137">
        <f>Q420*H420</f>
        <v>0</v>
      </c>
      <c r="S420" s="137">
        <v>0</v>
      </c>
      <c r="T420" s="138">
        <f>S420*H420</f>
        <v>0</v>
      </c>
      <c r="AR420" s="139" t="s">
        <v>261</v>
      </c>
      <c r="AT420" s="139" t="s">
        <v>156</v>
      </c>
      <c r="AU420" s="139" t="s">
        <v>86</v>
      </c>
      <c r="AY420" s="17" t="s">
        <v>153</v>
      </c>
      <c r="BE420" s="140">
        <f>IF(N420="základní",J420,0)</f>
        <v>207.23</v>
      </c>
      <c r="BF420" s="140">
        <f>IF(N420="snížená",J420,0)</f>
        <v>0</v>
      </c>
      <c r="BG420" s="140">
        <f>IF(N420="zákl. přenesená",J420,0)</f>
        <v>0</v>
      </c>
      <c r="BH420" s="140">
        <f>IF(N420="sníž. přenesená",J420,0)</f>
        <v>0</v>
      </c>
      <c r="BI420" s="140">
        <f>IF(N420="nulová",J420,0)</f>
        <v>0</v>
      </c>
      <c r="BJ420" s="17" t="s">
        <v>84</v>
      </c>
      <c r="BK420" s="140">
        <f>ROUND(I420*H420,2)</f>
        <v>207.23</v>
      </c>
      <c r="BL420" s="17" t="s">
        <v>261</v>
      </c>
      <c r="BM420" s="139" t="s">
        <v>995</v>
      </c>
    </row>
    <row r="421" spans="2:65" s="1" customFormat="1">
      <c r="B421" s="33"/>
      <c r="D421" s="141" t="s">
        <v>163</v>
      </c>
      <c r="F421" s="142" t="s">
        <v>748</v>
      </c>
      <c r="I421" s="143"/>
      <c r="L421" s="33"/>
      <c r="M421" s="144"/>
      <c r="T421" s="54"/>
      <c r="AT421" s="17" t="s">
        <v>163</v>
      </c>
      <c r="AU421" s="17" t="s">
        <v>86</v>
      </c>
    </row>
    <row r="422" spans="2:65" s="11" customFormat="1" ht="22.9" customHeight="1">
      <c r="B422" s="116"/>
      <c r="D422" s="117" t="s">
        <v>75</v>
      </c>
      <c r="E422" s="126" t="s">
        <v>749</v>
      </c>
      <c r="F422" s="126" t="s">
        <v>750</v>
      </c>
      <c r="I422" s="119"/>
      <c r="J422" s="127">
        <f>BK422</f>
        <v>29893.559999999998</v>
      </c>
      <c r="L422" s="116"/>
      <c r="M422" s="121"/>
      <c r="P422" s="122">
        <f>SUM(P423:P451)</f>
        <v>0</v>
      </c>
      <c r="R422" s="122">
        <f>SUM(R423:R451)</f>
        <v>0.33942600000000001</v>
      </c>
      <c r="T422" s="123">
        <f>SUM(T423:T451)</f>
        <v>0</v>
      </c>
      <c r="AR422" s="117" t="s">
        <v>86</v>
      </c>
      <c r="AT422" s="124" t="s">
        <v>75</v>
      </c>
      <c r="AU422" s="124" t="s">
        <v>84</v>
      </c>
      <c r="AY422" s="117" t="s">
        <v>153</v>
      </c>
      <c r="BK422" s="125">
        <f>SUM(BK423:BK451)</f>
        <v>29893.559999999998</v>
      </c>
    </row>
    <row r="423" spans="2:65" s="1" customFormat="1" ht="16.5" customHeight="1">
      <c r="B423" s="33"/>
      <c r="C423" s="128" t="s">
        <v>684</v>
      </c>
      <c r="D423" s="128" t="s">
        <v>156</v>
      </c>
      <c r="E423" s="129" t="s">
        <v>752</v>
      </c>
      <c r="F423" s="130" t="s">
        <v>753</v>
      </c>
      <c r="G423" s="131" t="s">
        <v>159</v>
      </c>
      <c r="H423" s="132">
        <v>16.489999999999998</v>
      </c>
      <c r="I423" s="133">
        <v>17.89</v>
      </c>
      <c r="J423" s="134">
        <f>ROUND(I423*H423,2)</f>
        <v>295.01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0</v>
      </c>
      <c r="R423" s="137">
        <f>Q423*H423</f>
        <v>0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295.01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295.01</v>
      </c>
      <c r="BL423" s="17" t="s">
        <v>261</v>
      </c>
      <c r="BM423" s="139" t="s">
        <v>996</v>
      </c>
    </row>
    <row r="424" spans="2:65" s="1" customFormat="1">
      <c r="B424" s="33"/>
      <c r="D424" s="141" t="s">
        <v>163</v>
      </c>
      <c r="F424" s="142" t="s">
        <v>755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2" customFormat="1">
      <c r="B425" s="145"/>
      <c r="D425" s="146" t="s">
        <v>165</v>
      </c>
      <c r="E425" s="147" t="s">
        <v>32</v>
      </c>
      <c r="F425" s="148" t="s">
        <v>176</v>
      </c>
      <c r="H425" s="147" t="s">
        <v>32</v>
      </c>
      <c r="I425" s="149"/>
      <c r="L425" s="145"/>
      <c r="M425" s="150"/>
      <c r="T425" s="151"/>
      <c r="AT425" s="147" t="s">
        <v>165</v>
      </c>
      <c r="AU425" s="147" t="s">
        <v>86</v>
      </c>
      <c r="AV425" s="12" t="s">
        <v>84</v>
      </c>
      <c r="AW425" s="12" t="s">
        <v>37</v>
      </c>
      <c r="AX425" s="12" t="s">
        <v>76</v>
      </c>
      <c r="AY425" s="147" t="s">
        <v>153</v>
      </c>
    </row>
    <row r="426" spans="2:65" s="13" customFormat="1">
      <c r="B426" s="152"/>
      <c r="D426" s="146" t="s">
        <v>165</v>
      </c>
      <c r="E426" s="153" t="s">
        <v>32</v>
      </c>
      <c r="F426" s="154" t="s">
        <v>875</v>
      </c>
      <c r="H426" s="155">
        <v>6.21</v>
      </c>
      <c r="I426" s="156"/>
      <c r="L426" s="152"/>
      <c r="M426" s="157"/>
      <c r="T426" s="158"/>
      <c r="AT426" s="153" t="s">
        <v>165</v>
      </c>
      <c r="AU426" s="153" t="s">
        <v>86</v>
      </c>
      <c r="AV426" s="13" t="s">
        <v>86</v>
      </c>
      <c r="AW426" s="13" t="s">
        <v>37</v>
      </c>
      <c r="AX426" s="13" t="s">
        <v>76</v>
      </c>
      <c r="AY426" s="153" t="s">
        <v>153</v>
      </c>
    </row>
    <row r="427" spans="2:65" s="12" customFormat="1">
      <c r="B427" s="145"/>
      <c r="D427" s="146" t="s">
        <v>165</v>
      </c>
      <c r="E427" s="147" t="s">
        <v>32</v>
      </c>
      <c r="F427" s="148" t="s">
        <v>858</v>
      </c>
      <c r="H427" s="147" t="s">
        <v>32</v>
      </c>
      <c r="I427" s="149"/>
      <c r="L427" s="145"/>
      <c r="M427" s="150"/>
      <c r="T427" s="151"/>
      <c r="AT427" s="147" t="s">
        <v>165</v>
      </c>
      <c r="AU427" s="147" t="s">
        <v>86</v>
      </c>
      <c r="AV427" s="12" t="s">
        <v>84</v>
      </c>
      <c r="AW427" s="12" t="s">
        <v>37</v>
      </c>
      <c r="AX427" s="12" t="s">
        <v>76</v>
      </c>
      <c r="AY427" s="147" t="s">
        <v>153</v>
      </c>
    </row>
    <row r="428" spans="2:65" s="13" customFormat="1">
      <c r="B428" s="152"/>
      <c r="D428" s="146" t="s">
        <v>165</v>
      </c>
      <c r="E428" s="153" t="s">
        <v>32</v>
      </c>
      <c r="F428" s="154" t="s">
        <v>876</v>
      </c>
      <c r="H428" s="155">
        <v>10.28</v>
      </c>
      <c r="I428" s="156"/>
      <c r="L428" s="152"/>
      <c r="M428" s="157"/>
      <c r="T428" s="158"/>
      <c r="AT428" s="153" t="s">
        <v>165</v>
      </c>
      <c r="AU428" s="153" t="s">
        <v>86</v>
      </c>
      <c r="AV428" s="13" t="s">
        <v>86</v>
      </c>
      <c r="AW428" s="13" t="s">
        <v>37</v>
      </c>
      <c r="AX428" s="13" t="s">
        <v>76</v>
      </c>
      <c r="AY428" s="153" t="s">
        <v>153</v>
      </c>
    </row>
    <row r="429" spans="2:65" s="14" customFormat="1">
      <c r="B429" s="159"/>
      <c r="D429" s="146" t="s">
        <v>165</v>
      </c>
      <c r="E429" s="160" t="s">
        <v>32</v>
      </c>
      <c r="F429" s="161" t="s">
        <v>178</v>
      </c>
      <c r="H429" s="162">
        <v>16.489999999999998</v>
      </c>
      <c r="I429" s="163"/>
      <c r="L429" s="159"/>
      <c r="M429" s="164"/>
      <c r="T429" s="165"/>
      <c r="AT429" s="160" t="s">
        <v>165</v>
      </c>
      <c r="AU429" s="160" t="s">
        <v>86</v>
      </c>
      <c r="AV429" s="14" t="s">
        <v>161</v>
      </c>
      <c r="AW429" s="14" t="s">
        <v>37</v>
      </c>
      <c r="AX429" s="14" t="s">
        <v>84</v>
      </c>
      <c r="AY429" s="160" t="s">
        <v>153</v>
      </c>
    </row>
    <row r="430" spans="2:65" s="1" customFormat="1" ht="16.5" customHeight="1">
      <c r="B430" s="33"/>
      <c r="C430" s="128" t="s">
        <v>689</v>
      </c>
      <c r="D430" s="128" t="s">
        <v>156</v>
      </c>
      <c r="E430" s="129" t="s">
        <v>759</v>
      </c>
      <c r="F430" s="130" t="s">
        <v>760</v>
      </c>
      <c r="G430" s="131" t="s">
        <v>159</v>
      </c>
      <c r="H430" s="132">
        <v>16.489999999999998</v>
      </c>
      <c r="I430" s="133">
        <v>27.31</v>
      </c>
      <c r="J430" s="134">
        <f>ROUND(I430*H430,2)</f>
        <v>450.34</v>
      </c>
      <c r="K430" s="130" t="s">
        <v>160</v>
      </c>
      <c r="L430" s="33"/>
      <c r="M430" s="135" t="s">
        <v>32</v>
      </c>
      <c r="N430" s="136" t="s">
        <v>47</v>
      </c>
      <c r="P430" s="137">
        <f>O430*H430</f>
        <v>0</v>
      </c>
      <c r="Q430" s="137">
        <v>2.9999999999999997E-4</v>
      </c>
      <c r="R430" s="137">
        <f>Q430*H430</f>
        <v>4.9469999999999991E-3</v>
      </c>
      <c r="S430" s="137">
        <v>0</v>
      </c>
      <c r="T430" s="138">
        <f>S430*H430</f>
        <v>0</v>
      </c>
      <c r="AR430" s="139" t="s">
        <v>261</v>
      </c>
      <c r="AT430" s="139" t="s">
        <v>156</v>
      </c>
      <c r="AU430" s="139" t="s">
        <v>86</v>
      </c>
      <c r="AY430" s="17" t="s">
        <v>153</v>
      </c>
      <c r="BE430" s="140">
        <f>IF(N430="základní",J430,0)</f>
        <v>450.34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450.34</v>
      </c>
      <c r="BL430" s="17" t="s">
        <v>261</v>
      </c>
      <c r="BM430" s="139" t="s">
        <v>997</v>
      </c>
    </row>
    <row r="431" spans="2:65" s="1" customFormat="1">
      <c r="B431" s="33"/>
      <c r="D431" s="141" t="s">
        <v>163</v>
      </c>
      <c r="F431" s="142" t="s">
        <v>762</v>
      </c>
      <c r="I431" s="143"/>
      <c r="L431" s="33"/>
      <c r="M431" s="144"/>
      <c r="T431" s="54"/>
      <c r="AT431" s="17" t="s">
        <v>163</v>
      </c>
      <c r="AU431" s="17" t="s">
        <v>86</v>
      </c>
    </row>
    <row r="432" spans="2:65" s="1" customFormat="1" ht="16.5" customHeight="1">
      <c r="B432" s="33"/>
      <c r="C432" s="128" t="s">
        <v>694</v>
      </c>
      <c r="D432" s="128" t="s">
        <v>156</v>
      </c>
      <c r="E432" s="129" t="s">
        <v>764</v>
      </c>
      <c r="F432" s="130" t="s">
        <v>765</v>
      </c>
      <c r="G432" s="131" t="s">
        <v>159</v>
      </c>
      <c r="H432" s="132">
        <v>11.522</v>
      </c>
      <c r="I432" s="133">
        <v>452.03</v>
      </c>
      <c r="J432" s="134">
        <f>ROUND(I432*H432,2)</f>
        <v>5208.29</v>
      </c>
      <c r="K432" s="130" t="s">
        <v>160</v>
      </c>
      <c r="L432" s="33"/>
      <c r="M432" s="135" t="s">
        <v>32</v>
      </c>
      <c r="N432" s="136" t="s">
        <v>47</v>
      </c>
      <c r="P432" s="137">
        <f>O432*H432</f>
        <v>0</v>
      </c>
      <c r="Q432" s="137">
        <v>1.5E-3</v>
      </c>
      <c r="R432" s="137">
        <f>Q432*H432</f>
        <v>1.7283E-2</v>
      </c>
      <c r="S432" s="137">
        <v>0</v>
      </c>
      <c r="T432" s="138">
        <f>S432*H432</f>
        <v>0</v>
      </c>
      <c r="AR432" s="139" t="s">
        <v>261</v>
      </c>
      <c r="AT432" s="139" t="s">
        <v>156</v>
      </c>
      <c r="AU432" s="139" t="s">
        <v>86</v>
      </c>
      <c r="AY432" s="17" t="s">
        <v>153</v>
      </c>
      <c r="BE432" s="140">
        <f>IF(N432="základní",J432,0)</f>
        <v>5208.29</v>
      </c>
      <c r="BF432" s="140">
        <f>IF(N432="snížená",J432,0)</f>
        <v>0</v>
      </c>
      <c r="BG432" s="140">
        <f>IF(N432="zákl. přenesená",J432,0)</f>
        <v>0</v>
      </c>
      <c r="BH432" s="140">
        <f>IF(N432="sníž. přenesená",J432,0)</f>
        <v>0</v>
      </c>
      <c r="BI432" s="140">
        <f>IF(N432="nulová",J432,0)</f>
        <v>0</v>
      </c>
      <c r="BJ432" s="17" t="s">
        <v>84</v>
      </c>
      <c r="BK432" s="140">
        <f>ROUND(I432*H432,2)</f>
        <v>5208.29</v>
      </c>
      <c r="BL432" s="17" t="s">
        <v>261</v>
      </c>
      <c r="BM432" s="139" t="s">
        <v>998</v>
      </c>
    </row>
    <row r="433" spans="2:65" s="1" customFormat="1">
      <c r="B433" s="33"/>
      <c r="D433" s="141" t="s">
        <v>163</v>
      </c>
      <c r="F433" s="142" t="s">
        <v>767</v>
      </c>
      <c r="I433" s="143"/>
      <c r="L433" s="33"/>
      <c r="M433" s="144"/>
      <c r="T433" s="54"/>
      <c r="AT433" s="17" t="s">
        <v>163</v>
      </c>
      <c r="AU433" s="17" t="s">
        <v>86</v>
      </c>
    </row>
    <row r="434" spans="2:65" s="12" customFormat="1">
      <c r="B434" s="145"/>
      <c r="D434" s="146" t="s">
        <v>165</v>
      </c>
      <c r="E434" s="147" t="s">
        <v>32</v>
      </c>
      <c r="F434" s="148" t="s">
        <v>176</v>
      </c>
      <c r="H434" s="147" t="s">
        <v>32</v>
      </c>
      <c r="I434" s="149"/>
      <c r="L434" s="145"/>
      <c r="M434" s="150"/>
      <c r="T434" s="151"/>
      <c r="AT434" s="147" t="s">
        <v>165</v>
      </c>
      <c r="AU434" s="147" t="s">
        <v>86</v>
      </c>
      <c r="AV434" s="12" t="s">
        <v>84</v>
      </c>
      <c r="AW434" s="12" t="s">
        <v>37</v>
      </c>
      <c r="AX434" s="12" t="s">
        <v>76</v>
      </c>
      <c r="AY434" s="147" t="s">
        <v>153</v>
      </c>
    </row>
    <row r="435" spans="2:65" s="13" customFormat="1">
      <c r="B435" s="152"/>
      <c r="D435" s="146" t="s">
        <v>165</v>
      </c>
      <c r="E435" s="153" t="s">
        <v>32</v>
      </c>
      <c r="F435" s="154" t="s">
        <v>999</v>
      </c>
      <c r="H435" s="155">
        <v>1.242</v>
      </c>
      <c r="I435" s="156"/>
      <c r="L435" s="152"/>
      <c r="M435" s="157"/>
      <c r="T435" s="158"/>
      <c r="AT435" s="153" t="s">
        <v>165</v>
      </c>
      <c r="AU435" s="153" t="s">
        <v>86</v>
      </c>
      <c r="AV435" s="13" t="s">
        <v>86</v>
      </c>
      <c r="AW435" s="13" t="s">
        <v>37</v>
      </c>
      <c r="AX435" s="13" t="s">
        <v>76</v>
      </c>
      <c r="AY435" s="153" t="s">
        <v>153</v>
      </c>
    </row>
    <row r="436" spans="2:65" s="12" customFormat="1">
      <c r="B436" s="145"/>
      <c r="D436" s="146" t="s">
        <v>165</v>
      </c>
      <c r="E436" s="147" t="s">
        <v>32</v>
      </c>
      <c r="F436" s="148" t="s">
        <v>858</v>
      </c>
      <c r="H436" s="147" t="s">
        <v>32</v>
      </c>
      <c r="I436" s="149"/>
      <c r="L436" s="145"/>
      <c r="M436" s="150"/>
      <c r="T436" s="151"/>
      <c r="AT436" s="147" t="s">
        <v>165</v>
      </c>
      <c r="AU436" s="147" t="s">
        <v>86</v>
      </c>
      <c r="AV436" s="12" t="s">
        <v>84</v>
      </c>
      <c r="AW436" s="12" t="s">
        <v>37</v>
      </c>
      <c r="AX436" s="12" t="s">
        <v>76</v>
      </c>
      <c r="AY436" s="147" t="s">
        <v>153</v>
      </c>
    </row>
    <row r="437" spans="2:65" s="13" customFormat="1">
      <c r="B437" s="152"/>
      <c r="D437" s="146" t="s">
        <v>165</v>
      </c>
      <c r="E437" s="153" t="s">
        <v>32</v>
      </c>
      <c r="F437" s="154" t="s">
        <v>876</v>
      </c>
      <c r="H437" s="155">
        <v>10.28</v>
      </c>
      <c r="I437" s="156"/>
      <c r="L437" s="152"/>
      <c r="M437" s="157"/>
      <c r="T437" s="158"/>
      <c r="AT437" s="153" t="s">
        <v>165</v>
      </c>
      <c r="AU437" s="153" t="s">
        <v>86</v>
      </c>
      <c r="AV437" s="13" t="s">
        <v>86</v>
      </c>
      <c r="AW437" s="13" t="s">
        <v>37</v>
      </c>
      <c r="AX437" s="13" t="s">
        <v>76</v>
      </c>
      <c r="AY437" s="153" t="s">
        <v>153</v>
      </c>
    </row>
    <row r="438" spans="2:65" s="14" customFormat="1">
      <c r="B438" s="159"/>
      <c r="D438" s="146" t="s">
        <v>165</v>
      </c>
      <c r="E438" s="160" t="s">
        <v>32</v>
      </c>
      <c r="F438" s="161" t="s">
        <v>178</v>
      </c>
      <c r="H438" s="162">
        <v>11.521999999999998</v>
      </c>
      <c r="I438" s="163"/>
      <c r="L438" s="159"/>
      <c r="M438" s="164"/>
      <c r="T438" s="165"/>
      <c r="AT438" s="160" t="s">
        <v>165</v>
      </c>
      <c r="AU438" s="160" t="s">
        <v>86</v>
      </c>
      <c r="AV438" s="14" t="s">
        <v>161</v>
      </c>
      <c r="AW438" s="14" t="s">
        <v>37</v>
      </c>
      <c r="AX438" s="14" t="s">
        <v>84</v>
      </c>
      <c r="AY438" s="160" t="s">
        <v>153</v>
      </c>
    </row>
    <row r="439" spans="2:65" s="1" customFormat="1" ht="21.75" customHeight="1">
      <c r="B439" s="33"/>
      <c r="C439" s="128" t="s">
        <v>699</v>
      </c>
      <c r="D439" s="128" t="s">
        <v>156</v>
      </c>
      <c r="E439" s="129" t="s">
        <v>771</v>
      </c>
      <c r="F439" s="130" t="s">
        <v>772</v>
      </c>
      <c r="G439" s="131" t="s">
        <v>226</v>
      </c>
      <c r="H439" s="132">
        <v>11.28</v>
      </c>
      <c r="I439" s="133">
        <v>150.68</v>
      </c>
      <c r="J439" s="134">
        <f>ROUND(I439*H439,2)</f>
        <v>1699.67</v>
      </c>
      <c r="K439" s="130" t="s">
        <v>160</v>
      </c>
      <c r="L439" s="33"/>
      <c r="M439" s="135" t="s">
        <v>32</v>
      </c>
      <c r="N439" s="136" t="s">
        <v>47</v>
      </c>
      <c r="P439" s="137">
        <f>O439*H439</f>
        <v>0</v>
      </c>
      <c r="Q439" s="137">
        <v>2.0000000000000001E-4</v>
      </c>
      <c r="R439" s="137">
        <f>Q439*H439</f>
        <v>2.2560000000000002E-3</v>
      </c>
      <c r="S439" s="137">
        <v>0</v>
      </c>
      <c r="T439" s="138">
        <f>S439*H439</f>
        <v>0</v>
      </c>
      <c r="AR439" s="139" t="s">
        <v>261</v>
      </c>
      <c r="AT439" s="139" t="s">
        <v>156</v>
      </c>
      <c r="AU439" s="139" t="s">
        <v>86</v>
      </c>
      <c r="AY439" s="17" t="s">
        <v>153</v>
      </c>
      <c r="BE439" s="140">
        <f>IF(N439="základní",J439,0)</f>
        <v>1699.67</v>
      </c>
      <c r="BF439" s="140">
        <f>IF(N439="snížená",J439,0)</f>
        <v>0</v>
      </c>
      <c r="BG439" s="140">
        <f>IF(N439="zákl. přenesená",J439,0)</f>
        <v>0</v>
      </c>
      <c r="BH439" s="140">
        <f>IF(N439="sníž. přenesená",J439,0)</f>
        <v>0</v>
      </c>
      <c r="BI439" s="140">
        <f>IF(N439="nulová",J439,0)</f>
        <v>0</v>
      </c>
      <c r="BJ439" s="17" t="s">
        <v>84</v>
      </c>
      <c r="BK439" s="140">
        <f>ROUND(I439*H439,2)</f>
        <v>1699.67</v>
      </c>
      <c r="BL439" s="17" t="s">
        <v>261</v>
      </c>
      <c r="BM439" s="139" t="s">
        <v>1000</v>
      </c>
    </row>
    <row r="440" spans="2:65" s="1" customFormat="1">
      <c r="B440" s="33"/>
      <c r="D440" s="141" t="s">
        <v>163</v>
      </c>
      <c r="F440" s="142" t="s">
        <v>774</v>
      </c>
      <c r="I440" s="143"/>
      <c r="L440" s="33"/>
      <c r="M440" s="144"/>
      <c r="T440" s="54"/>
      <c r="AT440" s="17" t="s">
        <v>163</v>
      </c>
      <c r="AU440" s="17" t="s">
        <v>86</v>
      </c>
    </row>
    <row r="441" spans="2:65" s="12" customFormat="1">
      <c r="B441" s="145"/>
      <c r="D441" s="146" t="s">
        <v>165</v>
      </c>
      <c r="E441" s="147" t="s">
        <v>32</v>
      </c>
      <c r="F441" s="148" t="s">
        <v>176</v>
      </c>
      <c r="H441" s="147" t="s">
        <v>32</v>
      </c>
      <c r="I441" s="149"/>
      <c r="L441" s="145"/>
      <c r="M441" s="150"/>
      <c r="T441" s="151"/>
      <c r="AT441" s="147" t="s">
        <v>165</v>
      </c>
      <c r="AU441" s="147" t="s">
        <v>86</v>
      </c>
      <c r="AV441" s="12" t="s">
        <v>84</v>
      </c>
      <c r="AW441" s="12" t="s">
        <v>37</v>
      </c>
      <c r="AX441" s="12" t="s">
        <v>76</v>
      </c>
      <c r="AY441" s="147" t="s">
        <v>153</v>
      </c>
    </row>
    <row r="442" spans="2:65" s="13" customFormat="1">
      <c r="B442" s="152"/>
      <c r="D442" s="146" t="s">
        <v>165</v>
      </c>
      <c r="E442" s="153" t="s">
        <v>32</v>
      </c>
      <c r="F442" s="154" t="s">
        <v>1001</v>
      </c>
      <c r="H442" s="155">
        <v>4.1399999999999997</v>
      </c>
      <c r="I442" s="156"/>
      <c r="L442" s="152"/>
      <c r="M442" s="157"/>
      <c r="T442" s="158"/>
      <c r="AT442" s="153" t="s">
        <v>165</v>
      </c>
      <c r="AU442" s="153" t="s">
        <v>86</v>
      </c>
      <c r="AV442" s="13" t="s">
        <v>86</v>
      </c>
      <c r="AW442" s="13" t="s">
        <v>37</v>
      </c>
      <c r="AX442" s="13" t="s">
        <v>76</v>
      </c>
      <c r="AY442" s="153" t="s">
        <v>153</v>
      </c>
    </row>
    <row r="443" spans="2:65" s="12" customFormat="1">
      <c r="B443" s="145"/>
      <c r="D443" s="146" t="s">
        <v>165</v>
      </c>
      <c r="E443" s="147" t="s">
        <v>32</v>
      </c>
      <c r="F443" s="148" t="s">
        <v>858</v>
      </c>
      <c r="H443" s="147" t="s">
        <v>32</v>
      </c>
      <c r="I443" s="149"/>
      <c r="L443" s="145"/>
      <c r="M443" s="150"/>
      <c r="T443" s="151"/>
      <c r="AT443" s="147" t="s">
        <v>165</v>
      </c>
      <c r="AU443" s="147" t="s">
        <v>86</v>
      </c>
      <c r="AV443" s="12" t="s">
        <v>84</v>
      </c>
      <c r="AW443" s="12" t="s">
        <v>37</v>
      </c>
      <c r="AX443" s="12" t="s">
        <v>76</v>
      </c>
      <c r="AY443" s="147" t="s">
        <v>153</v>
      </c>
    </row>
    <row r="444" spans="2:65" s="13" customFormat="1">
      <c r="B444" s="152"/>
      <c r="D444" s="146" t="s">
        <v>165</v>
      </c>
      <c r="E444" s="153" t="s">
        <v>32</v>
      </c>
      <c r="F444" s="154" t="s">
        <v>1002</v>
      </c>
      <c r="H444" s="155">
        <v>7.14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76</v>
      </c>
      <c r="AY444" s="153" t="s">
        <v>153</v>
      </c>
    </row>
    <row r="445" spans="2:65" s="14" customFormat="1">
      <c r="B445" s="159"/>
      <c r="D445" s="146" t="s">
        <v>165</v>
      </c>
      <c r="E445" s="160" t="s">
        <v>32</v>
      </c>
      <c r="F445" s="161" t="s">
        <v>178</v>
      </c>
      <c r="H445" s="162">
        <v>11.28</v>
      </c>
      <c r="I445" s="163"/>
      <c r="L445" s="159"/>
      <c r="M445" s="164"/>
      <c r="T445" s="165"/>
      <c r="AT445" s="160" t="s">
        <v>165</v>
      </c>
      <c r="AU445" s="160" t="s">
        <v>86</v>
      </c>
      <c r="AV445" s="14" t="s">
        <v>161</v>
      </c>
      <c r="AW445" s="14" t="s">
        <v>37</v>
      </c>
      <c r="AX445" s="14" t="s">
        <v>84</v>
      </c>
      <c r="AY445" s="160" t="s">
        <v>153</v>
      </c>
    </row>
    <row r="446" spans="2:65" s="1" customFormat="1" ht="16.5" customHeight="1">
      <c r="B446" s="33"/>
      <c r="C446" s="166" t="s">
        <v>704</v>
      </c>
      <c r="D446" s="166" t="s">
        <v>231</v>
      </c>
      <c r="E446" s="167" t="s">
        <v>780</v>
      </c>
      <c r="F446" s="168" t="s">
        <v>781</v>
      </c>
      <c r="G446" s="169" t="s">
        <v>226</v>
      </c>
      <c r="H446" s="170">
        <v>12</v>
      </c>
      <c r="I446" s="171">
        <v>37.950000000000003</v>
      </c>
      <c r="J446" s="172">
        <f>ROUND(I446*H446,2)</f>
        <v>455.4</v>
      </c>
      <c r="K446" s="168" t="s">
        <v>160</v>
      </c>
      <c r="L446" s="173"/>
      <c r="M446" s="174" t="s">
        <v>32</v>
      </c>
      <c r="N446" s="175" t="s">
        <v>47</v>
      </c>
      <c r="P446" s="137">
        <f>O446*H446</f>
        <v>0</v>
      </c>
      <c r="Q446" s="137">
        <v>2.9999999999999997E-4</v>
      </c>
      <c r="R446" s="137">
        <f>Q446*H446</f>
        <v>3.5999999999999999E-3</v>
      </c>
      <c r="S446" s="137">
        <v>0</v>
      </c>
      <c r="T446" s="138">
        <f>S446*H446</f>
        <v>0</v>
      </c>
      <c r="AR446" s="139" t="s">
        <v>354</v>
      </c>
      <c r="AT446" s="139" t="s">
        <v>231</v>
      </c>
      <c r="AU446" s="139" t="s">
        <v>86</v>
      </c>
      <c r="AY446" s="17" t="s">
        <v>153</v>
      </c>
      <c r="BE446" s="140">
        <f>IF(N446="základní",J446,0)</f>
        <v>455.4</v>
      </c>
      <c r="BF446" s="140">
        <f>IF(N446="snížená",J446,0)</f>
        <v>0</v>
      </c>
      <c r="BG446" s="140">
        <f>IF(N446="zákl. přenesená",J446,0)</f>
        <v>0</v>
      </c>
      <c r="BH446" s="140">
        <f>IF(N446="sníž. přenesená",J446,0)</f>
        <v>0</v>
      </c>
      <c r="BI446" s="140">
        <f>IF(N446="nulová",J446,0)</f>
        <v>0</v>
      </c>
      <c r="BJ446" s="17" t="s">
        <v>84</v>
      </c>
      <c r="BK446" s="140">
        <f>ROUND(I446*H446,2)</f>
        <v>455.4</v>
      </c>
      <c r="BL446" s="17" t="s">
        <v>261</v>
      </c>
      <c r="BM446" s="139" t="s">
        <v>1003</v>
      </c>
    </row>
    <row r="447" spans="2:65" s="1" customFormat="1" ht="21.75" customHeight="1">
      <c r="B447" s="33"/>
      <c r="C447" s="128" t="s">
        <v>710</v>
      </c>
      <c r="D447" s="128" t="s">
        <v>156</v>
      </c>
      <c r="E447" s="129" t="s">
        <v>784</v>
      </c>
      <c r="F447" s="130" t="s">
        <v>785</v>
      </c>
      <c r="G447" s="131" t="s">
        <v>159</v>
      </c>
      <c r="H447" s="132">
        <v>16.489999999999998</v>
      </c>
      <c r="I447" s="133">
        <v>800.51</v>
      </c>
      <c r="J447" s="134">
        <f>ROUND(I447*H447,2)</f>
        <v>13200.41</v>
      </c>
      <c r="K447" s="130" t="s">
        <v>160</v>
      </c>
      <c r="L447" s="33"/>
      <c r="M447" s="135" t="s">
        <v>32</v>
      </c>
      <c r="N447" s="136" t="s">
        <v>47</v>
      </c>
      <c r="P447" s="137">
        <f>O447*H447</f>
        <v>0</v>
      </c>
      <c r="Q447" s="137">
        <v>6.0000000000000001E-3</v>
      </c>
      <c r="R447" s="137">
        <f>Q447*H447</f>
        <v>9.8939999999999986E-2</v>
      </c>
      <c r="S447" s="137">
        <v>0</v>
      </c>
      <c r="T447" s="138">
        <f>S447*H447</f>
        <v>0</v>
      </c>
      <c r="AR447" s="139" t="s">
        <v>261</v>
      </c>
      <c r="AT447" s="139" t="s">
        <v>156</v>
      </c>
      <c r="AU447" s="139" t="s">
        <v>86</v>
      </c>
      <c r="AY447" s="17" t="s">
        <v>153</v>
      </c>
      <c r="BE447" s="140">
        <f>IF(N447="základní",J447,0)</f>
        <v>13200.41</v>
      </c>
      <c r="BF447" s="140">
        <f>IF(N447="snížená",J447,0)</f>
        <v>0</v>
      </c>
      <c r="BG447" s="140">
        <f>IF(N447="zákl. přenesená",J447,0)</f>
        <v>0</v>
      </c>
      <c r="BH447" s="140">
        <f>IF(N447="sníž. přenesená",J447,0)</f>
        <v>0</v>
      </c>
      <c r="BI447" s="140">
        <f>IF(N447="nulová",J447,0)</f>
        <v>0</v>
      </c>
      <c r="BJ447" s="17" t="s">
        <v>84</v>
      </c>
      <c r="BK447" s="140">
        <f>ROUND(I447*H447,2)</f>
        <v>13200.41</v>
      </c>
      <c r="BL447" s="17" t="s">
        <v>261</v>
      </c>
      <c r="BM447" s="139" t="s">
        <v>1004</v>
      </c>
    </row>
    <row r="448" spans="2:65" s="1" customFormat="1">
      <c r="B448" s="33"/>
      <c r="D448" s="141" t="s">
        <v>163</v>
      </c>
      <c r="F448" s="142" t="s">
        <v>787</v>
      </c>
      <c r="I448" s="143"/>
      <c r="L448" s="33"/>
      <c r="M448" s="144"/>
      <c r="T448" s="54"/>
      <c r="AT448" s="17" t="s">
        <v>163</v>
      </c>
      <c r="AU448" s="17" t="s">
        <v>86</v>
      </c>
    </row>
    <row r="449" spans="2:65" s="1" customFormat="1" ht="16.5" customHeight="1">
      <c r="B449" s="33"/>
      <c r="C449" s="166" t="s">
        <v>715</v>
      </c>
      <c r="D449" s="166" t="s">
        <v>231</v>
      </c>
      <c r="E449" s="167" t="s">
        <v>789</v>
      </c>
      <c r="F449" s="168" t="s">
        <v>790</v>
      </c>
      <c r="G449" s="169" t="s">
        <v>159</v>
      </c>
      <c r="H449" s="170">
        <v>18</v>
      </c>
      <c r="I449" s="171">
        <v>452.97</v>
      </c>
      <c r="J449" s="172">
        <f>ROUND(I449*H449,2)</f>
        <v>8153.46</v>
      </c>
      <c r="K449" s="168" t="s">
        <v>264</v>
      </c>
      <c r="L449" s="173"/>
      <c r="M449" s="174" t="s">
        <v>32</v>
      </c>
      <c r="N449" s="175" t="s">
        <v>47</v>
      </c>
      <c r="P449" s="137">
        <f>O449*H449</f>
        <v>0</v>
      </c>
      <c r="Q449" s="137">
        <v>1.18E-2</v>
      </c>
      <c r="R449" s="137">
        <f>Q449*H449</f>
        <v>0.21240000000000001</v>
      </c>
      <c r="S449" s="137">
        <v>0</v>
      </c>
      <c r="T449" s="138">
        <f>S449*H449</f>
        <v>0</v>
      </c>
      <c r="AR449" s="139" t="s">
        <v>354</v>
      </c>
      <c r="AT449" s="139" t="s">
        <v>231</v>
      </c>
      <c r="AU449" s="139" t="s">
        <v>86</v>
      </c>
      <c r="AY449" s="17" t="s">
        <v>153</v>
      </c>
      <c r="BE449" s="140">
        <f>IF(N449="základní",J449,0)</f>
        <v>8153.46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8153.46</v>
      </c>
      <c r="BL449" s="17" t="s">
        <v>261</v>
      </c>
      <c r="BM449" s="139" t="s">
        <v>1005</v>
      </c>
    </row>
    <row r="450" spans="2:65" s="1" customFormat="1" ht="24.2" customHeight="1">
      <c r="B450" s="33"/>
      <c r="C450" s="128" t="s">
        <v>723</v>
      </c>
      <c r="D450" s="128" t="s">
        <v>156</v>
      </c>
      <c r="E450" s="129" t="s">
        <v>793</v>
      </c>
      <c r="F450" s="130" t="s">
        <v>794</v>
      </c>
      <c r="G450" s="131" t="s">
        <v>294</v>
      </c>
      <c r="H450" s="132">
        <v>0.33900000000000002</v>
      </c>
      <c r="I450" s="133">
        <v>1271.33</v>
      </c>
      <c r="J450" s="134">
        <f>ROUND(I450*H450,2)</f>
        <v>430.98</v>
      </c>
      <c r="K450" s="130" t="s">
        <v>160</v>
      </c>
      <c r="L450" s="33"/>
      <c r="M450" s="135" t="s">
        <v>32</v>
      </c>
      <c r="N450" s="136" t="s">
        <v>47</v>
      </c>
      <c r="P450" s="137">
        <f>O450*H450</f>
        <v>0</v>
      </c>
      <c r="Q450" s="137">
        <v>0</v>
      </c>
      <c r="R450" s="137">
        <f>Q450*H450</f>
        <v>0</v>
      </c>
      <c r="S450" s="137">
        <v>0</v>
      </c>
      <c r="T450" s="138">
        <f>S450*H450</f>
        <v>0</v>
      </c>
      <c r="AR450" s="139" t="s">
        <v>261</v>
      </c>
      <c r="AT450" s="139" t="s">
        <v>156</v>
      </c>
      <c r="AU450" s="139" t="s">
        <v>86</v>
      </c>
      <c r="AY450" s="17" t="s">
        <v>153</v>
      </c>
      <c r="BE450" s="140">
        <f>IF(N450="základní",J450,0)</f>
        <v>430.98</v>
      </c>
      <c r="BF450" s="140">
        <f>IF(N450="snížená",J450,0)</f>
        <v>0</v>
      </c>
      <c r="BG450" s="140">
        <f>IF(N450="zákl. přenesená",J450,0)</f>
        <v>0</v>
      </c>
      <c r="BH450" s="140">
        <f>IF(N450="sníž. přenesená",J450,0)</f>
        <v>0</v>
      </c>
      <c r="BI450" s="140">
        <f>IF(N450="nulová",J450,0)</f>
        <v>0</v>
      </c>
      <c r="BJ450" s="17" t="s">
        <v>84</v>
      </c>
      <c r="BK450" s="140">
        <f>ROUND(I450*H450,2)</f>
        <v>430.98</v>
      </c>
      <c r="BL450" s="17" t="s">
        <v>261</v>
      </c>
      <c r="BM450" s="139" t="s">
        <v>1006</v>
      </c>
    </row>
    <row r="451" spans="2:65" s="1" customFormat="1">
      <c r="B451" s="33"/>
      <c r="D451" s="141" t="s">
        <v>163</v>
      </c>
      <c r="F451" s="142" t="s">
        <v>796</v>
      </c>
      <c r="I451" s="143"/>
      <c r="L451" s="33"/>
      <c r="M451" s="144"/>
      <c r="T451" s="54"/>
      <c r="AT451" s="17" t="s">
        <v>163</v>
      </c>
      <c r="AU451" s="17" t="s">
        <v>86</v>
      </c>
    </row>
    <row r="452" spans="2:65" s="11" customFormat="1" ht="22.9" customHeight="1">
      <c r="B452" s="116"/>
      <c r="D452" s="117" t="s">
        <v>75</v>
      </c>
      <c r="E452" s="126" t="s">
        <v>797</v>
      </c>
      <c r="F452" s="126" t="s">
        <v>798</v>
      </c>
      <c r="I452" s="119"/>
      <c r="J452" s="127">
        <f>BK452</f>
        <v>1827.94</v>
      </c>
      <c r="L452" s="116"/>
      <c r="M452" s="121"/>
      <c r="P452" s="122">
        <f>SUM(P453:P466)</f>
        <v>0</v>
      </c>
      <c r="R452" s="122">
        <f>SUM(R453:R466)</f>
        <v>1.5731999999999999E-3</v>
      </c>
      <c r="T452" s="123">
        <f>SUM(T453:T466)</f>
        <v>0</v>
      </c>
      <c r="AR452" s="117" t="s">
        <v>86</v>
      </c>
      <c r="AT452" s="124" t="s">
        <v>75</v>
      </c>
      <c r="AU452" s="124" t="s">
        <v>84</v>
      </c>
      <c r="AY452" s="117" t="s">
        <v>153</v>
      </c>
      <c r="BK452" s="125">
        <f>SUM(BK453:BK466)</f>
        <v>1827.94</v>
      </c>
    </row>
    <row r="453" spans="2:65" s="1" customFormat="1" ht="16.5" customHeight="1">
      <c r="B453" s="33"/>
      <c r="C453" s="128" t="s">
        <v>731</v>
      </c>
      <c r="D453" s="128" t="s">
        <v>156</v>
      </c>
      <c r="E453" s="129" t="s">
        <v>800</v>
      </c>
      <c r="F453" s="130" t="s">
        <v>801</v>
      </c>
      <c r="G453" s="131" t="s">
        <v>159</v>
      </c>
      <c r="H453" s="132">
        <v>4.1399999999999997</v>
      </c>
      <c r="I453" s="133">
        <v>54.59</v>
      </c>
      <c r="J453" s="134">
        <f>ROUND(I453*H453,2)</f>
        <v>226</v>
      </c>
      <c r="K453" s="130" t="s">
        <v>160</v>
      </c>
      <c r="L453" s="33"/>
      <c r="M453" s="135" t="s">
        <v>32</v>
      </c>
      <c r="N453" s="136" t="s">
        <v>47</v>
      </c>
      <c r="P453" s="137">
        <f>O453*H453</f>
        <v>0</v>
      </c>
      <c r="Q453" s="137">
        <v>2.0000000000000002E-5</v>
      </c>
      <c r="R453" s="137">
        <f>Q453*H453</f>
        <v>8.2800000000000007E-5</v>
      </c>
      <c r="S453" s="137">
        <v>0</v>
      </c>
      <c r="T453" s="138">
        <f>S453*H453</f>
        <v>0</v>
      </c>
      <c r="AR453" s="139" t="s">
        <v>261</v>
      </c>
      <c r="AT453" s="139" t="s">
        <v>156</v>
      </c>
      <c r="AU453" s="139" t="s">
        <v>86</v>
      </c>
      <c r="AY453" s="17" t="s">
        <v>153</v>
      </c>
      <c r="BE453" s="140">
        <f>IF(N453="základní",J453,0)</f>
        <v>226</v>
      </c>
      <c r="BF453" s="140">
        <f>IF(N453="snížená",J453,0)</f>
        <v>0</v>
      </c>
      <c r="BG453" s="140">
        <f>IF(N453="zákl. přenesená",J453,0)</f>
        <v>0</v>
      </c>
      <c r="BH453" s="140">
        <f>IF(N453="sníž. přenesená",J453,0)</f>
        <v>0</v>
      </c>
      <c r="BI453" s="140">
        <f>IF(N453="nulová",J453,0)</f>
        <v>0</v>
      </c>
      <c r="BJ453" s="17" t="s">
        <v>84</v>
      </c>
      <c r="BK453" s="140">
        <f>ROUND(I453*H453,2)</f>
        <v>226</v>
      </c>
      <c r="BL453" s="17" t="s">
        <v>261</v>
      </c>
      <c r="BM453" s="139" t="s">
        <v>1007</v>
      </c>
    </row>
    <row r="454" spans="2:65" s="1" customFormat="1">
      <c r="B454" s="33"/>
      <c r="D454" s="141" t="s">
        <v>163</v>
      </c>
      <c r="F454" s="142" t="s">
        <v>803</v>
      </c>
      <c r="I454" s="143"/>
      <c r="L454" s="33"/>
      <c r="M454" s="144"/>
      <c r="T454" s="54"/>
      <c r="AT454" s="17" t="s">
        <v>163</v>
      </c>
      <c r="AU454" s="17" t="s">
        <v>86</v>
      </c>
    </row>
    <row r="455" spans="2:65" s="1" customFormat="1" ht="21.75" customHeight="1">
      <c r="B455" s="33"/>
      <c r="C455" s="128" t="s">
        <v>735</v>
      </c>
      <c r="D455" s="128" t="s">
        <v>156</v>
      </c>
      <c r="E455" s="129" t="s">
        <v>807</v>
      </c>
      <c r="F455" s="130" t="s">
        <v>808</v>
      </c>
      <c r="G455" s="131" t="s">
        <v>159</v>
      </c>
      <c r="H455" s="132">
        <v>4.1399999999999997</v>
      </c>
      <c r="I455" s="133">
        <v>128.97999999999999</v>
      </c>
      <c r="J455" s="134">
        <f>ROUND(I455*H455,2)</f>
        <v>533.98</v>
      </c>
      <c r="K455" s="130" t="s">
        <v>160</v>
      </c>
      <c r="L455" s="33"/>
      <c r="M455" s="135" t="s">
        <v>32</v>
      </c>
      <c r="N455" s="136" t="s">
        <v>47</v>
      </c>
      <c r="P455" s="137">
        <f>O455*H455</f>
        <v>0</v>
      </c>
      <c r="Q455" s="137">
        <v>6.9999999999999994E-5</v>
      </c>
      <c r="R455" s="137">
        <f>Q455*H455</f>
        <v>2.8979999999999994E-4</v>
      </c>
      <c r="S455" s="137">
        <v>0</v>
      </c>
      <c r="T455" s="138">
        <f>S455*H455</f>
        <v>0</v>
      </c>
      <c r="AR455" s="139" t="s">
        <v>261</v>
      </c>
      <c r="AT455" s="139" t="s">
        <v>156</v>
      </c>
      <c r="AU455" s="139" t="s">
        <v>86</v>
      </c>
      <c r="AY455" s="17" t="s">
        <v>153</v>
      </c>
      <c r="BE455" s="140">
        <f>IF(N455="základní",J455,0)</f>
        <v>533.98</v>
      </c>
      <c r="BF455" s="140">
        <f>IF(N455="snížená",J455,0)</f>
        <v>0</v>
      </c>
      <c r="BG455" s="140">
        <f>IF(N455="zákl. přenesená",J455,0)</f>
        <v>0</v>
      </c>
      <c r="BH455" s="140">
        <f>IF(N455="sníž. přenesená",J455,0)</f>
        <v>0</v>
      </c>
      <c r="BI455" s="140">
        <f>IF(N455="nulová",J455,0)</f>
        <v>0</v>
      </c>
      <c r="BJ455" s="17" t="s">
        <v>84</v>
      </c>
      <c r="BK455" s="140">
        <f>ROUND(I455*H455,2)</f>
        <v>533.98</v>
      </c>
      <c r="BL455" s="17" t="s">
        <v>261</v>
      </c>
      <c r="BM455" s="139" t="s">
        <v>1008</v>
      </c>
    </row>
    <row r="456" spans="2:65" s="1" customFormat="1">
      <c r="B456" s="33"/>
      <c r="D456" s="141" t="s">
        <v>163</v>
      </c>
      <c r="F456" s="142" t="s">
        <v>810</v>
      </c>
      <c r="I456" s="143"/>
      <c r="L456" s="33"/>
      <c r="M456" s="144"/>
      <c r="T456" s="54"/>
      <c r="AT456" s="17" t="s">
        <v>163</v>
      </c>
      <c r="AU456" s="17" t="s">
        <v>86</v>
      </c>
    </row>
    <row r="457" spans="2:65" s="12" customFormat="1">
      <c r="B457" s="145"/>
      <c r="D457" s="146" t="s">
        <v>165</v>
      </c>
      <c r="E457" s="147" t="s">
        <v>32</v>
      </c>
      <c r="F457" s="148" t="s">
        <v>804</v>
      </c>
      <c r="H457" s="147" t="s">
        <v>32</v>
      </c>
      <c r="I457" s="149"/>
      <c r="L457" s="145"/>
      <c r="M457" s="150"/>
      <c r="T457" s="151"/>
      <c r="AT457" s="147" t="s">
        <v>165</v>
      </c>
      <c r="AU457" s="147" t="s">
        <v>86</v>
      </c>
      <c r="AV457" s="12" t="s">
        <v>84</v>
      </c>
      <c r="AW457" s="12" t="s">
        <v>37</v>
      </c>
      <c r="AX457" s="12" t="s">
        <v>76</v>
      </c>
      <c r="AY457" s="147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858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805</v>
      </c>
      <c r="H459" s="155">
        <v>2.0699999999999998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2" customFormat="1">
      <c r="B460" s="145"/>
      <c r="D460" s="146" t="s">
        <v>165</v>
      </c>
      <c r="E460" s="147" t="s">
        <v>32</v>
      </c>
      <c r="F460" s="148" t="s">
        <v>176</v>
      </c>
      <c r="H460" s="147" t="s">
        <v>32</v>
      </c>
      <c r="I460" s="149"/>
      <c r="L460" s="145"/>
      <c r="M460" s="150"/>
      <c r="T460" s="151"/>
      <c r="AT460" s="147" t="s">
        <v>165</v>
      </c>
      <c r="AU460" s="147" t="s">
        <v>86</v>
      </c>
      <c r="AV460" s="12" t="s">
        <v>84</v>
      </c>
      <c r="AW460" s="12" t="s">
        <v>37</v>
      </c>
      <c r="AX460" s="12" t="s">
        <v>76</v>
      </c>
      <c r="AY460" s="147" t="s">
        <v>153</v>
      </c>
    </row>
    <row r="461" spans="2:65" s="13" customFormat="1">
      <c r="B461" s="152"/>
      <c r="D461" s="146" t="s">
        <v>165</v>
      </c>
      <c r="E461" s="153" t="s">
        <v>32</v>
      </c>
      <c r="F461" s="154" t="s">
        <v>805</v>
      </c>
      <c r="H461" s="155">
        <v>2.0699999999999998</v>
      </c>
      <c r="I461" s="156"/>
      <c r="L461" s="152"/>
      <c r="M461" s="157"/>
      <c r="T461" s="158"/>
      <c r="AT461" s="153" t="s">
        <v>165</v>
      </c>
      <c r="AU461" s="153" t="s">
        <v>86</v>
      </c>
      <c r="AV461" s="13" t="s">
        <v>86</v>
      </c>
      <c r="AW461" s="13" t="s">
        <v>37</v>
      </c>
      <c r="AX461" s="13" t="s">
        <v>76</v>
      </c>
      <c r="AY461" s="153" t="s">
        <v>153</v>
      </c>
    </row>
    <row r="462" spans="2:65" s="14" customFormat="1">
      <c r="B462" s="159"/>
      <c r="D462" s="146" t="s">
        <v>165</v>
      </c>
      <c r="E462" s="160" t="s">
        <v>32</v>
      </c>
      <c r="F462" s="161" t="s">
        <v>178</v>
      </c>
      <c r="H462" s="162">
        <v>4.1399999999999997</v>
      </c>
      <c r="I462" s="163"/>
      <c r="L462" s="159"/>
      <c r="M462" s="164"/>
      <c r="T462" s="165"/>
      <c r="AT462" s="160" t="s">
        <v>165</v>
      </c>
      <c r="AU462" s="160" t="s">
        <v>86</v>
      </c>
      <c r="AV462" s="14" t="s">
        <v>161</v>
      </c>
      <c r="AW462" s="14" t="s">
        <v>37</v>
      </c>
      <c r="AX462" s="14" t="s">
        <v>84</v>
      </c>
      <c r="AY462" s="160" t="s">
        <v>153</v>
      </c>
    </row>
    <row r="463" spans="2:65" s="1" customFormat="1" ht="16.5" customHeight="1">
      <c r="B463" s="33"/>
      <c r="C463" s="128" t="s">
        <v>740</v>
      </c>
      <c r="D463" s="128" t="s">
        <v>156</v>
      </c>
      <c r="E463" s="129" t="s">
        <v>812</v>
      </c>
      <c r="F463" s="130" t="s">
        <v>813</v>
      </c>
      <c r="G463" s="131" t="s">
        <v>159</v>
      </c>
      <c r="H463" s="132">
        <v>4.1399999999999997</v>
      </c>
      <c r="I463" s="133">
        <v>128.97999999999999</v>
      </c>
      <c r="J463" s="134">
        <f>ROUND(I463*H463,2)</f>
        <v>533.98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1.7000000000000001E-4</v>
      </c>
      <c r="R463" s="137">
        <f>Q463*H463</f>
        <v>7.0379999999999998E-4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533.98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533.98</v>
      </c>
      <c r="BL463" s="17" t="s">
        <v>261</v>
      </c>
      <c r="BM463" s="139" t="s">
        <v>1009</v>
      </c>
    </row>
    <row r="464" spans="2:65" s="1" customFormat="1">
      <c r="B464" s="33"/>
      <c r="D464" s="141" t="s">
        <v>163</v>
      </c>
      <c r="F464" s="142" t="s">
        <v>815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744</v>
      </c>
      <c r="D465" s="128" t="s">
        <v>156</v>
      </c>
      <c r="E465" s="129" t="s">
        <v>817</v>
      </c>
      <c r="F465" s="130" t="s">
        <v>818</v>
      </c>
      <c r="G465" s="131" t="s">
        <v>159</v>
      </c>
      <c r="H465" s="132">
        <v>4.1399999999999997</v>
      </c>
      <c r="I465" s="133">
        <v>128.97999999999999</v>
      </c>
      <c r="J465" s="134">
        <f>ROUND(I465*H465,2)</f>
        <v>533.98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1.2E-4</v>
      </c>
      <c r="R465" s="137">
        <f>Q465*H465</f>
        <v>4.9679999999999993E-4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533.98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533.98</v>
      </c>
      <c r="BL465" s="17" t="s">
        <v>261</v>
      </c>
      <c r="BM465" s="139" t="s">
        <v>1010</v>
      </c>
    </row>
    <row r="466" spans="2:65" s="1" customFormat="1">
      <c r="B466" s="33"/>
      <c r="D466" s="141" t="s">
        <v>163</v>
      </c>
      <c r="F466" s="142" t="s">
        <v>820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1" customFormat="1" ht="22.9" customHeight="1">
      <c r="B467" s="116"/>
      <c r="D467" s="117" t="s">
        <v>75</v>
      </c>
      <c r="E467" s="126" t="s">
        <v>821</v>
      </c>
      <c r="F467" s="126" t="s">
        <v>822</v>
      </c>
      <c r="I467" s="119"/>
      <c r="J467" s="127">
        <f>BK467</f>
        <v>1410.6</v>
      </c>
      <c r="L467" s="116"/>
      <c r="M467" s="121"/>
      <c r="P467" s="122">
        <f>SUM(P468:P484)</f>
        <v>0</v>
      </c>
      <c r="R467" s="122">
        <f>SUM(R468:R484)</f>
        <v>5.1980236000000006E-3</v>
      </c>
      <c r="T467" s="123">
        <f>SUM(T468:T484)</f>
        <v>0</v>
      </c>
      <c r="AR467" s="117" t="s">
        <v>86</v>
      </c>
      <c r="AT467" s="124" t="s">
        <v>75</v>
      </c>
      <c r="AU467" s="124" t="s">
        <v>84</v>
      </c>
      <c r="AY467" s="117" t="s">
        <v>153</v>
      </c>
      <c r="BK467" s="125">
        <f>SUM(BK468:BK484)</f>
        <v>1410.6</v>
      </c>
    </row>
    <row r="468" spans="2:65" s="1" customFormat="1" ht="16.5" customHeight="1">
      <c r="B468" s="33"/>
      <c r="C468" s="128" t="s">
        <v>751</v>
      </c>
      <c r="D468" s="128" t="s">
        <v>156</v>
      </c>
      <c r="E468" s="129" t="s">
        <v>824</v>
      </c>
      <c r="F468" s="130" t="s">
        <v>825</v>
      </c>
      <c r="G468" s="131" t="s">
        <v>159</v>
      </c>
      <c r="H468" s="132">
        <v>10.933999999999999</v>
      </c>
      <c r="I468" s="133">
        <v>17.89</v>
      </c>
      <c r="J468" s="134">
        <f>ROUND(I468*H468,2)</f>
        <v>195.61</v>
      </c>
      <c r="K468" s="130" t="s">
        <v>160</v>
      </c>
      <c r="L468" s="33"/>
      <c r="M468" s="135" t="s">
        <v>32</v>
      </c>
      <c r="N468" s="136" t="s">
        <v>47</v>
      </c>
      <c r="P468" s="137">
        <f>O468*H468</f>
        <v>0</v>
      </c>
      <c r="Q468" s="137">
        <v>0</v>
      </c>
      <c r="R468" s="137">
        <f>Q468*H468</f>
        <v>0</v>
      </c>
      <c r="S468" s="137">
        <v>0</v>
      </c>
      <c r="T468" s="138">
        <f>S468*H468</f>
        <v>0</v>
      </c>
      <c r="AR468" s="139" t="s">
        <v>261</v>
      </c>
      <c r="AT468" s="139" t="s">
        <v>156</v>
      </c>
      <c r="AU468" s="139" t="s">
        <v>86</v>
      </c>
      <c r="AY468" s="17" t="s">
        <v>153</v>
      </c>
      <c r="BE468" s="140">
        <f>IF(N468="základní",J468,0)</f>
        <v>195.61</v>
      </c>
      <c r="BF468" s="140">
        <f>IF(N468="snížená",J468,0)</f>
        <v>0</v>
      </c>
      <c r="BG468" s="140">
        <f>IF(N468="zákl. přenesená",J468,0)</f>
        <v>0</v>
      </c>
      <c r="BH468" s="140">
        <f>IF(N468="sníž. přenesená",J468,0)</f>
        <v>0</v>
      </c>
      <c r="BI468" s="140">
        <f>IF(N468="nulová",J468,0)</f>
        <v>0</v>
      </c>
      <c r="BJ468" s="17" t="s">
        <v>84</v>
      </c>
      <c r="BK468" s="140">
        <f>ROUND(I468*H468,2)</f>
        <v>195.61</v>
      </c>
      <c r="BL468" s="17" t="s">
        <v>261</v>
      </c>
      <c r="BM468" s="139" t="s">
        <v>1011</v>
      </c>
    </row>
    <row r="469" spans="2:65" s="1" customFormat="1">
      <c r="B469" s="33"/>
      <c r="D469" s="141" t="s">
        <v>163</v>
      </c>
      <c r="F469" s="142" t="s">
        <v>827</v>
      </c>
      <c r="I469" s="143"/>
      <c r="L469" s="33"/>
      <c r="M469" s="144"/>
      <c r="T469" s="54"/>
      <c r="AT469" s="17" t="s">
        <v>163</v>
      </c>
      <c r="AU469" s="17" t="s">
        <v>86</v>
      </c>
    </row>
    <row r="470" spans="2:65" s="12" customFormat="1">
      <c r="B470" s="145"/>
      <c r="D470" s="146" t="s">
        <v>165</v>
      </c>
      <c r="E470" s="147" t="s">
        <v>32</v>
      </c>
      <c r="F470" s="148" t="s">
        <v>1012</v>
      </c>
      <c r="H470" s="147" t="s">
        <v>32</v>
      </c>
      <c r="I470" s="149"/>
      <c r="L470" s="145"/>
      <c r="M470" s="150"/>
      <c r="T470" s="151"/>
      <c r="AT470" s="147" t="s">
        <v>165</v>
      </c>
      <c r="AU470" s="147" t="s">
        <v>86</v>
      </c>
      <c r="AV470" s="12" t="s">
        <v>84</v>
      </c>
      <c r="AW470" s="12" t="s">
        <v>37</v>
      </c>
      <c r="AX470" s="12" t="s">
        <v>76</v>
      </c>
      <c r="AY470" s="147" t="s">
        <v>153</v>
      </c>
    </row>
    <row r="471" spans="2:65" s="12" customFormat="1">
      <c r="B471" s="145"/>
      <c r="D471" s="146" t="s">
        <v>165</v>
      </c>
      <c r="E471" s="147" t="s">
        <v>32</v>
      </c>
      <c r="F471" s="148" t="s">
        <v>176</v>
      </c>
      <c r="H471" s="147" t="s">
        <v>32</v>
      </c>
      <c r="I471" s="149"/>
      <c r="L471" s="145"/>
      <c r="M471" s="150"/>
      <c r="T471" s="151"/>
      <c r="AT471" s="147" t="s">
        <v>165</v>
      </c>
      <c r="AU471" s="147" t="s">
        <v>86</v>
      </c>
      <c r="AV471" s="12" t="s">
        <v>84</v>
      </c>
      <c r="AW471" s="12" t="s">
        <v>37</v>
      </c>
      <c r="AX471" s="12" t="s">
        <v>76</v>
      </c>
      <c r="AY471" s="147" t="s">
        <v>153</v>
      </c>
    </row>
    <row r="472" spans="2:65" s="13" customFormat="1">
      <c r="B472" s="152"/>
      <c r="D472" s="146" t="s">
        <v>165</v>
      </c>
      <c r="E472" s="153" t="s">
        <v>32</v>
      </c>
      <c r="F472" s="154" t="s">
        <v>857</v>
      </c>
      <c r="H472" s="155">
        <v>1.3120000000000001</v>
      </c>
      <c r="I472" s="156"/>
      <c r="L472" s="152"/>
      <c r="M472" s="157"/>
      <c r="T472" s="158"/>
      <c r="AT472" s="153" t="s">
        <v>165</v>
      </c>
      <c r="AU472" s="153" t="s">
        <v>86</v>
      </c>
      <c r="AV472" s="13" t="s">
        <v>86</v>
      </c>
      <c r="AW472" s="13" t="s">
        <v>37</v>
      </c>
      <c r="AX472" s="13" t="s">
        <v>76</v>
      </c>
      <c r="AY472" s="153" t="s">
        <v>153</v>
      </c>
    </row>
    <row r="473" spans="2:65" s="12" customFormat="1">
      <c r="B473" s="145"/>
      <c r="D473" s="146" t="s">
        <v>165</v>
      </c>
      <c r="E473" s="147" t="s">
        <v>32</v>
      </c>
      <c r="F473" s="148" t="s">
        <v>858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859</v>
      </c>
      <c r="H474" s="155">
        <v>1.784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1013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2" customFormat="1">
      <c r="B476" s="145"/>
      <c r="D476" s="146" t="s">
        <v>165</v>
      </c>
      <c r="E476" s="147" t="s">
        <v>32</v>
      </c>
      <c r="F476" s="148" t="s">
        <v>176</v>
      </c>
      <c r="H476" s="147" t="s">
        <v>32</v>
      </c>
      <c r="I476" s="149"/>
      <c r="L476" s="145"/>
      <c r="M476" s="150"/>
      <c r="T476" s="151"/>
      <c r="AT476" s="147" t="s">
        <v>165</v>
      </c>
      <c r="AU476" s="147" t="s">
        <v>86</v>
      </c>
      <c r="AV476" s="12" t="s">
        <v>84</v>
      </c>
      <c r="AW476" s="12" t="s">
        <v>37</v>
      </c>
      <c r="AX476" s="12" t="s">
        <v>76</v>
      </c>
      <c r="AY476" s="147" t="s">
        <v>153</v>
      </c>
    </row>
    <row r="477" spans="2:65" s="13" customFormat="1">
      <c r="B477" s="152"/>
      <c r="D477" s="146" t="s">
        <v>165</v>
      </c>
      <c r="E477" s="153" t="s">
        <v>32</v>
      </c>
      <c r="F477" s="154" t="s">
        <v>870</v>
      </c>
      <c r="H477" s="155">
        <v>4.6840000000000002</v>
      </c>
      <c r="I477" s="156"/>
      <c r="L477" s="152"/>
      <c r="M477" s="157"/>
      <c r="T477" s="158"/>
      <c r="AT477" s="153" t="s">
        <v>165</v>
      </c>
      <c r="AU477" s="153" t="s">
        <v>86</v>
      </c>
      <c r="AV477" s="13" t="s">
        <v>86</v>
      </c>
      <c r="AW477" s="13" t="s">
        <v>37</v>
      </c>
      <c r="AX477" s="13" t="s">
        <v>76</v>
      </c>
      <c r="AY477" s="153" t="s">
        <v>153</v>
      </c>
    </row>
    <row r="478" spans="2:65" s="12" customFormat="1">
      <c r="B478" s="145"/>
      <c r="D478" s="146" t="s">
        <v>165</v>
      </c>
      <c r="E478" s="147" t="s">
        <v>32</v>
      </c>
      <c r="F478" s="148" t="s">
        <v>858</v>
      </c>
      <c r="H478" s="147" t="s">
        <v>32</v>
      </c>
      <c r="I478" s="149"/>
      <c r="L478" s="145"/>
      <c r="M478" s="150"/>
      <c r="T478" s="151"/>
      <c r="AT478" s="147" t="s">
        <v>165</v>
      </c>
      <c r="AU478" s="147" t="s">
        <v>86</v>
      </c>
      <c r="AV478" s="12" t="s">
        <v>84</v>
      </c>
      <c r="AW478" s="12" t="s">
        <v>37</v>
      </c>
      <c r="AX478" s="12" t="s">
        <v>76</v>
      </c>
      <c r="AY478" s="147" t="s">
        <v>153</v>
      </c>
    </row>
    <row r="479" spans="2:65" s="13" customFormat="1">
      <c r="B479" s="152"/>
      <c r="D479" s="146" t="s">
        <v>165</v>
      </c>
      <c r="E479" s="153" t="s">
        <v>32</v>
      </c>
      <c r="F479" s="154" t="s">
        <v>871</v>
      </c>
      <c r="H479" s="155">
        <v>3.1539999999999999</v>
      </c>
      <c r="I479" s="156"/>
      <c r="L479" s="152"/>
      <c r="M479" s="157"/>
      <c r="T479" s="158"/>
      <c r="AT479" s="153" t="s">
        <v>165</v>
      </c>
      <c r="AU479" s="153" t="s">
        <v>86</v>
      </c>
      <c r="AV479" s="13" t="s">
        <v>86</v>
      </c>
      <c r="AW479" s="13" t="s">
        <v>37</v>
      </c>
      <c r="AX479" s="13" t="s">
        <v>76</v>
      </c>
      <c r="AY479" s="153" t="s">
        <v>153</v>
      </c>
    </row>
    <row r="480" spans="2:65" s="14" customFormat="1">
      <c r="B480" s="159"/>
      <c r="D480" s="146" t="s">
        <v>165</v>
      </c>
      <c r="E480" s="160" t="s">
        <v>32</v>
      </c>
      <c r="F480" s="161" t="s">
        <v>178</v>
      </c>
      <c r="H480" s="162">
        <v>10.934000000000001</v>
      </c>
      <c r="I480" s="163"/>
      <c r="L480" s="159"/>
      <c r="M480" s="164"/>
      <c r="T480" s="165"/>
      <c r="AT480" s="160" t="s">
        <v>165</v>
      </c>
      <c r="AU480" s="160" t="s">
        <v>86</v>
      </c>
      <c r="AV480" s="14" t="s">
        <v>161</v>
      </c>
      <c r="AW480" s="14" t="s">
        <v>37</v>
      </c>
      <c r="AX480" s="14" t="s">
        <v>84</v>
      </c>
      <c r="AY480" s="160" t="s">
        <v>153</v>
      </c>
    </row>
    <row r="481" spans="2:65" s="1" customFormat="1" ht="16.5" customHeight="1">
      <c r="B481" s="33"/>
      <c r="C481" s="128" t="s">
        <v>758</v>
      </c>
      <c r="D481" s="128" t="s">
        <v>156</v>
      </c>
      <c r="E481" s="129" t="s">
        <v>829</v>
      </c>
      <c r="F481" s="130" t="s">
        <v>830</v>
      </c>
      <c r="G481" s="131" t="s">
        <v>159</v>
      </c>
      <c r="H481" s="132">
        <v>10.933999999999999</v>
      </c>
      <c r="I481" s="133">
        <v>27.31</v>
      </c>
      <c r="J481" s="134">
        <f>ROUND(I481*H481,2)</f>
        <v>298.61</v>
      </c>
      <c r="K481" s="130" t="s">
        <v>160</v>
      </c>
      <c r="L481" s="33"/>
      <c r="M481" s="135" t="s">
        <v>32</v>
      </c>
      <c r="N481" s="136" t="s">
        <v>47</v>
      </c>
      <c r="P481" s="137">
        <f>O481*H481</f>
        <v>0</v>
      </c>
      <c r="Q481" s="137">
        <v>2.0000000000000001E-4</v>
      </c>
      <c r="R481" s="137">
        <f>Q481*H481</f>
        <v>2.1868E-3</v>
      </c>
      <c r="S481" s="137">
        <v>0</v>
      </c>
      <c r="T481" s="138">
        <f>S481*H481</f>
        <v>0</v>
      </c>
      <c r="AR481" s="139" t="s">
        <v>261</v>
      </c>
      <c r="AT481" s="139" t="s">
        <v>156</v>
      </c>
      <c r="AU481" s="139" t="s">
        <v>86</v>
      </c>
      <c r="AY481" s="17" t="s">
        <v>153</v>
      </c>
      <c r="BE481" s="140">
        <f>IF(N481="základní",J481,0)</f>
        <v>298.61</v>
      </c>
      <c r="BF481" s="140">
        <f>IF(N481="snížená",J481,0)</f>
        <v>0</v>
      </c>
      <c r="BG481" s="140">
        <f>IF(N481="zákl. přenesená",J481,0)</f>
        <v>0</v>
      </c>
      <c r="BH481" s="140">
        <f>IF(N481="sníž. přenesená",J481,0)</f>
        <v>0</v>
      </c>
      <c r="BI481" s="140">
        <f>IF(N481="nulová",J481,0)</f>
        <v>0</v>
      </c>
      <c r="BJ481" s="17" t="s">
        <v>84</v>
      </c>
      <c r="BK481" s="140">
        <f>ROUND(I481*H481,2)</f>
        <v>298.61</v>
      </c>
      <c r="BL481" s="17" t="s">
        <v>261</v>
      </c>
      <c r="BM481" s="139" t="s">
        <v>1014</v>
      </c>
    </row>
    <row r="482" spans="2:65" s="1" customFormat="1">
      <c r="B482" s="33"/>
      <c r="D482" s="141" t="s">
        <v>163</v>
      </c>
      <c r="F482" s="142" t="s">
        <v>832</v>
      </c>
      <c r="I482" s="143"/>
      <c r="L482" s="33"/>
      <c r="M482" s="144"/>
      <c r="T482" s="54"/>
      <c r="AT482" s="17" t="s">
        <v>163</v>
      </c>
      <c r="AU482" s="17" t="s">
        <v>86</v>
      </c>
    </row>
    <row r="483" spans="2:65" s="1" customFormat="1" ht="16.5" customHeight="1">
      <c r="B483" s="33"/>
      <c r="C483" s="128" t="s">
        <v>763</v>
      </c>
      <c r="D483" s="128" t="s">
        <v>156</v>
      </c>
      <c r="E483" s="129" t="s">
        <v>838</v>
      </c>
      <c r="F483" s="130" t="s">
        <v>839</v>
      </c>
      <c r="G483" s="131" t="s">
        <v>159</v>
      </c>
      <c r="H483" s="132">
        <v>10.933999999999999</v>
      </c>
      <c r="I483" s="133">
        <v>83.81</v>
      </c>
      <c r="J483" s="134">
        <f>ROUND(I483*H483,2)</f>
        <v>916.38</v>
      </c>
      <c r="K483" s="130" t="s">
        <v>160</v>
      </c>
      <c r="L483" s="33"/>
      <c r="M483" s="135" t="s">
        <v>32</v>
      </c>
      <c r="N483" s="136" t="s">
        <v>47</v>
      </c>
      <c r="P483" s="137">
        <f>O483*H483</f>
        <v>0</v>
      </c>
      <c r="Q483" s="137">
        <v>2.7540000000000003E-4</v>
      </c>
      <c r="R483" s="137">
        <f>Q483*H483</f>
        <v>3.0112236000000001E-3</v>
      </c>
      <c r="S483" s="137">
        <v>0</v>
      </c>
      <c r="T483" s="138">
        <f>S483*H483</f>
        <v>0</v>
      </c>
      <c r="AR483" s="139" t="s">
        <v>261</v>
      </c>
      <c r="AT483" s="139" t="s">
        <v>156</v>
      </c>
      <c r="AU483" s="139" t="s">
        <v>86</v>
      </c>
      <c r="AY483" s="17" t="s">
        <v>153</v>
      </c>
      <c r="BE483" s="140">
        <f>IF(N483="základní",J483,0)</f>
        <v>916.38</v>
      </c>
      <c r="BF483" s="140">
        <f>IF(N483="snížená",J483,0)</f>
        <v>0</v>
      </c>
      <c r="BG483" s="140">
        <f>IF(N483="zákl. přenesená",J483,0)</f>
        <v>0</v>
      </c>
      <c r="BH483" s="140">
        <f>IF(N483="sníž. přenesená",J483,0)</f>
        <v>0</v>
      </c>
      <c r="BI483" s="140">
        <f>IF(N483="nulová",J483,0)</f>
        <v>0</v>
      </c>
      <c r="BJ483" s="17" t="s">
        <v>84</v>
      </c>
      <c r="BK483" s="140">
        <f>ROUND(I483*H483,2)</f>
        <v>916.38</v>
      </c>
      <c r="BL483" s="17" t="s">
        <v>261</v>
      </c>
      <c r="BM483" s="139" t="s">
        <v>1015</v>
      </c>
    </row>
    <row r="484" spans="2:65" s="1" customFormat="1">
      <c r="B484" s="33"/>
      <c r="D484" s="141" t="s">
        <v>163</v>
      </c>
      <c r="F484" s="142" t="s">
        <v>841</v>
      </c>
      <c r="I484" s="143"/>
      <c r="L484" s="33"/>
      <c r="M484" s="144"/>
      <c r="T484" s="54"/>
      <c r="AT484" s="17" t="s">
        <v>163</v>
      </c>
      <c r="AU484" s="17" t="s">
        <v>86</v>
      </c>
    </row>
    <row r="485" spans="2:65" s="11" customFormat="1" ht="25.9" customHeight="1">
      <c r="B485" s="116"/>
      <c r="D485" s="117" t="s">
        <v>75</v>
      </c>
      <c r="E485" s="118" t="s">
        <v>108</v>
      </c>
      <c r="F485" s="118" t="s">
        <v>109</v>
      </c>
      <c r="I485" s="119"/>
      <c r="J485" s="120">
        <f>BK485</f>
        <v>3060.62</v>
      </c>
      <c r="L485" s="116"/>
      <c r="M485" s="121"/>
      <c r="P485" s="122">
        <f>P486</f>
        <v>0</v>
      </c>
      <c r="R485" s="122">
        <f>R486</f>
        <v>0</v>
      </c>
      <c r="T485" s="123">
        <f>T486</f>
        <v>0</v>
      </c>
      <c r="AR485" s="117" t="s">
        <v>188</v>
      </c>
      <c r="AT485" s="124" t="s">
        <v>75</v>
      </c>
      <c r="AU485" s="124" t="s">
        <v>76</v>
      </c>
      <c r="AY485" s="117" t="s">
        <v>153</v>
      </c>
      <c r="BK485" s="125">
        <f>BK486</f>
        <v>3060.62</v>
      </c>
    </row>
    <row r="486" spans="2:65" s="11" customFormat="1" ht="22.9" customHeight="1">
      <c r="B486" s="116"/>
      <c r="D486" s="117" t="s">
        <v>75</v>
      </c>
      <c r="E486" s="126" t="s">
        <v>842</v>
      </c>
      <c r="F486" s="126" t="s">
        <v>843</v>
      </c>
      <c r="I486" s="119"/>
      <c r="J486" s="127">
        <f>BK486</f>
        <v>3060.62</v>
      </c>
      <c r="L486" s="116"/>
      <c r="M486" s="121"/>
      <c r="P486" s="122">
        <f>SUM(P487:P488)</f>
        <v>0</v>
      </c>
      <c r="R486" s="122">
        <f>SUM(R487:R488)</f>
        <v>0</v>
      </c>
      <c r="T486" s="123">
        <f>SUM(T487:T488)</f>
        <v>0</v>
      </c>
      <c r="AR486" s="117" t="s">
        <v>188</v>
      </c>
      <c r="AT486" s="124" t="s">
        <v>75</v>
      </c>
      <c r="AU486" s="124" t="s">
        <v>84</v>
      </c>
      <c r="AY486" s="117" t="s">
        <v>153</v>
      </c>
      <c r="BK486" s="125">
        <f>SUM(BK487:BK488)</f>
        <v>3060.62</v>
      </c>
    </row>
    <row r="487" spans="2:65" s="1" customFormat="1" ht="16.5" customHeight="1">
      <c r="B487" s="33"/>
      <c r="C487" s="128" t="s">
        <v>770</v>
      </c>
      <c r="D487" s="128" t="s">
        <v>156</v>
      </c>
      <c r="E487" s="129" t="s">
        <v>845</v>
      </c>
      <c r="F487" s="130" t="s">
        <v>846</v>
      </c>
      <c r="G487" s="131" t="s">
        <v>409</v>
      </c>
      <c r="H487" s="132">
        <v>1</v>
      </c>
      <c r="I487" s="133">
        <v>3060.62</v>
      </c>
      <c r="J487" s="134">
        <f>ROUND(I487*H487,2)</f>
        <v>3060.62</v>
      </c>
      <c r="K487" s="130" t="s">
        <v>160</v>
      </c>
      <c r="L487" s="33"/>
      <c r="M487" s="135" t="s">
        <v>32</v>
      </c>
      <c r="N487" s="136" t="s">
        <v>47</v>
      </c>
      <c r="P487" s="137">
        <f>O487*H487</f>
        <v>0</v>
      </c>
      <c r="Q487" s="137">
        <v>0</v>
      </c>
      <c r="R487" s="137">
        <f>Q487*H487</f>
        <v>0</v>
      </c>
      <c r="S487" s="137">
        <v>0</v>
      </c>
      <c r="T487" s="138">
        <f>S487*H487</f>
        <v>0</v>
      </c>
      <c r="AR487" s="139" t="s">
        <v>847</v>
      </c>
      <c r="AT487" s="139" t="s">
        <v>156</v>
      </c>
      <c r="AU487" s="139" t="s">
        <v>86</v>
      </c>
      <c r="AY487" s="17" t="s">
        <v>153</v>
      </c>
      <c r="BE487" s="140">
        <f>IF(N487="základní",J487,0)</f>
        <v>3060.62</v>
      </c>
      <c r="BF487" s="140">
        <f>IF(N487="snížená",J487,0)</f>
        <v>0</v>
      </c>
      <c r="BG487" s="140">
        <f>IF(N487="zákl. přenesená",J487,0)</f>
        <v>0</v>
      </c>
      <c r="BH487" s="140">
        <f>IF(N487="sníž. přenesená",J487,0)</f>
        <v>0</v>
      </c>
      <c r="BI487" s="140">
        <f>IF(N487="nulová",J487,0)</f>
        <v>0</v>
      </c>
      <c r="BJ487" s="17" t="s">
        <v>84</v>
      </c>
      <c r="BK487" s="140">
        <f>ROUND(I487*H487,2)</f>
        <v>3060.62</v>
      </c>
      <c r="BL487" s="17" t="s">
        <v>847</v>
      </c>
      <c r="BM487" s="139" t="s">
        <v>1016</v>
      </c>
    </row>
    <row r="488" spans="2:65" s="1" customFormat="1">
      <c r="B488" s="33"/>
      <c r="D488" s="141" t="s">
        <v>163</v>
      </c>
      <c r="F488" s="142" t="s">
        <v>849</v>
      </c>
      <c r="I488" s="143"/>
      <c r="L488" s="33"/>
      <c r="M488" s="176"/>
      <c r="N488" s="177"/>
      <c r="O488" s="177"/>
      <c r="P488" s="177"/>
      <c r="Q488" s="177"/>
      <c r="R488" s="177"/>
      <c r="S488" s="177"/>
      <c r="T488" s="178"/>
      <c r="AT488" s="17" t="s">
        <v>163</v>
      </c>
      <c r="AU488" s="17" t="s">
        <v>86</v>
      </c>
    </row>
    <row r="489" spans="2:65" s="1" customFormat="1" ht="6.95" customHeight="1">
      <c r="B489" s="42"/>
      <c r="C489" s="43"/>
      <c r="D489" s="43"/>
      <c r="E489" s="43"/>
      <c r="F489" s="43"/>
      <c r="G489" s="43"/>
      <c r="H489" s="43"/>
      <c r="I489" s="43"/>
      <c r="J489" s="43"/>
      <c r="K489" s="43"/>
      <c r="L489" s="33"/>
    </row>
  </sheetData>
  <sheetProtection password="CC35" sheet="1" objects="1" scenarios="1" formatColumns="0" formatRows="0" autoFilter="0"/>
  <autoFilter ref="C97:K488" xr:uid="{00000000-0009-0000-0000-000003000000}"/>
  <mergeCells count="9">
    <mergeCell ref="E50:H50"/>
    <mergeCell ref="E88:H88"/>
    <mergeCell ref="E90:H90"/>
    <mergeCell ref="L2:V2"/>
    <mergeCell ref="E7:H7"/>
    <mergeCell ref="E9:H9"/>
    <mergeCell ref="E18:H18"/>
    <mergeCell ref="E27:H27"/>
    <mergeCell ref="E48:H48"/>
  </mergeCells>
  <hyperlinks>
    <hyperlink ref="F102" r:id="rId1" xr:uid="{00000000-0004-0000-0300-000000000000}"/>
    <hyperlink ref="F106" r:id="rId2" xr:uid="{00000000-0004-0000-0300-000001000000}"/>
    <hyperlink ref="F113" r:id="rId3" xr:uid="{00000000-0004-0000-0300-000002000000}"/>
    <hyperlink ref="F115" r:id="rId4" xr:uid="{00000000-0004-0000-0300-000003000000}"/>
    <hyperlink ref="F117" r:id="rId5" xr:uid="{00000000-0004-0000-0300-000004000000}"/>
    <hyperlink ref="F125" r:id="rId6" xr:uid="{00000000-0004-0000-0300-000005000000}"/>
    <hyperlink ref="F128" r:id="rId7" xr:uid="{00000000-0004-0000-0300-000006000000}"/>
    <hyperlink ref="F130" r:id="rId8" xr:uid="{00000000-0004-0000-0300-000007000000}"/>
    <hyperlink ref="F138" r:id="rId9" xr:uid="{00000000-0004-0000-0300-000008000000}"/>
    <hyperlink ref="F141" r:id="rId10" xr:uid="{00000000-0004-0000-0300-000009000000}"/>
    <hyperlink ref="F148" r:id="rId11" xr:uid="{00000000-0004-0000-0300-00000A000000}"/>
    <hyperlink ref="F155" r:id="rId12" xr:uid="{00000000-0004-0000-0300-00000B000000}"/>
    <hyperlink ref="F162" r:id="rId13" xr:uid="{00000000-0004-0000-0300-00000C000000}"/>
    <hyperlink ref="F166" r:id="rId14" xr:uid="{00000000-0004-0000-0300-00000D000000}"/>
    <hyperlink ref="F173" r:id="rId15" xr:uid="{00000000-0004-0000-0300-00000E000000}"/>
    <hyperlink ref="F177" r:id="rId16" xr:uid="{00000000-0004-0000-0300-00000F000000}"/>
    <hyperlink ref="F184" r:id="rId17" xr:uid="{00000000-0004-0000-0300-000010000000}"/>
    <hyperlink ref="F193" r:id="rId18" xr:uid="{00000000-0004-0000-0300-000011000000}"/>
    <hyperlink ref="F195" r:id="rId19" xr:uid="{00000000-0004-0000-0300-000012000000}"/>
    <hyperlink ref="F197" r:id="rId20" xr:uid="{00000000-0004-0000-0300-000013000000}"/>
    <hyperlink ref="F200" r:id="rId21" xr:uid="{00000000-0004-0000-0300-000014000000}"/>
    <hyperlink ref="F202" r:id="rId22" xr:uid="{00000000-0004-0000-0300-000015000000}"/>
    <hyperlink ref="F205" r:id="rId23" xr:uid="{00000000-0004-0000-0300-000016000000}"/>
    <hyperlink ref="F209" r:id="rId24" xr:uid="{00000000-0004-0000-0300-000017000000}"/>
    <hyperlink ref="F211" r:id="rId25" xr:uid="{00000000-0004-0000-0300-000018000000}"/>
    <hyperlink ref="F213" r:id="rId26" xr:uid="{00000000-0004-0000-0300-000019000000}"/>
    <hyperlink ref="F215" r:id="rId27" xr:uid="{00000000-0004-0000-0300-00001A000000}"/>
    <hyperlink ref="F217" r:id="rId28" xr:uid="{00000000-0004-0000-0300-00001B000000}"/>
    <hyperlink ref="F220" r:id="rId29" xr:uid="{00000000-0004-0000-0300-00001C000000}"/>
    <hyperlink ref="F223" r:id="rId30" xr:uid="{00000000-0004-0000-0300-00001D000000}"/>
    <hyperlink ref="F225" r:id="rId31" xr:uid="{00000000-0004-0000-0300-00001E000000}"/>
    <hyperlink ref="F227" r:id="rId32" xr:uid="{00000000-0004-0000-0300-00001F000000}"/>
    <hyperlink ref="F229" r:id="rId33" xr:uid="{00000000-0004-0000-0300-000020000000}"/>
    <hyperlink ref="F232" r:id="rId34" xr:uid="{00000000-0004-0000-0300-000021000000}"/>
    <hyperlink ref="F234" r:id="rId35" xr:uid="{00000000-0004-0000-0300-000022000000}"/>
    <hyperlink ref="F236" r:id="rId36" xr:uid="{00000000-0004-0000-0300-000023000000}"/>
    <hyperlink ref="F239" r:id="rId37" xr:uid="{00000000-0004-0000-0300-000024000000}"/>
    <hyperlink ref="F241" r:id="rId38" xr:uid="{00000000-0004-0000-0300-000025000000}"/>
    <hyperlink ref="F243" r:id="rId39" xr:uid="{00000000-0004-0000-0300-000026000000}"/>
    <hyperlink ref="F245" r:id="rId40" xr:uid="{00000000-0004-0000-0300-000027000000}"/>
    <hyperlink ref="F247" r:id="rId41" xr:uid="{00000000-0004-0000-0300-000028000000}"/>
    <hyperlink ref="F249" r:id="rId42" xr:uid="{00000000-0004-0000-0300-000029000000}"/>
    <hyperlink ref="F251" r:id="rId43" xr:uid="{00000000-0004-0000-0300-00002A000000}"/>
    <hyperlink ref="F253" r:id="rId44" xr:uid="{00000000-0004-0000-0300-00002B000000}"/>
    <hyperlink ref="F257" r:id="rId45" xr:uid="{00000000-0004-0000-0300-00002C000000}"/>
    <hyperlink ref="F261" r:id="rId46" xr:uid="{00000000-0004-0000-0300-00002D000000}"/>
    <hyperlink ref="F264" r:id="rId47" xr:uid="{00000000-0004-0000-0300-00002E000000}"/>
    <hyperlink ref="F272" r:id="rId48" xr:uid="{00000000-0004-0000-0300-00002F000000}"/>
    <hyperlink ref="F284" r:id="rId49" xr:uid="{00000000-0004-0000-0300-000030000000}"/>
    <hyperlink ref="F291" r:id="rId50" xr:uid="{00000000-0004-0000-0300-000031000000}"/>
    <hyperlink ref="F300" r:id="rId51" xr:uid="{00000000-0004-0000-0300-000032000000}"/>
    <hyperlink ref="F310" r:id="rId52" xr:uid="{00000000-0004-0000-0300-000033000000}"/>
    <hyperlink ref="F315" r:id="rId53" xr:uid="{00000000-0004-0000-0300-000034000000}"/>
    <hyperlink ref="F325" r:id="rId54" xr:uid="{00000000-0004-0000-0300-000035000000}"/>
    <hyperlink ref="F334" r:id="rId55" xr:uid="{00000000-0004-0000-0300-000036000000}"/>
    <hyperlink ref="F337" r:id="rId56" xr:uid="{00000000-0004-0000-0300-000037000000}"/>
    <hyperlink ref="F340" r:id="rId57" xr:uid="{00000000-0004-0000-0300-000038000000}"/>
    <hyperlink ref="F347" r:id="rId58" xr:uid="{00000000-0004-0000-0300-000039000000}"/>
    <hyperlink ref="F354" r:id="rId59" xr:uid="{00000000-0004-0000-0300-00003A000000}"/>
    <hyperlink ref="F357" r:id="rId60" xr:uid="{00000000-0004-0000-0300-00003B000000}"/>
    <hyperlink ref="F360" r:id="rId61" xr:uid="{00000000-0004-0000-0300-00003C000000}"/>
    <hyperlink ref="F365" r:id="rId62" xr:uid="{00000000-0004-0000-0300-00003D000000}"/>
    <hyperlink ref="F370" r:id="rId63" xr:uid="{00000000-0004-0000-0300-00003E000000}"/>
    <hyperlink ref="F373" r:id="rId64" xr:uid="{00000000-0004-0000-0300-00003F000000}"/>
    <hyperlink ref="F380" r:id="rId65" xr:uid="{00000000-0004-0000-0300-000040000000}"/>
    <hyperlink ref="F382" r:id="rId66" xr:uid="{00000000-0004-0000-0300-000041000000}"/>
    <hyperlink ref="F384" r:id="rId67" xr:uid="{00000000-0004-0000-0300-000042000000}"/>
    <hyperlink ref="F386" r:id="rId68" xr:uid="{00000000-0004-0000-0300-000043000000}"/>
    <hyperlink ref="F393" r:id="rId69" xr:uid="{00000000-0004-0000-0300-000044000000}"/>
    <hyperlink ref="F398" r:id="rId70" xr:uid="{00000000-0004-0000-0300-000045000000}"/>
    <hyperlink ref="F405" r:id="rId71" xr:uid="{00000000-0004-0000-0300-000046000000}"/>
    <hyperlink ref="F414" r:id="rId72" xr:uid="{00000000-0004-0000-0300-000047000000}"/>
    <hyperlink ref="F417" r:id="rId73" xr:uid="{00000000-0004-0000-0300-000048000000}"/>
    <hyperlink ref="F421" r:id="rId74" xr:uid="{00000000-0004-0000-0300-000049000000}"/>
    <hyperlink ref="F424" r:id="rId75" xr:uid="{00000000-0004-0000-0300-00004A000000}"/>
    <hyperlink ref="F431" r:id="rId76" xr:uid="{00000000-0004-0000-0300-00004B000000}"/>
    <hyperlink ref="F433" r:id="rId77" xr:uid="{00000000-0004-0000-0300-00004C000000}"/>
    <hyperlink ref="F440" r:id="rId78" xr:uid="{00000000-0004-0000-0300-00004D000000}"/>
    <hyperlink ref="F448" r:id="rId79" xr:uid="{00000000-0004-0000-0300-00004E000000}"/>
    <hyperlink ref="F451" r:id="rId80" xr:uid="{00000000-0004-0000-0300-00004F000000}"/>
    <hyperlink ref="F454" r:id="rId81" xr:uid="{00000000-0004-0000-0300-000050000000}"/>
    <hyperlink ref="F456" r:id="rId82" xr:uid="{00000000-0004-0000-0300-000051000000}"/>
    <hyperlink ref="F464" r:id="rId83" xr:uid="{00000000-0004-0000-0300-000052000000}"/>
    <hyperlink ref="F466" r:id="rId84" xr:uid="{00000000-0004-0000-0300-000053000000}"/>
    <hyperlink ref="F469" r:id="rId85" xr:uid="{00000000-0004-0000-0300-000054000000}"/>
    <hyperlink ref="F482" r:id="rId86" xr:uid="{00000000-0004-0000-0300-000055000000}"/>
    <hyperlink ref="F484" r:id="rId87" xr:uid="{00000000-0004-0000-0300-000056000000}"/>
    <hyperlink ref="F488" r:id="rId88" xr:uid="{00000000-0004-0000-0300-000057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89"/>
  <headerFooter>
    <oddFooter>&amp;CStrana &amp;P z &amp;N</oddFooter>
  </headerFooter>
  <drawing r:id="rId9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BM489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95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1017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ROUND(J98, 2)</f>
        <v>155502.29999999999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ROUND((SUM(BE98:BE488)),  2)</f>
        <v>155502.29999999999</v>
      </c>
      <c r="I33" s="90">
        <v>0.21</v>
      </c>
      <c r="J33" s="89">
        <f>ROUND(((SUM(BE98:BE488))*I33),  2)</f>
        <v>32655.48</v>
      </c>
      <c r="L33" s="33"/>
    </row>
    <row r="34" spans="2:12" s="1" customFormat="1" ht="14.45" customHeight="1">
      <c r="B34" s="33"/>
      <c r="E34" s="27" t="s">
        <v>48</v>
      </c>
      <c r="F34" s="89">
        <f>ROUND((SUM(BF98:BF488)),  2)</f>
        <v>0</v>
      </c>
      <c r="I34" s="90">
        <v>0.12</v>
      </c>
      <c r="J34" s="89">
        <f>ROUND(((SUM(BF98:BF488))*I34),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ROUND((SUM(BG98:BG488)),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ROUND((SUM(BH98:BH488)),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ROUND((SUM(BI98:BI488)),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188157.78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04 - 5.NP - č. 514a - Koupelna typ A2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J98</f>
        <v>155502.30000000002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J99</f>
        <v>57560.450000000004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J100</f>
        <v>34853.150000000009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J139</f>
        <v>13344.42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J191</f>
        <v>6129.8900000000012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J203</f>
        <v>3232.99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J206</f>
        <v>94881.23000000001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J207</f>
        <v>6328.6600000000008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J221</f>
        <v>7259.3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J237</f>
        <v>21093.710000000003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J273</f>
        <v>4781.0400000000009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J326</f>
        <v>1391.25</v>
      </c>
      <c r="L70" s="104"/>
    </row>
    <row r="71" spans="2:12" s="9" customFormat="1" ht="19.899999999999999" customHeight="1">
      <c r="B71" s="104"/>
      <c r="D71" s="105" t="s">
        <v>130</v>
      </c>
      <c r="E71" s="106"/>
      <c r="F71" s="106"/>
      <c r="G71" s="106"/>
      <c r="H71" s="106"/>
      <c r="I71" s="106"/>
      <c r="J71" s="107">
        <f>J338</f>
        <v>7566.69</v>
      </c>
      <c r="L71" s="104"/>
    </row>
    <row r="72" spans="2:12" s="9" customFormat="1" ht="19.899999999999999" customHeight="1">
      <c r="B72" s="104"/>
      <c r="D72" s="105" t="s">
        <v>131</v>
      </c>
      <c r="E72" s="106"/>
      <c r="F72" s="106"/>
      <c r="G72" s="106"/>
      <c r="H72" s="106"/>
      <c r="I72" s="106"/>
      <c r="J72" s="107">
        <f>J358</f>
        <v>1144.53</v>
      </c>
      <c r="L72" s="104"/>
    </row>
    <row r="73" spans="2:12" s="9" customFormat="1" ht="19.899999999999999" customHeight="1">
      <c r="B73" s="104"/>
      <c r="D73" s="105" t="s">
        <v>132</v>
      </c>
      <c r="E73" s="106"/>
      <c r="F73" s="106"/>
      <c r="G73" s="106"/>
      <c r="H73" s="106"/>
      <c r="I73" s="106"/>
      <c r="J73" s="107">
        <f>J371</f>
        <v>11856.660000000002</v>
      </c>
      <c r="L73" s="104"/>
    </row>
    <row r="74" spans="2:12" s="9" customFormat="1" ht="19.899999999999999" customHeight="1">
      <c r="B74" s="104"/>
      <c r="D74" s="105" t="s">
        <v>133</v>
      </c>
      <c r="E74" s="106"/>
      <c r="F74" s="106"/>
      <c r="G74" s="106"/>
      <c r="H74" s="106"/>
      <c r="I74" s="106"/>
      <c r="J74" s="107">
        <f>J422</f>
        <v>30234.920000000002</v>
      </c>
      <c r="L74" s="104"/>
    </row>
    <row r="75" spans="2:12" s="9" customFormat="1" ht="19.899999999999999" customHeight="1">
      <c r="B75" s="104"/>
      <c r="D75" s="105" t="s">
        <v>134</v>
      </c>
      <c r="E75" s="106"/>
      <c r="F75" s="106"/>
      <c r="G75" s="106"/>
      <c r="H75" s="106"/>
      <c r="I75" s="106"/>
      <c r="J75" s="107">
        <f>J452</f>
        <v>1827.94</v>
      </c>
      <c r="L75" s="104"/>
    </row>
    <row r="76" spans="2:12" s="9" customFormat="1" ht="19.899999999999999" customHeight="1">
      <c r="B76" s="104"/>
      <c r="D76" s="105" t="s">
        <v>135</v>
      </c>
      <c r="E76" s="106"/>
      <c r="F76" s="106"/>
      <c r="G76" s="106"/>
      <c r="H76" s="106"/>
      <c r="I76" s="106"/>
      <c r="J76" s="107">
        <f>J467</f>
        <v>1396.53</v>
      </c>
      <c r="L76" s="104"/>
    </row>
    <row r="77" spans="2:12" s="8" customFormat="1" ht="24.95" customHeight="1">
      <c r="B77" s="100"/>
      <c r="D77" s="101" t="s">
        <v>136</v>
      </c>
      <c r="E77" s="102"/>
      <c r="F77" s="102"/>
      <c r="G77" s="102"/>
      <c r="H77" s="102"/>
      <c r="I77" s="102"/>
      <c r="J77" s="103">
        <f>J485</f>
        <v>3060.62</v>
      </c>
      <c r="L77" s="100"/>
    </row>
    <row r="78" spans="2:12" s="9" customFormat="1" ht="19.899999999999999" customHeight="1">
      <c r="B78" s="104"/>
      <c r="D78" s="105" t="s">
        <v>137</v>
      </c>
      <c r="E78" s="106"/>
      <c r="F78" s="106"/>
      <c r="G78" s="106"/>
      <c r="H78" s="106"/>
      <c r="I78" s="106"/>
      <c r="J78" s="107">
        <f>J486</f>
        <v>3060.62</v>
      </c>
      <c r="L78" s="104"/>
    </row>
    <row r="79" spans="2:12" s="1" customFormat="1" ht="21.75" customHeight="1">
      <c r="B79" s="33"/>
      <c r="L79" s="33"/>
    </row>
    <row r="80" spans="2:12" s="1" customFormat="1" ht="6.95" customHeight="1">
      <c r="B80" s="42"/>
      <c r="C80" s="43"/>
      <c r="D80" s="43"/>
      <c r="E80" s="43"/>
      <c r="F80" s="43"/>
      <c r="G80" s="43"/>
      <c r="H80" s="43"/>
      <c r="I80" s="43"/>
      <c r="J80" s="43"/>
      <c r="K80" s="43"/>
      <c r="L80" s="33"/>
    </row>
    <row r="84" spans="2:12" s="1" customFormat="1" ht="6.95" customHeight="1">
      <c r="B84" s="44"/>
      <c r="C84" s="45"/>
      <c r="D84" s="45"/>
      <c r="E84" s="45"/>
      <c r="F84" s="45"/>
      <c r="G84" s="45"/>
      <c r="H84" s="45"/>
      <c r="I84" s="45"/>
      <c r="J84" s="45"/>
      <c r="K84" s="45"/>
      <c r="L84" s="33"/>
    </row>
    <row r="85" spans="2:12" s="1" customFormat="1" ht="24.95" customHeight="1">
      <c r="B85" s="33"/>
      <c r="C85" s="21" t="s">
        <v>138</v>
      </c>
      <c r="L85" s="33"/>
    </row>
    <row r="86" spans="2:12" s="1" customFormat="1" ht="6.95" customHeight="1">
      <c r="B86" s="33"/>
      <c r="L86" s="33"/>
    </row>
    <row r="87" spans="2:12" s="1" customFormat="1" ht="12" customHeight="1">
      <c r="B87" s="33"/>
      <c r="C87" s="27" t="s">
        <v>16</v>
      </c>
      <c r="L87" s="33"/>
    </row>
    <row r="88" spans="2:12" s="1" customFormat="1" ht="16.5" customHeight="1">
      <c r="B88" s="33"/>
      <c r="E88" s="303" t="str">
        <f>E7</f>
        <v>Rekonstrukce hygienických prostor ISŠT, Benešov, Černoleská 1997</v>
      </c>
      <c r="F88" s="304"/>
      <c r="G88" s="304"/>
      <c r="H88" s="304"/>
      <c r="L88" s="33"/>
    </row>
    <row r="89" spans="2:12" s="1" customFormat="1" ht="12" customHeight="1">
      <c r="B89" s="33"/>
      <c r="C89" s="27" t="s">
        <v>112</v>
      </c>
      <c r="L89" s="33"/>
    </row>
    <row r="90" spans="2:12" s="1" customFormat="1" ht="16.5" customHeight="1">
      <c r="B90" s="33"/>
      <c r="E90" s="276" t="str">
        <f>E9</f>
        <v>04 - 5.NP - č. 514a - Koupelna typ A2</v>
      </c>
      <c r="F90" s="302"/>
      <c r="G90" s="302"/>
      <c r="H90" s="302"/>
      <c r="L90" s="33"/>
    </row>
    <row r="91" spans="2:12" s="1" customFormat="1" ht="6.95" customHeight="1">
      <c r="B91" s="33"/>
      <c r="L91" s="33"/>
    </row>
    <row r="92" spans="2:12" s="1" customFormat="1" ht="12" customHeight="1">
      <c r="B92" s="33"/>
      <c r="C92" s="27" t="s">
        <v>22</v>
      </c>
      <c r="F92" s="25" t="str">
        <f>F12</f>
        <v>Benešov, Černoleská 1997</v>
      </c>
      <c r="I92" s="27" t="s">
        <v>24</v>
      </c>
      <c r="J92" s="50">
        <f>IF(J12="","",J12)</f>
        <v>45880</v>
      </c>
      <c r="L92" s="33"/>
    </row>
    <row r="93" spans="2:12" s="1" customFormat="1" ht="6.95" customHeight="1">
      <c r="B93" s="33"/>
      <c r="L93" s="33"/>
    </row>
    <row r="94" spans="2:12" s="1" customFormat="1" ht="25.7" customHeight="1">
      <c r="B94" s="33"/>
      <c r="C94" s="27" t="s">
        <v>27</v>
      </c>
      <c r="F94" s="25" t="str">
        <f>E15</f>
        <v>Integrovaná střední škola technická</v>
      </c>
      <c r="I94" s="27" t="s">
        <v>34</v>
      </c>
      <c r="J94" s="31" t="str">
        <f>E21</f>
        <v>Ing. arch. Ondřej Lovíšek</v>
      </c>
      <c r="L94" s="33"/>
    </row>
    <row r="95" spans="2:12" s="1" customFormat="1" ht="15.2" customHeight="1">
      <c r="B95" s="33"/>
      <c r="C95" s="27" t="s">
        <v>33</v>
      </c>
      <c r="F95" s="25" t="str">
        <f>IF(E18="","",E18)</f>
        <v>OTISTAV s.r.o.</v>
      </c>
      <c r="I95" s="27" t="s">
        <v>38</v>
      </c>
      <c r="J95" s="31" t="str">
        <f>E24</f>
        <v xml:space="preserve"> </v>
      </c>
      <c r="L95" s="33"/>
    </row>
    <row r="96" spans="2:12" s="1" customFormat="1" ht="10.35" customHeight="1">
      <c r="B96" s="33"/>
      <c r="L96" s="33"/>
    </row>
    <row r="97" spans="2:65" s="10" customFormat="1" ht="29.25" customHeight="1">
      <c r="B97" s="108"/>
      <c r="C97" s="109" t="s">
        <v>139</v>
      </c>
      <c r="D97" s="110" t="s">
        <v>61</v>
      </c>
      <c r="E97" s="110" t="s">
        <v>57</v>
      </c>
      <c r="F97" s="110" t="s">
        <v>58</v>
      </c>
      <c r="G97" s="110" t="s">
        <v>140</v>
      </c>
      <c r="H97" s="110" t="s">
        <v>141</v>
      </c>
      <c r="I97" s="110" t="s">
        <v>142</v>
      </c>
      <c r="J97" s="110" t="s">
        <v>116</v>
      </c>
      <c r="K97" s="111" t="s">
        <v>143</v>
      </c>
      <c r="L97" s="108"/>
      <c r="M97" s="57" t="s">
        <v>32</v>
      </c>
      <c r="N97" s="58" t="s">
        <v>46</v>
      </c>
      <c r="O97" s="58" t="s">
        <v>144</v>
      </c>
      <c r="P97" s="58" t="s">
        <v>145</v>
      </c>
      <c r="Q97" s="58" t="s">
        <v>146</v>
      </c>
      <c r="R97" s="58" t="s">
        <v>147</v>
      </c>
      <c r="S97" s="58" t="s">
        <v>148</v>
      </c>
      <c r="T97" s="59" t="s">
        <v>149</v>
      </c>
    </row>
    <row r="98" spans="2:65" s="1" customFormat="1" ht="22.9" customHeight="1">
      <c r="B98" s="33"/>
      <c r="C98" s="62" t="s">
        <v>150</v>
      </c>
      <c r="J98" s="112">
        <f>BK98</f>
        <v>155502.30000000002</v>
      </c>
      <c r="L98" s="33"/>
      <c r="M98" s="60"/>
      <c r="N98" s="51"/>
      <c r="O98" s="51"/>
      <c r="P98" s="113">
        <f>P99+P206+P485</f>
        <v>0</v>
      </c>
      <c r="Q98" s="51"/>
      <c r="R98" s="113">
        <f>R99+R206+R485</f>
        <v>3.1764213049999999</v>
      </c>
      <c r="S98" s="51"/>
      <c r="T98" s="114">
        <f>T99+T206+T485</f>
        <v>2.3252879999999996</v>
      </c>
      <c r="AT98" s="17" t="s">
        <v>75</v>
      </c>
      <c r="AU98" s="17" t="s">
        <v>117</v>
      </c>
      <c r="BK98" s="115">
        <f>BK99+BK206+BK485</f>
        <v>155502.30000000002</v>
      </c>
    </row>
    <row r="99" spans="2:65" s="11" customFormat="1" ht="25.9" customHeight="1">
      <c r="B99" s="116"/>
      <c r="D99" s="117" t="s">
        <v>75</v>
      </c>
      <c r="E99" s="118" t="s">
        <v>151</v>
      </c>
      <c r="F99" s="118" t="s">
        <v>152</v>
      </c>
      <c r="I99" s="119"/>
      <c r="J99" s="120">
        <f>BK99</f>
        <v>57560.450000000004</v>
      </c>
      <c r="L99" s="116"/>
      <c r="M99" s="121"/>
      <c r="P99" s="122">
        <f>P100+P139+P191+P203</f>
        <v>0</v>
      </c>
      <c r="R99" s="122">
        <f>R100+R139+R191+R203</f>
        <v>2.5425717999999997</v>
      </c>
      <c r="T99" s="123">
        <f>T100+T139+T191+T203</f>
        <v>2.2224179999999998</v>
      </c>
      <c r="AR99" s="117" t="s">
        <v>84</v>
      </c>
      <c r="AT99" s="124" t="s">
        <v>75</v>
      </c>
      <c r="AU99" s="124" t="s">
        <v>76</v>
      </c>
      <c r="AY99" s="117" t="s">
        <v>153</v>
      </c>
      <c r="BK99" s="125">
        <f>BK100+BK139+BK191+BK203</f>
        <v>57560.450000000004</v>
      </c>
    </row>
    <row r="100" spans="2:65" s="11" customFormat="1" ht="22.9" customHeight="1">
      <c r="B100" s="116"/>
      <c r="D100" s="117" t="s">
        <v>75</v>
      </c>
      <c r="E100" s="126" t="s">
        <v>154</v>
      </c>
      <c r="F100" s="126" t="s">
        <v>155</v>
      </c>
      <c r="I100" s="119"/>
      <c r="J100" s="127">
        <f>BK100</f>
        <v>34853.150000000009</v>
      </c>
      <c r="L100" s="116"/>
      <c r="M100" s="121"/>
      <c r="P100" s="122">
        <f>SUM(P101:P138)</f>
        <v>0</v>
      </c>
      <c r="R100" s="122">
        <f>SUM(R101:R138)</f>
        <v>2.5421725799999999</v>
      </c>
      <c r="T100" s="123">
        <f>SUM(T101:T138)</f>
        <v>0</v>
      </c>
      <c r="AR100" s="117" t="s">
        <v>84</v>
      </c>
      <c r="AT100" s="124" t="s">
        <v>75</v>
      </c>
      <c r="AU100" s="124" t="s">
        <v>84</v>
      </c>
      <c r="AY100" s="117" t="s">
        <v>153</v>
      </c>
      <c r="BK100" s="125">
        <f>SUM(BK101:BK138)</f>
        <v>34853.150000000009</v>
      </c>
    </row>
    <row r="101" spans="2:65" s="1" customFormat="1" ht="16.5" customHeight="1">
      <c r="B101" s="33"/>
      <c r="C101" s="128" t="s">
        <v>84</v>
      </c>
      <c r="D101" s="128" t="s">
        <v>156</v>
      </c>
      <c r="E101" s="129" t="s">
        <v>157</v>
      </c>
      <c r="F101" s="130" t="s">
        <v>158</v>
      </c>
      <c r="G101" s="131" t="s">
        <v>159</v>
      </c>
      <c r="H101" s="132">
        <v>3</v>
      </c>
      <c r="I101" s="133">
        <v>706.3</v>
      </c>
      <c r="J101" s="134">
        <f>ROUND(I101*H101,2)</f>
        <v>2118.9</v>
      </c>
      <c r="K101" s="130" t="s">
        <v>160</v>
      </c>
      <c r="L101" s="33"/>
      <c r="M101" s="135" t="s">
        <v>32</v>
      </c>
      <c r="N101" s="136" t="s">
        <v>47</v>
      </c>
      <c r="P101" s="137">
        <f>O101*H101</f>
        <v>0</v>
      </c>
      <c r="Q101" s="137">
        <v>5.6000000000000001E-2</v>
      </c>
      <c r="R101" s="137">
        <f>Q101*H101</f>
        <v>0.16800000000000001</v>
      </c>
      <c r="S101" s="137">
        <v>0</v>
      </c>
      <c r="T101" s="138">
        <f>S101*H101</f>
        <v>0</v>
      </c>
      <c r="AR101" s="139" t="s">
        <v>161</v>
      </c>
      <c r="AT101" s="139" t="s">
        <v>156</v>
      </c>
      <c r="AU101" s="139" t="s">
        <v>86</v>
      </c>
      <c r="AY101" s="17" t="s">
        <v>153</v>
      </c>
      <c r="BE101" s="140">
        <f>IF(N101="základní",J101,0)</f>
        <v>2118.9</v>
      </c>
      <c r="BF101" s="140">
        <f>IF(N101="snížená",J101,0)</f>
        <v>0</v>
      </c>
      <c r="BG101" s="140">
        <f>IF(N101="zákl. přenesená",J101,0)</f>
        <v>0</v>
      </c>
      <c r="BH101" s="140">
        <f>IF(N101="sníž. přenesená",J101,0)</f>
        <v>0</v>
      </c>
      <c r="BI101" s="140">
        <f>IF(N101="nulová",J101,0)</f>
        <v>0</v>
      </c>
      <c r="BJ101" s="17" t="s">
        <v>84</v>
      </c>
      <c r="BK101" s="140">
        <f>ROUND(I101*H101,2)</f>
        <v>2118.9</v>
      </c>
      <c r="BL101" s="17" t="s">
        <v>161</v>
      </c>
      <c r="BM101" s="139" t="s">
        <v>1018</v>
      </c>
    </row>
    <row r="102" spans="2:65" s="1" customFormat="1">
      <c r="B102" s="33"/>
      <c r="D102" s="141" t="s">
        <v>163</v>
      </c>
      <c r="F102" s="142" t="s">
        <v>164</v>
      </c>
      <c r="I102" s="143"/>
      <c r="L102" s="33"/>
      <c r="M102" s="144"/>
      <c r="T102" s="54"/>
      <c r="AT102" s="17" t="s">
        <v>163</v>
      </c>
      <c r="AU102" s="17" t="s">
        <v>86</v>
      </c>
    </row>
    <row r="103" spans="2:65" s="12" customFormat="1">
      <c r="B103" s="145"/>
      <c r="D103" s="146" t="s">
        <v>165</v>
      </c>
      <c r="E103" s="147" t="s">
        <v>32</v>
      </c>
      <c r="F103" s="148" t="s">
        <v>166</v>
      </c>
      <c r="H103" s="147" t="s">
        <v>32</v>
      </c>
      <c r="I103" s="149"/>
      <c r="L103" s="145"/>
      <c r="M103" s="150"/>
      <c r="T103" s="151"/>
      <c r="AT103" s="147" t="s">
        <v>165</v>
      </c>
      <c r="AU103" s="147" t="s">
        <v>86</v>
      </c>
      <c r="AV103" s="12" t="s">
        <v>84</v>
      </c>
      <c r="AW103" s="12" t="s">
        <v>37</v>
      </c>
      <c r="AX103" s="12" t="s">
        <v>76</v>
      </c>
      <c r="AY103" s="147" t="s">
        <v>153</v>
      </c>
    </row>
    <row r="104" spans="2:65" s="13" customFormat="1">
      <c r="B104" s="152"/>
      <c r="D104" s="146" t="s">
        <v>165</v>
      </c>
      <c r="E104" s="153" t="s">
        <v>32</v>
      </c>
      <c r="F104" s="154" t="s">
        <v>167</v>
      </c>
      <c r="H104" s="155">
        <v>3</v>
      </c>
      <c r="I104" s="156"/>
      <c r="L104" s="152"/>
      <c r="M104" s="157"/>
      <c r="T104" s="158"/>
      <c r="AT104" s="153" t="s">
        <v>165</v>
      </c>
      <c r="AU104" s="153" t="s">
        <v>86</v>
      </c>
      <c r="AV104" s="13" t="s">
        <v>86</v>
      </c>
      <c r="AW104" s="13" t="s">
        <v>37</v>
      </c>
      <c r="AX104" s="13" t="s">
        <v>84</v>
      </c>
      <c r="AY104" s="153" t="s">
        <v>153</v>
      </c>
    </row>
    <row r="105" spans="2:65" s="1" customFormat="1" ht="16.5" customHeight="1">
      <c r="B105" s="33"/>
      <c r="C105" s="128" t="s">
        <v>86</v>
      </c>
      <c r="D105" s="128" t="s">
        <v>156</v>
      </c>
      <c r="E105" s="129" t="s">
        <v>180</v>
      </c>
      <c r="F105" s="130" t="s">
        <v>181</v>
      </c>
      <c r="G105" s="131" t="s">
        <v>159</v>
      </c>
      <c r="H105" s="132">
        <v>2.9940000000000002</v>
      </c>
      <c r="I105" s="133">
        <v>55.56</v>
      </c>
      <c r="J105" s="134">
        <f>ROUND(I105*H105,2)</f>
        <v>166.35</v>
      </c>
      <c r="K105" s="130" t="s">
        <v>160</v>
      </c>
      <c r="L105" s="33"/>
      <c r="M105" s="135" t="s">
        <v>32</v>
      </c>
      <c r="N105" s="136" t="s">
        <v>47</v>
      </c>
      <c r="P105" s="137">
        <f>O105*H105</f>
        <v>0</v>
      </c>
      <c r="Q105" s="137">
        <v>2.5999999999999998E-4</v>
      </c>
      <c r="R105" s="137">
        <f>Q105*H105</f>
        <v>7.7844000000000003E-4</v>
      </c>
      <c r="S105" s="137">
        <v>0</v>
      </c>
      <c r="T105" s="138">
        <f>S105*H105</f>
        <v>0</v>
      </c>
      <c r="AR105" s="139" t="s">
        <v>161</v>
      </c>
      <c r="AT105" s="139" t="s">
        <v>156</v>
      </c>
      <c r="AU105" s="139" t="s">
        <v>86</v>
      </c>
      <c r="AY105" s="17" t="s">
        <v>153</v>
      </c>
      <c r="BE105" s="140">
        <f>IF(N105="základní",J105,0)</f>
        <v>166.35</v>
      </c>
      <c r="BF105" s="140">
        <f>IF(N105="snížená",J105,0)</f>
        <v>0</v>
      </c>
      <c r="BG105" s="140">
        <f>IF(N105="zákl. přenesená",J105,0)</f>
        <v>0</v>
      </c>
      <c r="BH105" s="140">
        <f>IF(N105="sníž. přenesená",J105,0)</f>
        <v>0</v>
      </c>
      <c r="BI105" s="140">
        <f>IF(N105="nulová",J105,0)</f>
        <v>0</v>
      </c>
      <c r="BJ105" s="17" t="s">
        <v>84</v>
      </c>
      <c r="BK105" s="140">
        <f>ROUND(I105*H105,2)</f>
        <v>166.35</v>
      </c>
      <c r="BL105" s="17" t="s">
        <v>161</v>
      </c>
      <c r="BM105" s="139" t="s">
        <v>1019</v>
      </c>
    </row>
    <row r="106" spans="2:65" s="1" customFormat="1">
      <c r="B106" s="33"/>
      <c r="D106" s="141" t="s">
        <v>163</v>
      </c>
      <c r="F106" s="142" t="s">
        <v>183</v>
      </c>
      <c r="I106" s="143"/>
      <c r="L106" s="33"/>
      <c r="M106" s="144"/>
      <c r="T106" s="54"/>
      <c r="AT106" s="17" t="s">
        <v>163</v>
      </c>
      <c r="AU106" s="17" t="s">
        <v>86</v>
      </c>
    </row>
    <row r="107" spans="2:65" s="12" customFormat="1">
      <c r="B107" s="145"/>
      <c r="D107" s="146" t="s">
        <v>165</v>
      </c>
      <c r="E107" s="147" t="s">
        <v>32</v>
      </c>
      <c r="F107" s="148" t="s">
        <v>176</v>
      </c>
      <c r="H107" s="147" t="s">
        <v>32</v>
      </c>
      <c r="I107" s="149"/>
      <c r="L107" s="145"/>
      <c r="M107" s="150"/>
      <c r="T107" s="151"/>
      <c r="AT107" s="147" t="s">
        <v>165</v>
      </c>
      <c r="AU107" s="147" t="s">
        <v>86</v>
      </c>
      <c r="AV107" s="12" t="s">
        <v>84</v>
      </c>
      <c r="AW107" s="12" t="s">
        <v>37</v>
      </c>
      <c r="AX107" s="12" t="s">
        <v>76</v>
      </c>
      <c r="AY107" s="147" t="s">
        <v>153</v>
      </c>
    </row>
    <row r="108" spans="2:65" s="13" customFormat="1">
      <c r="B108" s="152"/>
      <c r="D108" s="146" t="s">
        <v>165</v>
      </c>
      <c r="E108" s="153" t="s">
        <v>32</v>
      </c>
      <c r="F108" s="154" t="s">
        <v>1020</v>
      </c>
      <c r="H108" s="155">
        <v>1.2709999999999999</v>
      </c>
      <c r="I108" s="156"/>
      <c r="L108" s="152"/>
      <c r="M108" s="157"/>
      <c r="T108" s="158"/>
      <c r="AT108" s="153" t="s">
        <v>165</v>
      </c>
      <c r="AU108" s="153" t="s">
        <v>86</v>
      </c>
      <c r="AV108" s="13" t="s">
        <v>86</v>
      </c>
      <c r="AW108" s="13" t="s">
        <v>37</v>
      </c>
      <c r="AX108" s="13" t="s">
        <v>76</v>
      </c>
      <c r="AY108" s="153" t="s">
        <v>153</v>
      </c>
    </row>
    <row r="109" spans="2:65" s="12" customFormat="1">
      <c r="B109" s="145"/>
      <c r="D109" s="146" t="s">
        <v>165</v>
      </c>
      <c r="E109" s="147" t="s">
        <v>32</v>
      </c>
      <c r="F109" s="148" t="s">
        <v>858</v>
      </c>
      <c r="H109" s="147" t="s">
        <v>32</v>
      </c>
      <c r="I109" s="149"/>
      <c r="L109" s="145"/>
      <c r="M109" s="150"/>
      <c r="T109" s="151"/>
      <c r="AT109" s="147" t="s">
        <v>165</v>
      </c>
      <c r="AU109" s="147" t="s">
        <v>86</v>
      </c>
      <c r="AV109" s="12" t="s">
        <v>84</v>
      </c>
      <c r="AW109" s="12" t="s">
        <v>37</v>
      </c>
      <c r="AX109" s="12" t="s">
        <v>76</v>
      </c>
      <c r="AY109" s="147" t="s">
        <v>153</v>
      </c>
    </row>
    <row r="110" spans="2:65" s="13" customFormat="1">
      <c r="B110" s="152"/>
      <c r="D110" s="146" t="s">
        <v>165</v>
      </c>
      <c r="E110" s="153" t="s">
        <v>32</v>
      </c>
      <c r="F110" s="154" t="s">
        <v>1021</v>
      </c>
      <c r="H110" s="155">
        <v>1.7230000000000001</v>
      </c>
      <c r="I110" s="156"/>
      <c r="L110" s="152"/>
      <c r="M110" s="157"/>
      <c r="T110" s="158"/>
      <c r="AT110" s="153" t="s">
        <v>165</v>
      </c>
      <c r="AU110" s="153" t="s">
        <v>86</v>
      </c>
      <c r="AV110" s="13" t="s">
        <v>86</v>
      </c>
      <c r="AW110" s="13" t="s">
        <v>37</v>
      </c>
      <c r="AX110" s="13" t="s">
        <v>76</v>
      </c>
      <c r="AY110" s="153" t="s">
        <v>153</v>
      </c>
    </row>
    <row r="111" spans="2:65" s="14" customFormat="1">
      <c r="B111" s="159"/>
      <c r="D111" s="146" t="s">
        <v>165</v>
      </c>
      <c r="E111" s="160" t="s">
        <v>32</v>
      </c>
      <c r="F111" s="161" t="s">
        <v>178</v>
      </c>
      <c r="H111" s="162">
        <v>2.9940000000000002</v>
      </c>
      <c r="I111" s="163"/>
      <c r="L111" s="159"/>
      <c r="M111" s="164"/>
      <c r="T111" s="165"/>
      <c r="AT111" s="160" t="s">
        <v>165</v>
      </c>
      <c r="AU111" s="160" t="s">
        <v>86</v>
      </c>
      <c r="AV111" s="14" t="s">
        <v>161</v>
      </c>
      <c r="AW111" s="14" t="s">
        <v>37</v>
      </c>
      <c r="AX111" s="14" t="s">
        <v>84</v>
      </c>
      <c r="AY111" s="160" t="s">
        <v>153</v>
      </c>
    </row>
    <row r="112" spans="2:65" s="1" customFormat="1" ht="24.2" customHeight="1">
      <c r="B112" s="33"/>
      <c r="C112" s="128" t="s">
        <v>179</v>
      </c>
      <c r="D112" s="128" t="s">
        <v>156</v>
      </c>
      <c r="E112" s="129" t="s">
        <v>168</v>
      </c>
      <c r="F112" s="130" t="s">
        <v>169</v>
      </c>
      <c r="G112" s="131" t="s">
        <v>159</v>
      </c>
      <c r="H112" s="132">
        <v>2.9940000000000002</v>
      </c>
      <c r="I112" s="133">
        <v>291.94</v>
      </c>
      <c r="J112" s="134">
        <f>ROUND(I112*H112,2)</f>
        <v>874.07</v>
      </c>
      <c r="K112" s="130" t="s">
        <v>160</v>
      </c>
      <c r="L112" s="33"/>
      <c r="M112" s="135" t="s">
        <v>32</v>
      </c>
      <c r="N112" s="136" t="s">
        <v>47</v>
      </c>
      <c r="P112" s="137">
        <f>O112*H112</f>
        <v>0</v>
      </c>
      <c r="Q112" s="137">
        <v>4.3800000000000002E-3</v>
      </c>
      <c r="R112" s="137">
        <f>Q112*H112</f>
        <v>1.3113720000000002E-2</v>
      </c>
      <c r="S112" s="137">
        <v>0</v>
      </c>
      <c r="T112" s="138">
        <f>S112*H112</f>
        <v>0</v>
      </c>
      <c r="AR112" s="139" t="s">
        <v>161</v>
      </c>
      <c r="AT112" s="139" t="s">
        <v>156</v>
      </c>
      <c r="AU112" s="139" t="s">
        <v>86</v>
      </c>
      <c r="AY112" s="17" t="s">
        <v>153</v>
      </c>
      <c r="BE112" s="140">
        <f>IF(N112="základní",J112,0)</f>
        <v>874.07</v>
      </c>
      <c r="BF112" s="140">
        <f>IF(N112="snížená",J112,0)</f>
        <v>0</v>
      </c>
      <c r="BG112" s="140">
        <f>IF(N112="zákl. přenesená",J112,0)</f>
        <v>0</v>
      </c>
      <c r="BH112" s="140">
        <f>IF(N112="sníž. přenesená",J112,0)</f>
        <v>0</v>
      </c>
      <c r="BI112" s="140">
        <f>IF(N112="nulová",J112,0)</f>
        <v>0</v>
      </c>
      <c r="BJ112" s="17" t="s">
        <v>84</v>
      </c>
      <c r="BK112" s="140">
        <f>ROUND(I112*H112,2)</f>
        <v>874.07</v>
      </c>
      <c r="BL112" s="17" t="s">
        <v>161</v>
      </c>
      <c r="BM112" s="139" t="s">
        <v>1022</v>
      </c>
    </row>
    <row r="113" spans="2:65" s="1" customFormat="1">
      <c r="B113" s="33"/>
      <c r="D113" s="141" t="s">
        <v>163</v>
      </c>
      <c r="F113" s="142" t="s">
        <v>171</v>
      </c>
      <c r="I113" s="143"/>
      <c r="L113" s="33"/>
      <c r="M113" s="144"/>
      <c r="T113" s="54"/>
      <c r="AT113" s="17" t="s">
        <v>163</v>
      </c>
      <c r="AU113" s="17" t="s">
        <v>86</v>
      </c>
    </row>
    <row r="114" spans="2:65" s="1" customFormat="1" ht="24.2" customHeight="1">
      <c r="B114" s="33"/>
      <c r="C114" s="128" t="s">
        <v>161</v>
      </c>
      <c r="D114" s="128" t="s">
        <v>156</v>
      </c>
      <c r="E114" s="129" t="s">
        <v>184</v>
      </c>
      <c r="F114" s="130" t="s">
        <v>185</v>
      </c>
      <c r="G114" s="131" t="s">
        <v>159</v>
      </c>
      <c r="H114" s="132">
        <v>2.944</v>
      </c>
      <c r="I114" s="133">
        <v>602.71</v>
      </c>
      <c r="J114" s="134">
        <f>ROUND(I114*H114,2)</f>
        <v>1774.38</v>
      </c>
      <c r="K114" s="130" t="s">
        <v>160</v>
      </c>
      <c r="L114" s="33"/>
      <c r="M114" s="135" t="s">
        <v>32</v>
      </c>
      <c r="N114" s="136" t="s">
        <v>47</v>
      </c>
      <c r="P114" s="137">
        <f>O114*H114</f>
        <v>0</v>
      </c>
      <c r="Q114" s="137">
        <v>1.8380000000000001E-2</v>
      </c>
      <c r="R114" s="137">
        <f>Q114*H114</f>
        <v>5.4110720000000001E-2</v>
      </c>
      <c r="S114" s="137">
        <v>0</v>
      </c>
      <c r="T114" s="138">
        <f>S114*H114</f>
        <v>0</v>
      </c>
      <c r="AR114" s="139" t="s">
        <v>161</v>
      </c>
      <c r="AT114" s="139" t="s">
        <v>156</v>
      </c>
      <c r="AU114" s="139" t="s">
        <v>86</v>
      </c>
      <c r="AY114" s="17" t="s">
        <v>153</v>
      </c>
      <c r="BE114" s="140">
        <f>IF(N114="základní",J114,0)</f>
        <v>1774.38</v>
      </c>
      <c r="BF114" s="140">
        <f>IF(N114="snížená",J114,0)</f>
        <v>0</v>
      </c>
      <c r="BG114" s="140">
        <f>IF(N114="zákl. přenesená",J114,0)</f>
        <v>0</v>
      </c>
      <c r="BH114" s="140">
        <f>IF(N114="sníž. přenesená",J114,0)</f>
        <v>0</v>
      </c>
      <c r="BI114" s="140">
        <f>IF(N114="nulová",J114,0)</f>
        <v>0</v>
      </c>
      <c r="BJ114" s="17" t="s">
        <v>84</v>
      </c>
      <c r="BK114" s="140">
        <f>ROUND(I114*H114,2)</f>
        <v>1774.38</v>
      </c>
      <c r="BL114" s="17" t="s">
        <v>161</v>
      </c>
      <c r="BM114" s="139" t="s">
        <v>1023</v>
      </c>
    </row>
    <row r="115" spans="2:65" s="1" customFormat="1">
      <c r="B115" s="33"/>
      <c r="D115" s="141" t="s">
        <v>163</v>
      </c>
      <c r="F115" s="142" t="s">
        <v>187</v>
      </c>
      <c r="I115" s="143"/>
      <c r="L115" s="33"/>
      <c r="M115" s="144"/>
      <c r="T115" s="54"/>
      <c r="AT115" s="17" t="s">
        <v>163</v>
      </c>
      <c r="AU115" s="17" t="s">
        <v>86</v>
      </c>
    </row>
    <row r="116" spans="2:65" s="1" customFormat="1" ht="16.5" customHeight="1">
      <c r="B116" s="33"/>
      <c r="C116" s="128" t="s">
        <v>188</v>
      </c>
      <c r="D116" s="128" t="s">
        <v>156</v>
      </c>
      <c r="E116" s="129" t="s">
        <v>189</v>
      </c>
      <c r="F116" s="130" t="s">
        <v>190</v>
      </c>
      <c r="G116" s="131" t="s">
        <v>159</v>
      </c>
      <c r="H116" s="132">
        <v>24.530999999999999</v>
      </c>
      <c r="I116" s="133">
        <v>273.10000000000002</v>
      </c>
      <c r="J116" s="134">
        <f>ROUND(I116*H116,2)</f>
        <v>6699.42</v>
      </c>
      <c r="K116" s="130" t="s">
        <v>160</v>
      </c>
      <c r="L116" s="33"/>
      <c r="M116" s="135" t="s">
        <v>32</v>
      </c>
      <c r="N116" s="136" t="s">
        <v>47</v>
      </c>
      <c r="P116" s="137">
        <f>O116*H116</f>
        <v>0</v>
      </c>
      <c r="Q116" s="137">
        <v>2.0480000000000002E-2</v>
      </c>
      <c r="R116" s="137">
        <f>Q116*H116</f>
        <v>0.50239487999999999</v>
      </c>
      <c r="S116" s="137">
        <v>0</v>
      </c>
      <c r="T116" s="138">
        <f>S116*H116</f>
        <v>0</v>
      </c>
      <c r="AR116" s="139" t="s">
        <v>161</v>
      </c>
      <c r="AT116" s="139" t="s">
        <v>156</v>
      </c>
      <c r="AU116" s="139" t="s">
        <v>86</v>
      </c>
      <c r="AY116" s="17" t="s">
        <v>153</v>
      </c>
      <c r="BE116" s="140">
        <f>IF(N116="základní",J116,0)</f>
        <v>6699.42</v>
      </c>
      <c r="BF116" s="140">
        <f>IF(N116="snížená",J116,0)</f>
        <v>0</v>
      </c>
      <c r="BG116" s="140">
        <f>IF(N116="zákl. přenesená",J116,0)</f>
        <v>0</v>
      </c>
      <c r="BH116" s="140">
        <f>IF(N116="sníž. přenesená",J116,0)</f>
        <v>0</v>
      </c>
      <c r="BI116" s="140">
        <f>IF(N116="nulová",J116,0)</f>
        <v>0</v>
      </c>
      <c r="BJ116" s="17" t="s">
        <v>84</v>
      </c>
      <c r="BK116" s="140">
        <f>ROUND(I116*H116,2)</f>
        <v>6699.42</v>
      </c>
      <c r="BL116" s="17" t="s">
        <v>161</v>
      </c>
      <c r="BM116" s="139" t="s">
        <v>1024</v>
      </c>
    </row>
    <row r="117" spans="2:65" s="1" customFormat="1">
      <c r="B117" s="33"/>
      <c r="D117" s="141" t="s">
        <v>163</v>
      </c>
      <c r="F117" s="142" t="s">
        <v>192</v>
      </c>
      <c r="I117" s="143"/>
      <c r="L117" s="33"/>
      <c r="M117" s="144"/>
      <c r="T117" s="54"/>
      <c r="AT117" s="17" t="s">
        <v>163</v>
      </c>
      <c r="AU117" s="17" t="s">
        <v>86</v>
      </c>
    </row>
    <row r="118" spans="2:65" s="12" customFormat="1">
      <c r="B118" s="145"/>
      <c r="D118" s="146" t="s">
        <v>165</v>
      </c>
      <c r="E118" s="147" t="s">
        <v>32</v>
      </c>
      <c r="F118" s="148" t="s">
        <v>193</v>
      </c>
      <c r="H118" s="147" t="s">
        <v>32</v>
      </c>
      <c r="I118" s="149"/>
      <c r="L118" s="145"/>
      <c r="M118" s="150"/>
      <c r="T118" s="151"/>
      <c r="AT118" s="147" t="s">
        <v>165</v>
      </c>
      <c r="AU118" s="147" t="s">
        <v>86</v>
      </c>
      <c r="AV118" s="12" t="s">
        <v>84</v>
      </c>
      <c r="AW118" s="12" t="s">
        <v>37</v>
      </c>
      <c r="AX118" s="12" t="s">
        <v>76</v>
      </c>
      <c r="AY118" s="147" t="s">
        <v>153</v>
      </c>
    </row>
    <row r="119" spans="2:65" s="12" customFormat="1">
      <c r="B119" s="145"/>
      <c r="D119" s="146" t="s">
        <v>165</v>
      </c>
      <c r="E119" s="147" t="s">
        <v>32</v>
      </c>
      <c r="F119" s="148" t="s">
        <v>176</v>
      </c>
      <c r="H119" s="147" t="s">
        <v>32</v>
      </c>
      <c r="I119" s="149"/>
      <c r="L119" s="145"/>
      <c r="M119" s="150"/>
      <c r="T119" s="151"/>
      <c r="AT119" s="147" t="s">
        <v>165</v>
      </c>
      <c r="AU119" s="147" t="s">
        <v>86</v>
      </c>
      <c r="AV119" s="12" t="s">
        <v>84</v>
      </c>
      <c r="AW119" s="12" t="s">
        <v>37</v>
      </c>
      <c r="AX119" s="12" t="s">
        <v>76</v>
      </c>
      <c r="AY119" s="147" t="s">
        <v>153</v>
      </c>
    </row>
    <row r="120" spans="2:65" s="13" customFormat="1">
      <c r="B120" s="152"/>
      <c r="D120" s="146" t="s">
        <v>165</v>
      </c>
      <c r="E120" s="153" t="s">
        <v>32</v>
      </c>
      <c r="F120" s="154" t="s">
        <v>1025</v>
      </c>
      <c r="H120" s="155">
        <v>10.64</v>
      </c>
      <c r="I120" s="156"/>
      <c r="L120" s="152"/>
      <c r="M120" s="157"/>
      <c r="T120" s="158"/>
      <c r="AT120" s="153" t="s">
        <v>165</v>
      </c>
      <c r="AU120" s="153" t="s">
        <v>86</v>
      </c>
      <c r="AV120" s="13" t="s">
        <v>86</v>
      </c>
      <c r="AW120" s="13" t="s">
        <v>37</v>
      </c>
      <c r="AX120" s="13" t="s">
        <v>76</v>
      </c>
      <c r="AY120" s="153" t="s">
        <v>153</v>
      </c>
    </row>
    <row r="121" spans="2:65" s="12" customFormat="1">
      <c r="B121" s="145"/>
      <c r="D121" s="146" t="s">
        <v>165</v>
      </c>
      <c r="E121" s="147" t="s">
        <v>32</v>
      </c>
      <c r="F121" s="148" t="s">
        <v>858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3" customFormat="1">
      <c r="B122" s="152"/>
      <c r="D122" s="146" t="s">
        <v>165</v>
      </c>
      <c r="E122" s="153" t="s">
        <v>32</v>
      </c>
      <c r="F122" s="154" t="s">
        <v>1026</v>
      </c>
      <c r="H122" s="155">
        <v>13.891</v>
      </c>
      <c r="I122" s="156"/>
      <c r="L122" s="152"/>
      <c r="M122" s="157"/>
      <c r="T122" s="158"/>
      <c r="AT122" s="153" t="s">
        <v>165</v>
      </c>
      <c r="AU122" s="153" t="s">
        <v>86</v>
      </c>
      <c r="AV122" s="13" t="s">
        <v>86</v>
      </c>
      <c r="AW122" s="13" t="s">
        <v>37</v>
      </c>
      <c r="AX122" s="13" t="s">
        <v>76</v>
      </c>
      <c r="AY122" s="153" t="s">
        <v>153</v>
      </c>
    </row>
    <row r="123" spans="2:65" s="14" customFormat="1">
      <c r="B123" s="159"/>
      <c r="D123" s="146" t="s">
        <v>165</v>
      </c>
      <c r="E123" s="160" t="s">
        <v>32</v>
      </c>
      <c r="F123" s="161" t="s">
        <v>178</v>
      </c>
      <c r="H123" s="162">
        <v>24.530999999999999</v>
      </c>
      <c r="I123" s="163"/>
      <c r="L123" s="159"/>
      <c r="M123" s="164"/>
      <c r="T123" s="165"/>
      <c r="AT123" s="160" t="s">
        <v>165</v>
      </c>
      <c r="AU123" s="160" t="s">
        <v>86</v>
      </c>
      <c r="AV123" s="14" t="s">
        <v>161</v>
      </c>
      <c r="AW123" s="14" t="s">
        <v>37</v>
      </c>
      <c r="AX123" s="14" t="s">
        <v>84</v>
      </c>
      <c r="AY123" s="160" t="s">
        <v>153</v>
      </c>
    </row>
    <row r="124" spans="2:65" s="1" customFormat="1" ht="24.2" customHeight="1">
      <c r="B124" s="33"/>
      <c r="C124" s="128" t="s">
        <v>154</v>
      </c>
      <c r="D124" s="128" t="s">
        <v>156</v>
      </c>
      <c r="E124" s="129" t="s">
        <v>197</v>
      </c>
      <c r="F124" s="130" t="s">
        <v>198</v>
      </c>
      <c r="G124" s="131" t="s">
        <v>159</v>
      </c>
      <c r="H124" s="132">
        <v>196.24799999999999</v>
      </c>
      <c r="I124" s="133">
        <v>55.56</v>
      </c>
      <c r="J124" s="134">
        <f>ROUND(I124*H124,2)</f>
        <v>10903.54</v>
      </c>
      <c r="K124" s="130" t="s">
        <v>160</v>
      </c>
      <c r="L124" s="33"/>
      <c r="M124" s="135" t="s">
        <v>32</v>
      </c>
      <c r="N124" s="136" t="s">
        <v>47</v>
      </c>
      <c r="P124" s="137">
        <f>O124*H124</f>
        <v>0</v>
      </c>
      <c r="Q124" s="137">
        <v>7.9000000000000008E-3</v>
      </c>
      <c r="R124" s="137">
        <f>Q124*H124</f>
        <v>1.5503592000000002</v>
      </c>
      <c r="S124" s="137">
        <v>0</v>
      </c>
      <c r="T124" s="138">
        <f>S124*H124</f>
        <v>0</v>
      </c>
      <c r="AR124" s="139" t="s">
        <v>161</v>
      </c>
      <c r="AT124" s="139" t="s">
        <v>156</v>
      </c>
      <c r="AU124" s="139" t="s">
        <v>86</v>
      </c>
      <c r="AY124" s="17" t="s">
        <v>153</v>
      </c>
      <c r="BE124" s="140">
        <f>IF(N124="základní",J124,0)</f>
        <v>10903.54</v>
      </c>
      <c r="BF124" s="140">
        <f>IF(N124="snížená",J124,0)</f>
        <v>0</v>
      </c>
      <c r="BG124" s="140">
        <f>IF(N124="zákl. přenesená",J124,0)</f>
        <v>0</v>
      </c>
      <c r="BH124" s="140">
        <f>IF(N124="sníž. přenesená",J124,0)</f>
        <v>0</v>
      </c>
      <c r="BI124" s="140">
        <f>IF(N124="nulová",J124,0)</f>
        <v>0</v>
      </c>
      <c r="BJ124" s="17" t="s">
        <v>84</v>
      </c>
      <c r="BK124" s="140">
        <f>ROUND(I124*H124,2)</f>
        <v>10903.54</v>
      </c>
      <c r="BL124" s="17" t="s">
        <v>161</v>
      </c>
      <c r="BM124" s="139" t="s">
        <v>1027</v>
      </c>
    </row>
    <row r="125" spans="2:65" s="1" customFormat="1">
      <c r="B125" s="33"/>
      <c r="D125" s="141" t="s">
        <v>163</v>
      </c>
      <c r="F125" s="142" t="s">
        <v>200</v>
      </c>
      <c r="I125" s="143"/>
      <c r="L125" s="33"/>
      <c r="M125" s="144"/>
      <c r="T125" s="54"/>
      <c r="AT125" s="17" t="s">
        <v>163</v>
      </c>
      <c r="AU125" s="17" t="s">
        <v>86</v>
      </c>
    </row>
    <row r="126" spans="2:65" s="13" customFormat="1">
      <c r="B126" s="152"/>
      <c r="D126" s="146" t="s">
        <v>165</v>
      </c>
      <c r="E126" s="153" t="s">
        <v>32</v>
      </c>
      <c r="F126" s="154" t="s">
        <v>1028</v>
      </c>
      <c r="H126" s="155">
        <v>196.24799999999999</v>
      </c>
      <c r="I126" s="156"/>
      <c r="L126" s="152"/>
      <c r="M126" s="157"/>
      <c r="T126" s="158"/>
      <c r="AT126" s="153" t="s">
        <v>165</v>
      </c>
      <c r="AU126" s="153" t="s">
        <v>86</v>
      </c>
      <c r="AV126" s="13" t="s">
        <v>86</v>
      </c>
      <c r="AW126" s="13" t="s">
        <v>37</v>
      </c>
      <c r="AX126" s="13" t="s">
        <v>84</v>
      </c>
      <c r="AY126" s="153" t="s">
        <v>153</v>
      </c>
    </row>
    <row r="127" spans="2:65" s="1" customFormat="1" ht="24.2" customHeight="1">
      <c r="B127" s="33"/>
      <c r="C127" s="128" t="s">
        <v>204</v>
      </c>
      <c r="D127" s="128" t="s">
        <v>156</v>
      </c>
      <c r="E127" s="129" t="s">
        <v>205</v>
      </c>
      <c r="F127" s="130" t="s">
        <v>206</v>
      </c>
      <c r="G127" s="131" t="s">
        <v>159</v>
      </c>
      <c r="H127" s="132">
        <v>24.530999999999999</v>
      </c>
      <c r="I127" s="133">
        <v>291.94</v>
      </c>
      <c r="J127" s="134">
        <f>ROUND(I127*H127,2)</f>
        <v>7161.58</v>
      </c>
      <c r="K127" s="130" t="s">
        <v>160</v>
      </c>
      <c r="L127" s="33"/>
      <c r="M127" s="135" t="s">
        <v>32</v>
      </c>
      <c r="N127" s="136" t="s">
        <v>47</v>
      </c>
      <c r="P127" s="137">
        <f>O127*H127</f>
        <v>0</v>
      </c>
      <c r="Q127" s="137">
        <v>4.3800000000000002E-3</v>
      </c>
      <c r="R127" s="137">
        <f>Q127*H127</f>
        <v>0.10744578</v>
      </c>
      <c r="S127" s="137">
        <v>0</v>
      </c>
      <c r="T127" s="138">
        <f>S127*H127</f>
        <v>0</v>
      </c>
      <c r="AR127" s="139" t="s">
        <v>161</v>
      </c>
      <c r="AT127" s="139" t="s">
        <v>156</v>
      </c>
      <c r="AU127" s="139" t="s">
        <v>86</v>
      </c>
      <c r="AY127" s="17" t="s">
        <v>153</v>
      </c>
      <c r="BE127" s="140">
        <f>IF(N127="základní",J127,0)</f>
        <v>7161.58</v>
      </c>
      <c r="BF127" s="140">
        <f>IF(N127="snížená",J127,0)</f>
        <v>0</v>
      </c>
      <c r="BG127" s="140">
        <f>IF(N127="zákl. přenesená",J127,0)</f>
        <v>0</v>
      </c>
      <c r="BH127" s="140">
        <f>IF(N127="sníž. přenesená",J127,0)</f>
        <v>0</v>
      </c>
      <c r="BI127" s="140">
        <f>IF(N127="nulová",J127,0)</f>
        <v>0</v>
      </c>
      <c r="BJ127" s="17" t="s">
        <v>84</v>
      </c>
      <c r="BK127" s="140">
        <f>ROUND(I127*H127,2)</f>
        <v>7161.58</v>
      </c>
      <c r="BL127" s="17" t="s">
        <v>161</v>
      </c>
      <c r="BM127" s="139" t="s">
        <v>1029</v>
      </c>
    </row>
    <row r="128" spans="2:65" s="1" customFormat="1">
      <c r="B128" s="33"/>
      <c r="D128" s="141" t="s">
        <v>163</v>
      </c>
      <c r="F128" s="142" t="s">
        <v>208</v>
      </c>
      <c r="I128" s="143"/>
      <c r="L128" s="33"/>
      <c r="M128" s="144"/>
      <c r="T128" s="54"/>
      <c r="AT128" s="17" t="s">
        <v>163</v>
      </c>
      <c r="AU128" s="17" t="s">
        <v>86</v>
      </c>
    </row>
    <row r="129" spans="2:65" s="1" customFormat="1" ht="16.5" customHeight="1">
      <c r="B129" s="33"/>
      <c r="C129" s="128" t="s">
        <v>209</v>
      </c>
      <c r="D129" s="128" t="s">
        <v>156</v>
      </c>
      <c r="E129" s="129" t="s">
        <v>210</v>
      </c>
      <c r="F129" s="130" t="s">
        <v>211</v>
      </c>
      <c r="G129" s="131" t="s">
        <v>159</v>
      </c>
      <c r="H129" s="132">
        <v>7.8310000000000004</v>
      </c>
      <c r="I129" s="133">
        <v>55.56</v>
      </c>
      <c r="J129" s="134">
        <f>ROUND(I129*H129,2)</f>
        <v>435.09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2.5999999999999998E-4</v>
      </c>
      <c r="R129" s="137">
        <f>Q129*H129</f>
        <v>2.0360600000000001E-3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435.09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435.09</v>
      </c>
      <c r="BL129" s="17" t="s">
        <v>161</v>
      </c>
      <c r="BM129" s="139" t="s">
        <v>1030</v>
      </c>
    </row>
    <row r="130" spans="2:65" s="1" customFormat="1">
      <c r="B130" s="33"/>
      <c r="D130" s="141" t="s">
        <v>163</v>
      </c>
      <c r="F130" s="142" t="s">
        <v>213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869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176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1031</v>
      </c>
      <c r="H133" s="155">
        <v>4.58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858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1032</v>
      </c>
      <c r="H135" s="155">
        <v>3.2509999999999999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4" customFormat="1">
      <c r="B136" s="159"/>
      <c r="D136" s="146" t="s">
        <v>165</v>
      </c>
      <c r="E136" s="160" t="s">
        <v>32</v>
      </c>
      <c r="F136" s="161" t="s">
        <v>178</v>
      </c>
      <c r="H136" s="162">
        <v>7.8310000000000004</v>
      </c>
      <c r="I136" s="163"/>
      <c r="L136" s="159"/>
      <c r="M136" s="164"/>
      <c r="T136" s="165"/>
      <c r="AT136" s="160" t="s">
        <v>165</v>
      </c>
      <c r="AU136" s="160" t="s">
        <v>86</v>
      </c>
      <c r="AV136" s="14" t="s">
        <v>161</v>
      </c>
      <c r="AW136" s="14" t="s">
        <v>37</v>
      </c>
      <c r="AX136" s="14" t="s">
        <v>84</v>
      </c>
      <c r="AY136" s="160" t="s">
        <v>153</v>
      </c>
    </row>
    <row r="137" spans="2:65" s="1" customFormat="1" ht="24.2" customHeight="1">
      <c r="B137" s="33"/>
      <c r="C137" s="128" t="s">
        <v>218</v>
      </c>
      <c r="D137" s="128" t="s">
        <v>156</v>
      </c>
      <c r="E137" s="129" t="s">
        <v>219</v>
      </c>
      <c r="F137" s="130" t="s">
        <v>220</v>
      </c>
      <c r="G137" s="131" t="s">
        <v>159</v>
      </c>
      <c r="H137" s="132">
        <v>7.8310000000000004</v>
      </c>
      <c r="I137" s="133">
        <v>602.71</v>
      </c>
      <c r="J137" s="134">
        <f>ROUND(I137*H137,2)</f>
        <v>4719.82</v>
      </c>
      <c r="K137" s="130" t="s">
        <v>160</v>
      </c>
      <c r="L137" s="33"/>
      <c r="M137" s="135" t="s">
        <v>32</v>
      </c>
      <c r="N137" s="136" t="s">
        <v>47</v>
      </c>
      <c r="P137" s="137">
        <f>O137*H137</f>
        <v>0</v>
      </c>
      <c r="Q137" s="137">
        <v>1.8380000000000001E-2</v>
      </c>
      <c r="R137" s="137">
        <f>Q137*H137</f>
        <v>0.14393378000000001</v>
      </c>
      <c r="S137" s="137">
        <v>0</v>
      </c>
      <c r="T137" s="138">
        <f>S137*H137</f>
        <v>0</v>
      </c>
      <c r="AR137" s="139" t="s">
        <v>161</v>
      </c>
      <c r="AT137" s="139" t="s">
        <v>156</v>
      </c>
      <c r="AU137" s="139" t="s">
        <v>86</v>
      </c>
      <c r="AY137" s="17" t="s">
        <v>153</v>
      </c>
      <c r="BE137" s="140">
        <f>IF(N137="základní",J137,0)</f>
        <v>4719.82</v>
      </c>
      <c r="BF137" s="140">
        <f>IF(N137="snížená",J137,0)</f>
        <v>0</v>
      </c>
      <c r="BG137" s="140">
        <f>IF(N137="zákl. přenesená",J137,0)</f>
        <v>0</v>
      </c>
      <c r="BH137" s="140">
        <f>IF(N137="sníž. přenesená",J137,0)</f>
        <v>0</v>
      </c>
      <c r="BI137" s="140">
        <f>IF(N137="nulová",J137,0)</f>
        <v>0</v>
      </c>
      <c r="BJ137" s="17" t="s">
        <v>84</v>
      </c>
      <c r="BK137" s="140">
        <f>ROUND(I137*H137,2)</f>
        <v>4719.82</v>
      </c>
      <c r="BL137" s="17" t="s">
        <v>161</v>
      </c>
      <c r="BM137" s="139" t="s">
        <v>1033</v>
      </c>
    </row>
    <row r="138" spans="2:65" s="1" customFormat="1">
      <c r="B138" s="33"/>
      <c r="D138" s="141" t="s">
        <v>163</v>
      </c>
      <c r="F138" s="142" t="s">
        <v>222</v>
      </c>
      <c r="I138" s="143"/>
      <c r="L138" s="33"/>
      <c r="M138" s="144"/>
      <c r="T138" s="54"/>
      <c r="AT138" s="17" t="s">
        <v>163</v>
      </c>
      <c r="AU138" s="17" t="s">
        <v>86</v>
      </c>
    </row>
    <row r="139" spans="2:65" s="11" customFormat="1" ht="22.9" customHeight="1">
      <c r="B139" s="116"/>
      <c r="D139" s="117" t="s">
        <v>75</v>
      </c>
      <c r="E139" s="126" t="s">
        <v>218</v>
      </c>
      <c r="F139" s="126" t="s">
        <v>235</v>
      </c>
      <c r="I139" s="119"/>
      <c r="J139" s="127">
        <f>BK139</f>
        <v>13344.42</v>
      </c>
      <c r="L139" s="116"/>
      <c r="M139" s="121"/>
      <c r="P139" s="122">
        <f>SUM(P140:P190)</f>
        <v>0</v>
      </c>
      <c r="R139" s="122">
        <f>SUM(R140:R190)</f>
        <v>3.9922000000000004E-4</v>
      </c>
      <c r="T139" s="123">
        <f>SUM(T140:T190)</f>
        <v>2.2224179999999998</v>
      </c>
      <c r="AR139" s="117" t="s">
        <v>84</v>
      </c>
      <c r="AT139" s="124" t="s">
        <v>75</v>
      </c>
      <c r="AU139" s="124" t="s">
        <v>84</v>
      </c>
      <c r="AY139" s="117" t="s">
        <v>153</v>
      </c>
      <c r="BK139" s="125">
        <f>SUM(BK140:BK190)</f>
        <v>13344.42</v>
      </c>
    </row>
    <row r="140" spans="2:65" s="1" customFormat="1" ht="24.2" customHeight="1">
      <c r="B140" s="33"/>
      <c r="C140" s="128" t="s">
        <v>223</v>
      </c>
      <c r="D140" s="128" t="s">
        <v>156</v>
      </c>
      <c r="E140" s="129" t="s">
        <v>236</v>
      </c>
      <c r="F140" s="130" t="s">
        <v>237</v>
      </c>
      <c r="G140" s="131" t="s">
        <v>159</v>
      </c>
      <c r="H140" s="132">
        <v>2.9940000000000002</v>
      </c>
      <c r="I140" s="133">
        <v>46.14</v>
      </c>
      <c r="J140" s="134">
        <f>ROUND(I140*H140,2)</f>
        <v>138.13999999999999</v>
      </c>
      <c r="K140" s="130" t="s">
        <v>160</v>
      </c>
      <c r="L140" s="33"/>
      <c r="M140" s="135" t="s">
        <v>32</v>
      </c>
      <c r="N140" s="136" t="s">
        <v>47</v>
      </c>
      <c r="P140" s="137">
        <f>O140*H140</f>
        <v>0</v>
      </c>
      <c r="Q140" s="137">
        <v>1.2999999999999999E-4</v>
      </c>
      <c r="R140" s="137">
        <f>Q140*H140</f>
        <v>3.8922000000000002E-4</v>
      </c>
      <c r="S140" s="137">
        <v>0</v>
      </c>
      <c r="T140" s="138">
        <f>S140*H140</f>
        <v>0</v>
      </c>
      <c r="AR140" s="139" t="s">
        <v>161</v>
      </c>
      <c r="AT140" s="139" t="s">
        <v>156</v>
      </c>
      <c r="AU140" s="139" t="s">
        <v>86</v>
      </c>
      <c r="AY140" s="17" t="s">
        <v>153</v>
      </c>
      <c r="BE140" s="140">
        <f>IF(N140="základní",J140,0)</f>
        <v>138.13999999999999</v>
      </c>
      <c r="BF140" s="140">
        <f>IF(N140="snížená",J140,0)</f>
        <v>0</v>
      </c>
      <c r="BG140" s="140">
        <f>IF(N140="zákl. přenesená",J140,0)</f>
        <v>0</v>
      </c>
      <c r="BH140" s="140">
        <f>IF(N140="sníž. přenesená",J140,0)</f>
        <v>0</v>
      </c>
      <c r="BI140" s="140">
        <f>IF(N140="nulová",J140,0)</f>
        <v>0</v>
      </c>
      <c r="BJ140" s="17" t="s">
        <v>84</v>
      </c>
      <c r="BK140" s="140">
        <f>ROUND(I140*H140,2)</f>
        <v>138.13999999999999</v>
      </c>
      <c r="BL140" s="17" t="s">
        <v>161</v>
      </c>
      <c r="BM140" s="139" t="s">
        <v>1034</v>
      </c>
    </row>
    <row r="141" spans="2:65" s="1" customFormat="1">
      <c r="B141" s="33"/>
      <c r="D141" s="141" t="s">
        <v>163</v>
      </c>
      <c r="F141" s="142" t="s">
        <v>239</v>
      </c>
      <c r="I141" s="143"/>
      <c r="L141" s="33"/>
      <c r="M141" s="144"/>
      <c r="T141" s="54"/>
      <c r="AT141" s="17" t="s">
        <v>163</v>
      </c>
      <c r="AU141" s="17" t="s">
        <v>86</v>
      </c>
    </row>
    <row r="142" spans="2:65" s="12" customFormat="1">
      <c r="B142" s="145"/>
      <c r="D142" s="146" t="s">
        <v>165</v>
      </c>
      <c r="E142" s="147" t="s">
        <v>32</v>
      </c>
      <c r="F142" s="148" t="s">
        <v>176</v>
      </c>
      <c r="H142" s="147" t="s">
        <v>32</v>
      </c>
      <c r="I142" s="149"/>
      <c r="L142" s="145"/>
      <c r="M142" s="150"/>
      <c r="T142" s="151"/>
      <c r="AT142" s="147" t="s">
        <v>165</v>
      </c>
      <c r="AU142" s="147" t="s">
        <v>86</v>
      </c>
      <c r="AV142" s="12" t="s">
        <v>84</v>
      </c>
      <c r="AW142" s="12" t="s">
        <v>37</v>
      </c>
      <c r="AX142" s="12" t="s">
        <v>76</v>
      </c>
      <c r="AY142" s="147" t="s">
        <v>153</v>
      </c>
    </row>
    <row r="143" spans="2:65" s="13" customFormat="1">
      <c r="B143" s="152"/>
      <c r="D143" s="146" t="s">
        <v>165</v>
      </c>
      <c r="E143" s="153" t="s">
        <v>32</v>
      </c>
      <c r="F143" s="154" t="s">
        <v>1020</v>
      </c>
      <c r="H143" s="155">
        <v>1.2709999999999999</v>
      </c>
      <c r="I143" s="156"/>
      <c r="L143" s="152"/>
      <c r="M143" s="157"/>
      <c r="T143" s="158"/>
      <c r="AT143" s="153" t="s">
        <v>165</v>
      </c>
      <c r="AU143" s="153" t="s">
        <v>86</v>
      </c>
      <c r="AV143" s="13" t="s">
        <v>86</v>
      </c>
      <c r="AW143" s="13" t="s">
        <v>37</v>
      </c>
      <c r="AX143" s="13" t="s">
        <v>76</v>
      </c>
      <c r="AY143" s="153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858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1021</v>
      </c>
      <c r="H145" s="155">
        <v>1.7230000000000001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4" customFormat="1">
      <c r="B146" s="159"/>
      <c r="D146" s="146" t="s">
        <v>165</v>
      </c>
      <c r="E146" s="160" t="s">
        <v>32</v>
      </c>
      <c r="F146" s="161" t="s">
        <v>178</v>
      </c>
      <c r="H146" s="162">
        <v>2.9940000000000002</v>
      </c>
      <c r="I146" s="163"/>
      <c r="L146" s="159"/>
      <c r="M146" s="164"/>
      <c r="T146" s="165"/>
      <c r="AT146" s="160" t="s">
        <v>165</v>
      </c>
      <c r="AU146" s="160" t="s">
        <v>86</v>
      </c>
      <c r="AV146" s="14" t="s">
        <v>161</v>
      </c>
      <c r="AW146" s="14" t="s">
        <v>37</v>
      </c>
      <c r="AX146" s="14" t="s">
        <v>84</v>
      </c>
      <c r="AY146" s="160" t="s">
        <v>153</v>
      </c>
    </row>
    <row r="147" spans="2:65" s="1" customFormat="1" ht="24.2" customHeight="1">
      <c r="B147" s="33"/>
      <c r="C147" s="128" t="s">
        <v>230</v>
      </c>
      <c r="D147" s="128" t="s">
        <v>156</v>
      </c>
      <c r="E147" s="129" t="s">
        <v>241</v>
      </c>
      <c r="F147" s="130" t="s">
        <v>242</v>
      </c>
      <c r="G147" s="131" t="s">
        <v>159</v>
      </c>
      <c r="H147" s="132">
        <v>16.7</v>
      </c>
      <c r="I147" s="133">
        <v>226.01</v>
      </c>
      <c r="J147" s="134">
        <f>ROUND(I147*H147,2)</f>
        <v>3774.37</v>
      </c>
      <c r="K147" s="130" t="s">
        <v>160</v>
      </c>
      <c r="L147" s="33"/>
      <c r="M147" s="135" t="s">
        <v>32</v>
      </c>
      <c r="N147" s="136" t="s">
        <v>47</v>
      </c>
      <c r="P147" s="137">
        <f>O147*H147</f>
        <v>0</v>
      </c>
      <c r="Q147" s="137">
        <v>0</v>
      </c>
      <c r="R147" s="137">
        <f>Q147*H147</f>
        <v>0</v>
      </c>
      <c r="S147" s="137">
        <v>6.8000000000000005E-2</v>
      </c>
      <c r="T147" s="138">
        <f>S147*H147</f>
        <v>1.1355999999999999</v>
      </c>
      <c r="AR147" s="139" t="s">
        <v>161</v>
      </c>
      <c r="AT147" s="139" t="s">
        <v>156</v>
      </c>
      <c r="AU147" s="139" t="s">
        <v>86</v>
      </c>
      <c r="AY147" s="17" t="s">
        <v>153</v>
      </c>
      <c r="BE147" s="140">
        <f>IF(N147="základní",J147,0)</f>
        <v>3774.37</v>
      </c>
      <c r="BF147" s="140">
        <f>IF(N147="snížená",J147,0)</f>
        <v>0</v>
      </c>
      <c r="BG147" s="140">
        <f>IF(N147="zákl. přenesená",J147,0)</f>
        <v>0</v>
      </c>
      <c r="BH147" s="140">
        <f>IF(N147="sníž. přenesená",J147,0)</f>
        <v>0</v>
      </c>
      <c r="BI147" s="140">
        <f>IF(N147="nulová",J147,0)</f>
        <v>0</v>
      </c>
      <c r="BJ147" s="17" t="s">
        <v>84</v>
      </c>
      <c r="BK147" s="140">
        <f>ROUND(I147*H147,2)</f>
        <v>3774.37</v>
      </c>
      <c r="BL147" s="17" t="s">
        <v>161</v>
      </c>
      <c r="BM147" s="139" t="s">
        <v>1035</v>
      </c>
    </row>
    <row r="148" spans="2:65" s="1" customFormat="1">
      <c r="B148" s="33"/>
      <c r="D148" s="141" t="s">
        <v>163</v>
      </c>
      <c r="F148" s="142" t="s">
        <v>244</v>
      </c>
      <c r="I148" s="143"/>
      <c r="L148" s="33"/>
      <c r="M148" s="144"/>
      <c r="T148" s="54"/>
      <c r="AT148" s="17" t="s">
        <v>163</v>
      </c>
      <c r="AU148" s="17" t="s">
        <v>86</v>
      </c>
    </row>
    <row r="149" spans="2:65" s="12" customFormat="1">
      <c r="B149" s="145"/>
      <c r="D149" s="146" t="s">
        <v>165</v>
      </c>
      <c r="E149" s="147" t="s">
        <v>32</v>
      </c>
      <c r="F149" s="148" t="s">
        <v>176</v>
      </c>
      <c r="H149" s="147" t="s">
        <v>32</v>
      </c>
      <c r="I149" s="149"/>
      <c r="L149" s="145"/>
      <c r="M149" s="150"/>
      <c r="T149" s="151"/>
      <c r="AT149" s="147" t="s">
        <v>165</v>
      </c>
      <c r="AU149" s="147" t="s">
        <v>86</v>
      </c>
      <c r="AV149" s="12" t="s">
        <v>84</v>
      </c>
      <c r="AW149" s="12" t="s">
        <v>37</v>
      </c>
      <c r="AX149" s="12" t="s">
        <v>76</v>
      </c>
      <c r="AY149" s="147" t="s">
        <v>153</v>
      </c>
    </row>
    <row r="150" spans="2:65" s="13" customFormat="1">
      <c r="B150" s="152"/>
      <c r="D150" s="146" t="s">
        <v>165</v>
      </c>
      <c r="E150" s="153" t="s">
        <v>32</v>
      </c>
      <c r="F150" s="154" t="s">
        <v>1036</v>
      </c>
      <c r="H150" s="155">
        <v>6.06</v>
      </c>
      <c r="I150" s="156"/>
      <c r="L150" s="152"/>
      <c r="M150" s="157"/>
      <c r="T150" s="158"/>
      <c r="AT150" s="153" t="s">
        <v>165</v>
      </c>
      <c r="AU150" s="153" t="s">
        <v>86</v>
      </c>
      <c r="AV150" s="13" t="s">
        <v>86</v>
      </c>
      <c r="AW150" s="13" t="s">
        <v>37</v>
      </c>
      <c r="AX150" s="13" t="s">
        <v>76</v>
      </c>
      <c r="AY150" s="153" t="s">
        <v>153</v>
      </c>
    </row>
    <row r="151" spans="2:65" s="12" customFormat="1">
      <c r="B151" s="145"/>
      <c r="D151" s="146" t="s">
        <v>165</v>
      </c>
      <c r="E151" s="147" t="s">
        <v>32</v>
      </c>
      <c r="F151" s="148" t="s">
        <v>858</v>
      </c>
      <c r="H151" s="147" t="s">
        <v>32</v>
      </c>
      <c r="I151" s="149"/>
      <c r="L151" s="145"/>
      <c r="M151" s="150"/>
      <c r="T151" s="151"/>
      <c r="AT151" s="147" t="s">
        <v>165</v>
      </c>
      <c r="AU151" s="147" t="s">
        <v>86</v>
      </c>
      <c r="AV151" s="12" t="s">
        <v>84</v>
      </c>
      <c r="AW151" s="12" t="s">
        <v>37</v>
      </c>
      <c r="AX151" s="12" t="s">
        <v>76</v>
      </c>
      <c r="AY151" s="147" t="s">
        <v>153</v>
      </c>
    </row>
    <row r="152" spans="2:65" s="13" customFormat="1">
      <c r="B152" s="152"/>
      <c r="D152" s="146" t="s">
        <v>165</v>
      </c>
      <c r="E152" s="153" t="s">
        <v>32</v>
      </c>
      <c r="F152" s="154" t="s">
        <v>1037</v>
      </c>
      <c r="H152" s="155">
        <v>10.64</v>
      </c>
      <c r="I152" s="156"/>
      <c r="L152" s="152"/>
      <c r="M152" s="157"/>
      <c r="T152" s="158"/>
      <c r="AT152" s="153" t="s">
        <v>165</v>
      </c>
      <c r="AU152" s="153" t="s">
        <v>86</v>
      </c>
      <c r="AV152" s="13" t="s">
        <v>86</v>
      </c>
      <c r="AW152" s="13" t="s">
        <v>37</v>
      </c>
      <c r="AX152" s="13" t="s">
        <v>76</v>
      </c>
      <c r="AY152" s="153" t="s">
        <v>153</v>
      </c>
    </row>
    <row r="153" spans="2:65" s="14" customFormat="1">
      <c r="B153" s="159"/>
      <c r="D153" s="146" t="s">
        <v>165</v>
      </c>
      <c r="E153" s="160" t="s">
        <v>32</v>
      </c>
      <c r="F153" s="161" t="s">
        <v>178</v>
      </c>
      <c r="H153" s="162">
        <v>16.7</v>
      </c>
      <c r="I153" s="163"/>
      <c r="L153" s="159"/>
      <c r="M153" s="164"/>
      <c r="T153" s="165"/>
      <c r="AT153" s="160" t="s">
        <v>165</v>
      </c>
      <c r="AU153" s="160" t="s">
        <v>86</v>
      </c>
      <c r="AV153" s="14" t="s">
        <v>161</v>
      </c>
      <c r="AW153" s="14" t="s">
        <v>37</v>
      </c>
      <c r="AX153" s="14" t="s">
        <v>84</v>
      </c>
      <c r="AY153" s="160" t="s">
        <v>153</v>
      </c>
    </row>
    <row r="154" spans="2:65" s="1" customFormat="1" ht="24.2" customHeight="1">
      <c r="B154" s="33"/>
      <c r="C154" s="128" t="s">
        <v>8</v>
      </c>
      <c r="D154" s="128" t="s">
        <v>156</v>
      </c>
      <c r="E154" s="129" t="s">
        <v>280</v>
      </c>
      <c r="F154" s="130" t="s">
        <v>281</v>
      </c>
      <c r="G154" s="131" t="s">
        <v>159</v>
      </c>
      <c r="H154" s="132">
        <v>7.8310000000000004</v>
      </c>
      <c r="I154" s="133">
        <v>226.01</v>
      </c>
      <c r="J154" s="134">
        <f>ROUND(I154*H154,2)</f>
        <v>1769.88</v>
      </c>
      <c r="K154" s="130" t="s">
        <v>160</v>
      </c>
      <c r="L154" s="33"/>
      <c r="M154" s="135" t="s">
        <v>32</v>
      </c>
      <c r="N154" s="136" t="s">
        <v>47</v>
      </c>
      <c r="P154" s="137">
        <f>O154*H154</f>
        <v>0</v>
      </c>
      <c r="Q154" s="137">
        <v>0</v>
      </c>
      <c r="R154" s="137">
        <f>Q154*H154</f>
        <v>0</v>
      </c>
      <c r="S154" s="137">
        <v>4.5999999999999999E-2</v>
      </c>
      <c r="T154" s="138">
        <f>S154*H154</f>
        <v>0.36022599999999999</v>
      </c>
      <c r="AR154" s="139" t="s">
        <v>161</v>
      </c>
      <c r="AT154" s="139" t="s">
        <v>156</v>
      </c>
      <c r="AU154" s="139" t="s">
        <v>86</v>
      </c>
      <c r="AY154" s="17" t="s">
        <v>153</v>
      </c>
      <c r="BE154" s="140">
        <f>IF(N154="základní",J154,0)</f>
        <v>1769.88</v>
      </c>
      <c r="BF154" s="140">
        <f>IF(N154="snížená",J154,0)</f>
        <v>0</v>
      </c>
      <c r="BG154" s="140">
        <f>IF(N154="zákl. přenesená",J154,0)</f>
        <v>0</v>
      </c>
      <c r="BH154" s="140">
        <f>IF(N154="sníž. přenesená",J154,0)</f>
        <v>0</v>
      </c>
      <c r="BI154" s="140">
        <f>IF(N154="nulová",J154,0)</f>
        <v>0</v>
      </c>
      <c r="BJ154" s="17" t="s">
        <v>84</v>
      </c>
      <c r="BK154" s="140">
        <f>ROUND(I154*H154,2)</f>
        <v>1769.88</v>
      </c>
      <c r="BL154" s="17" t="s">
        <v>161</v>
      </c>
      <c r="BM154" s="139" t="s">
        <v>1038</v>
      </c>
    </row>
    <row r="155" spans="2:65" s="1" customFormat="1">
      <c r="B155" s="33"/>
      <c r="D155" s="141" t="s">
        <v>163</v>
      </c>
      <c r="F155" s="142" t="s">
        <v>283</v>
      </c>
      <c r="I155" s="143"/>
      <c r="L155" s="33"/>
      <c r="M155" s="144"/>
      <c r="T155" s="54"/>
      <c r="AT155" s="17" t="s">
        <v>163</v>
      </c>
      <c r="AU155" s="17" t="s">
        <v>86</v>
      </c>
    </row>
    <row r="156" spans="2:65" s="12" customFormat="1">
      <c r="B156" s="145"/>
      <c r="D156" s="146" t="s">
        <v>165</v>
      </c>
      <c r="E156" s="147" t="s">
        <v>32</v>
      </c>
      <c r="F156" s="148" t="s">
        <v>176</v>
      </c>
      <c r="H156" s="147" t="s">
        <v>32</v>
      </c>
      <c r="I156" s="149"/>
      <c r="L156" s="145"/>
      <c r="M156" s="150"/>
      <c r="T156" s="151"/>
      <c r="AT156" s="147" t="s">
        <v>165</v>
      </c>
      <c r="AU156" s="147" t="s">
        <v>86</v>
      </c>
      <c r="AV156" s="12" t="s">
        <v>84</v>
      </c>
      <c r="AW156" s="12" t="s">
        <v>37</v>
      </c>
      <c r="AX156" s="12" t="s">
        <v>76</v>
      </c>
      <c r="AY156" s="147" t="s">
        <v>153</v>
      </c>
    </row>
    <row r="157" spans="2:65" s="13" customFormat="1">
      <c r="B157" s="152"/>
      <c r="D157" s="146" t="s">
        <v>165</v>
      </c>
      <c r="E157" s="153" t="s">
        <v>32</v>
      </c>
      <c r="F157" s="154" t="s">
        <v>1031</v>
      </c>
      <c r="H157" s="155">
        <v>4.58</v>
      </c>
      <c r="I157" s="156"/>
      <c r="L157" s="152"/>
      <c r="M157" s="157"/>
      <c r="T157" s="158"/>
      <c r="AT157" s="153" t="s">
        <v>165</v>
      </c>
      <c r="AU157" s="153" t="s">
        <v>86</v>
      </c>
      <c r="AV157" s="13" t="s">
        <v>86</v>
      </c>
      <c r="AW157" s="13" t="s">
        <v>37</v>
      </c>
      <c r="AX157" s="13" t="s">
        <v>76</v>
      </c>
      <c r="AY157" s="153" t="s">
        <v>153</v>
      </c>
    </row>
    <row r="158" spans="2:65" s="12" customFormat="1">
      <c r="B158" s="145"/>
      <c r="D158" s="146" t="s">
        <v>165</v>
      </c>
      <c r="E158" s="147" t="s">
        <v>32</v>
      </c>
      <c r="F158" s="148" t="s">
        <v>858</v>
      </c>
      <c r="H158" s="147" t="s">
        <v>32</v>
      </c>
      <c r="I158" s="149"/>
      <c r="L158" s="145"/>
      <c r="M158" s="150"/>
      <c r="T158" s="151"/>
      <c r="AT158" s="147" t="s">
        <v>165</v>
      </c>
      <c r="AU158" s="147" t="s">
        <v>86</v>
      </c>
      <c r="AV158" s="12" t="s">
        <v>84</v>
      </c>
      <c r="AW158" s="12" t="s">
        <v>37</v>
      </c>
      <c r="AX158" s="12" t="s">
        <v>76</v>
      </c>
      <c r="AY158" s="147" t="s">
        <v>153</v>
      </c>
    </row>
    <row r="159" spans="2:65" s="13" customFormat="1">
      <c r="B159" s="152"/>
      <c r="D159" s="146" t="s">
        <v>165</v>
      </c>
      <c r="E159" s="153" t="s">
        <v>32</v>
      </c>
      <c r="F159" s="154" t="s">
        <v>1032</v>
      </c>
      <c r="H159" s="155">
        <v>3.2509999999999999</v>
      </c>
      <c r="I159" s="156"/>
      <c r="L159" s="152"/>
      <c r="M159" s="157"/>
      <c r="T159" s="158"/>
      <c r="AT159" s="153" t="s">
        <v>165</v>
      </c>
      <c r="AU159" s="153" t="s">
        <v>86</v>
      </c>
      <c r="AV159" s="13" t="s">
        <v>86</v>
      </c>
      <c r="AW159" s="13" t="s">
        <v>37</v>
      </c>
      <c r="AX159" s="13" t="s">
        <v>76</v>
      </c>
      <c r="AY159" s="153" t="s">
        <v>153</v>
      </c>
    </row>
    <row r="160" spans="2:65" s="14" customFormat="1">
      <c r="B160" s="159"/>
      <c r="D160" s="146" t="s">
        <v>165</v>
      </c>
      <c r="E160" s="160" t="s">
        <v>32</v>
      </c>
      <c r="F160" s="161" t="s">
        <v>178</v>
      </c>
      <c r="H160" s="162">
        <v>7.8310000000000004</v>
      </c>
      <c r="I160" s="163"/>
      <c r="L160" s="159"/>
      <c r="M160" s="164"/>
      <c r="T160" s="165"/>
      <c r="AT160" s="160" t="s">
        <v>165</v>
      </c>
      <c r="AU160" s="160" t="s">
        <v>86</v>
      </c>
      <c r="AV160" s="14" t="s">
        <v>161</v>
      </c>
      <c r="AW160" s="14" t="s">
        <v>37</v>
      </c>
      <c r="AX160" s="14" t="s">
        <v>84</v>
      </c>
      <c r="AY160" s="160" t="s">
        <v>153</v>
      </c>
    </row>
    <row r="161" spans="2:65" s="1" customFormat="1" ht="21.75" customHeight="1">
      <c r="B161" s="33"/>
      <c r="C161" s="128" t="s">
        <v>240</v>
      </c>
      <c r="D161" s="128" t="s">
        <v>156</v>
      </c>
      <c r="E161" s="129" t="s">
        <v>275</v>
      </c>
      <c r="F161" s="130" t="s">
        <v>276</v>
      </c>
      <c r="G161" s="131" t="s">
        <v>159</v>
      </c>
      <c r="H161" s="132">
        <v>2.9940000000000002</v>
      </c>
      <c r="I161" s="133">
        <v>226.01</v>
      </c>
      <c r="J161" s="134">
        <f>ROUND(I161*H161,2)</f>
        <v>676.67</v>
      </c>
      <c r="K161" s="130" t="s">
        <v>160</v>
      </c>
      <c r="L161" s="33"/>
      <c r="M161" s="135" t="s">
        <v>32</v>
      </c>
      <c r="N161" s="136" t="s">
        <v>47</v>
      </c>
      <c r="P161" s="137">
        <f>O161*H161</f>
        <v>0</v>
      </c>
      <c r="Q161" s="137">
        <v>0</v>
      </c>
      <c r="R161" s="137">
        <f>Q161*H161</f>
        <v>0</v>
      </c>
      <c r="S161" s="137">
        <v>0.05</v>
      </c>
      <c r="T161" s="138">
        <f>S161*H161</f>
        <v>0.14970000000000003</v>
      </c>
      <c r="AR161" s="139" t="s">
        <v>161</v>
      </c>
      <c r="AT161" s="139" t="s">
        <v>156</v>
      </c>
      <c r="AU161" s="139" t="s">
        <v>86</v>
      </c>
      <c r="AY161" s="17" t="s">
        <v>153</v>
      </c>
      <c r="BE161" s="140">
        <f>IF(N161="základní",J161,0)</f>
        <v>676.67</v>
      </c>
      <c r="BF161" s="140">
        <f>IF(N161="snížená",J161,0)</f>
        <v>0</v>
      </c>
      <c r="BG161" s="140">
        <f>IF(N161="zákl. přenesená",J161,0)</f>
        <v>0</v>
      </c>
      <c r="BH161" s="140">
        <f>IF(N161="sníž. přenesená",J161,0)</f>
        <v>0</v>
      </c>
      <c r="BI161" s="140">
        <f>IF(N161="nulová",J161,0)</f>
        <v>0</v>
      </c>
      <c r="BJ161" s="17" t="s">
        <v>84</v>
      </c>
      <c r="BK161" s="140">
        <f>ROUND(I161*H161,2)</f>
        <v>676.67</v>
      </c>
      <c r="BL161" s="17" t="s">
        <v>161</v>
      </c>
      <c r="BM161" s="139" t="s">
        <v>1039</v>
      </c>
    </row>
    <row r="162" spans="2:65" s="1" customFormat="1">
      <c r="B162" s="33"/>
      <c r="D162" s="141" t="s">
        <v>163</v>
      </c>
      <c r="F162" s="142" t="s">
        <v>278</v>
      </c>
      <c r="I162" s="143"/>
      <c r="L162" s="33"/>
      <c r="M162" s="144"/>
      <c r="T162" s="54"/>
      <c r="AT162" s="17" t="s">
        <v>163</v>
      </c>
      <c r="AU162" s="17" t="s">
        <v>86</v>
      </c>
    </row>
    <row r="163" spans="2:65" s="12" customFormat="1">
      <c r="B163" s="145"/>
      <c r="D163" s="146" t="s">
        <v>165</v>
      </c>
      <c r="E163" s="147" t="s">
        <v>32</v>
      </c>
      <c r="F163" s="148" t="s">
        <v>176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1020</v>
      </c>
      <c r="H164" s="155">
        <v>1.2709999999999999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76</v>
      </c>
      <c r="AY164" s="153" t="s">
        <v>153</v>
      </c>
    </row>
    <row r="165" spans="2:65" s="12" customFormat="1">
      <c r="B165" s="145"/>
      <c r="D165" s="146" t="s">
        <v>165</v>
      </c>
      <c r="E165" s="147" t="s">
        <v>32</v>
      </c>
      <c r="F165" s="148" t="s">
        <v>858</v>
      </c>
      <c r="H165" s="147" t="s">
        <v>32</v>
      </c>
      <c r="I165" s="149"/>
      <c r="L165" s="145"/>
      <c r="M165" s="150"/>
      <c r="T165" s="151"/>
      <c r="AT165" s="147" t="s">
        <v>165</v>
      </c>
      <c r="AU165" s="147" t="s">
        <v>86</v>
      </c>
      <c r="AV165" s="12" t="s">
        <v>84</v>
      </c>
      <c r="AW165" s="12" t="s">
        <v>37</v>
      </c>
      <c r="AX165" s="12" t="s">
        <v>76</v>
      </c>
      <c r="AY165" s="147" t="s">
        <v>153</v>
      </c>
    </row>
    <row r="166" spans="2:65" s="13" customFormat="1">
      <c r="B166" s="152"/>
      <c r="D166" s="146" t="s">
        <v>165</v>
      </c>
      <c r="E166" s="153" t="s">
        <v>32</v>
      </c>
      <c r="F166" s="154" t="s">
        <v>1021</v>
      </c>
      <c r="H166" s="155">
        <v>1.7230000000000001</v>
      </c>
      <c r="I166" s="156"/>
      <c r="L166" s="152"/>
      <c r="M166" s="157"/>
      <c r="T166" s="158"/>
      <c r="AT166" s="153" t="s">
        <v>165</v>
      </c>
      <c r="AU166" s="153" t="s">
        <v>86</v>
      </c>
      <c r="AV166" s="13" t="s">
        <v>86</v>
      </c>
      <c r="AW166" s="13" t="s">
        <v>37</v>
      </c>
      <c r="AX166" s="13" t="s">
        <v>76</v>
      </c>
      <c r="AY166" s="153" t="s">
        <v>153</v>
      </c>
    </row>
    <row r="167" spans="2:65" s="14" customFormat="1">
      <c r="B167" s="159"/>
      <c r="D167" s="146" t="s">
        <v>165</v>
      </c>
      <c r="E167" s="160" t="s">
        <v>32</v>
      </c>
      <c r="F167" s="161" t="s">
        <v>178</v>
      </c>
      <c r="H167" s="162">
        <v>2.9940000000000002</v>
      </c>
      <c r="I167" s="163"/>
      <c r="L167" s="159"/>
      <c r="M167" s="164"/>
      <c r="T167" s="165"/>
      <c r="AT167" s="160" t="s">
        <v>165</v>
      </c>
      <c r="AU167" s="160" t="s">
        <v>86</v>
      </c>
      <c r="AV167" s="14" t="s">
        <v>161</v>
      </c>
      <c r="AW167" s="14" t="s">
        <v>37</v>
      </c>
      <c r="AX167" s="14" t="s">
        <v>84</v>
      </c>
      <c r="AY167" s="160" t="s">
        <v>153</v>
      </c>
    </row>
    <row r="168" spans="2:65" s="1" customFormat="1" ht="16.5" customHeight="1">
      <c r="B168" s="33"/>
      <c r="C168" s="128" t="s">
        <v>248</v>
      </c>
      <c r="D168" s="128" t="s">
        <v>156</v>
      </c>
      <c r="E168" s="129" t="s">
        <v>255</v>
      </c>
      <c r="F168" s="130" t="s">
        <v>256</v>
      </c>
      <c r="G168" s="131" t="s">
        <v>159</v>
      </c>
      <c r="H168" s="132">
        <v>0.27600000000000002</v>
      </c>
      <c r="I168" s="133">
        <v>226.01</v>
      </c>
      <c r="J168" s="134">
        <f>ROUND(I168*H168,2)</f>
        <v>62.38</v>
      </c>
      <c r="K168" s="130" t="s">
        <v>160</v>
      </c>
      <c r="L168" s="33"/>
      <c r="M168" s="135" t="s">
        <v>32</v>
      </c>
      <c r="N168" s="136" t="s">
        <v>47</v>
      </c>
      <c r="P168" s="137">
        <f>O168*H168</f>
        <v>0</v>
      </c>
      <c r="Q168" s="137">
        <v>0</v>
      </c>
      <c r="R168" s="137">
        <f>Q168*H168</f>
        <v>0</v>
      </c>
      <c r="S168" s="137">
        <v>0.26100000000000001</v>
      </c>
      <c r="T168" s="138">
        <f>S168*H168</f>
        <v>7.2036000000000003E-2</v>
      </c>
      <c r="AR168" s="139" t="s">
        <v>161</v>
      </c>
      <c r="AT168" s="139" t="s">
        <v>156</v>
      </c>
      <c r="AU168" s="139" t="s">
        <v>86</v>
      </c>
      <c r="AY168" s="17" t="s">
        <v>153</v>
      </c>
      <c r="BE168" s="140">
        <f>IF(N168="základní",J168,0)</f>
        <v>62.38</v>
      </c>
      <c r="BF168" s="140">
        <f>IF(N168="snížená",J168,0)</f>
        <v>0</v>
      </c>
      <c r="BG168" s="140">
        <f>IF(N168="zákl. přenesená",J168,0)</f>
        <v>0</v>
      </c>
      <c r="BH168" s="140">
        <f>IF(N168="sníž. přenesená",J168,0)</f>
        <v>0</v>
      </c>
      <c r="BI168" s="140">
        <f>IF(N168="nulová",J168,0)</f>
        <v>0</v>
      </c>
      <c r="BJ168" s="17" t="s">
        <v>84</v>
      </c>
      <c r="BK168" s="140">
        <f>ROUND(I168*H168,2)</f>
        <v>62.38</v>
      </c>
      <c r="BL168" s="17" t="s">
        <v>161</v>
      </c>
      <c r="BM168" s="139" t="s">
        <v>1040</v>
      </c>
    </row>
    <row r="169" spans="2:65" s="1" customFormat="1">
      <c r="B169" s="33"/>
      <c r="D169" s="141" t="s">
        <v>163</v>
      </c>
      <c r="F169" s="142" t="s">
        <v>258</v>
      </c>
      <c r="I169" s="143"/>
      <c r="L169" s="33"/>
      <c r="M169" s="144"/>
      <c r="T169" s="54"/>
      <c r="AT169" s="17" t="s">
        <v>163</v>
      </c>
      <c r="AU169" s="17" t="s">
        <v>86</v>
      </c>
    </row>
    <row r="170" spans="2:65" s="12" customFormat="1">
      <c r="B170" s="145"/>
      <c r="D170" s="146" t="s">
        <v>165</v>
      </c>
      <c r="E170" s="147" t="s">
        <v>32</v>
      </c>
      <c r="F170" s="148" t="s">
        <v>880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1041</v>
      </c>
      <c r="H171" s="155">
        <v>0.27600000000000002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84</v>
      </c>
      <c r="AY171" s="153" t="s">
        <v>153</v>
      </c>
    </row>
    <row r="172" spans="2:65" s="1" customFormat="1" ht="16.5" customHeight="1">
      <c r="B172" s="33"/>
      <c r="C172" s="128" t="s">
        <v>254</v>
      </c>
      <c r="D172" s="128" t="s">
        <v>156</v>
      </c>
      <c r="E172" s="129" t="s">
        <v>882</v>
      </c>
      <c r="F172" s="130" t="s">
        <v>883</v>
      </c>
      <c r="G172" s="131" t="s">
        <v>884</v>
      </c>
      <c r="H172" s="132">
        <v>8.3000000000000004E-2</v>
      </c>
      <c r="I172" s="133">
        <v>4237.78</v>
      </c>
      <c r="J172" s="134">
        <f>ROUND(I172*H172,2)</f>
        <v>351.74</v>
      </c>
      <c r="K172" s="130" t="s">
        <v>160</v>
      </c>
      <c r="L172" s="33"/>
      <c r="M172" s="135" t="s">
        <v>32</v>
      </c>
      <c r="N172" s="136" t="s">
        <v>47</v>
      </c>
      <c r="P172" s="137">
        <f>O172*H172</f>
        <v>0</v>
      </c>
      <c r="Q172" s="137">
        <v>0</v>
      </c>
      <c r="R172" s="137">
        <f>Q172*H172</f>
        <v>0</v>
      </c>
      <c r="S172" s="137">
        <v>2.2000000000000002</v>
      </c>
      <c r="T172" s="138">
        <f>S172*H172</f>
        <v>0.18260000000000001</v>
      </c>
      <c r="AR172" s="139" t="s">
        <v>161</v>
      </c>
      <c r="AT172" s="139" t="s">
        <v>156</v>
      </c>
      <c r="AU172" s="139" t="s">
        <v>86</v>
      </c>
      <c r="AY172" s="17" t="s">
        <v>153</v>
      </c>
      <c r="BE172" s="140">
        <f>IF(N172="základní",J172,0)</f>
        <v>351.74</v>
      </c>
      <c r="BF172" s="140">
        <f>IF(N172="snížená",J172,0)</f>
        <v>0</v>
      </c>
      <c r="BG172" s="140">
        <f>IF(N172="zákl. přenesená",J172,0)</f>
        <v>0</v>
      </c>
      <c r="BH172" s="140">
        <f>IF(N172="sníž. přenesená",J172,0)</f>
        <v>0</v>
      </c>
      <c r="BI172" s="140">
        <f>IF(N172="nulová",J172,0)</f>
        <v>0</v>
      </c>
      <c r="BJ172" s="17" t="s">
        <v>84</v>
      </c>
      <c r="BK172" s="140">
        <f>ROUND(I172*H172,2)</f>
        <v>351.74</v>
      </c>
      <c r="BL172" s="17" t="s">
        <v>161</v>
      </c>
      <c r="BM172" s="139" t="s">
        <v>1042</v>
      </c>
    </row>
    <row r="173" spans="2:65" s="1" customFormat="1">
      <c r="B173" s="33"/>
      <c r="D173" s="141" t="s">
        <v>163</v>
      </c>
      <c r="F173" s="142" t="s">
        <v>886</v>
      </c>
      <c r="I173" s="143"/>
      <c r="L173" s="33"/>
      <c r="M173" s="144"/>
      <c r="T173" s="54"/>
      <c r="AT173" s="17" t="s">
        <v>163</v>
      </c>
      <c r="AU173" s="17" t="s">
        <v>86</v>
      </c>
    </row>
    <row r="174" spans="2:65" s="12" customFormat="1">
      <c r="B174" s="145"/>
      <c r="D174" s="146" t="s">
        <v>165</v>
      </c>
      <c r="E174" s="147" t="s">
        <v>32</v>
      </c>
      <c r="F174" s="148" t="s">
        <v>887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1043</v>
      </c>
      <c r="H175" s="155">
        <v>8.3000000000000004E-2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84</v>
      </c>
      <c r="AY175" s="153" t="s">
        <v>153</v>
      </c>
    </row>
    <row r="176" spans="2:65" s="1" customFormat="1" ht="24.2" customHeight="1">
      <c r="B176" s="33"/>
      <c r="C176" s="128" t="s">
        <v>261</v>
      </c>
      <c r="D176" s="128" t="s">
        <v>156</v>
      </c>
      <c r="E176" s="129" t="s">
        <v>249</v>
      </c>
      <c r="F176" s="130" t="s">
        <v>250</v>
      </c>
      <c r="G176" s="131" t="s">
        <v>159</v>
      </c>
      <c r="H176" s="132">
        <v>3.4079999999999999</v>
      </c>
      <c r="I176" s="133">
        <v>226.01</v>
      </c>
      <c r="J176" s="134">
        <f>ROUND(I176*H176,2)</f>
        <v>770.24</v>
      </c>
      <c r="K176" s="130" t="s">
        <v>160</v>
      </c>
      <c r="L176" s="33"/>
      <c r="M176" s="135" t="s">
        <v>32</v>
      </c>
      <c r="N176" s="136" t="s">
        <v>47</v>
      </c>
      <c r="P176" s="137">
        <f>O176*H176</f>
        <v>0</v>
      </c>
      <c r="Q176" s="137">
        <v>0</v>
      </c>
      <c r="R176" s="137">
        <f>Q176*H176</f>
        <v>0</v>
      </c>
      <c r="S176" s="137">
        <v>5.7000000000000002E-2</v>
      </c>
      <c r="T176" s="138">
        <f>S176*H176</f>
        <v>0.19425600000000001</v>
      </c>
      <c r="AR176" s="139" t="s">
        <v>161</v>
      </c>
      <c r="AT176" s="139" t="s">
        <v>156</v>
      </c>
      <c r="AU176" s="139" t="s">
        <v>86</v>
      </c>
      <c r="AY176" s="17" t="s">
        <v>153</v>
      </c>
      <c r="BE176" s="140">
        <f>IF(N176="základní",J176,0)</f>
        <v>770.24</v>
      </c>
      <c r="BF176" s="140">
        <f>IF(N176="snížená",J176,0)</f>
        <v>0</v>
      </c>
      <c r="BG176" s="140">
        <f>IF(N176="zákl. přenesená",J176,0)</f>
        <v>0</v>
      </c>
      <c r="BH176" s="140">
        <f>IF(N176="sníž. přenesená",J176,0)</f>
        <v>0</v>
      </c>
      <c r="BI176" s="140">
        <f>IF(N176="nulová",J176,0)</f>
        <v>0</v>
      </c>
      <c r="BJ176" s="17" t="s">
        <v>84</v>
      </c>
      <c r="BK176" s="140">
        <f>ROUND(I176*H176,2)</f>
        <v>770.24</v>
      </c>
      <c r="BL176" s="17" t="s">
        <v>161</v>
      </c>
      <c r="BM176" s="139" t="s">
        <v>1044</v>
      </c>
    </row>
    <row r="177" spans="2:65" s="1" customFormat="1">
      <c r="B177" s="33"/>
      <c r="D177" s="141" t="s">
        <v>163</v>
      </c>
      <c r="F177" s="142" t="s">
        <v>252</v>
      </c>
      <c r="I177" s="143"/>
      <c r="L177" s="33"/>
      <c r="M177" s="144"/>
      <c r="T177" s="54"/>
      <c r="AT177" s="17" t="s">
        <v>163</v>
      </c>
      <c r="AU177" s="17" t="s">
        <v>86</v>
      </c>
    </row>
    <row r="178" spans="2:65" s="12" customFormat="1">
      <c r="B178" s="145"/>
      <c r="D178" s="146" t="s">
        <v>165</v>
      </c>
      <c r="E178" s="147" t="s">
        <v>32</v>
      </c>
      <c r="F178" s="148" t="s">
        <v>176</v>
      </c>
      <c r="H178" s="147" t="s">
        <v>32</v>
      </c>
      <c r="I178" s="149"/>
      <c r="L178" s="145"/>
      <c r="M178" s="150"/>
      <c r="T178" s="151"/>
      <c r="AT178" s="147" t="s">
        <v>165</v>
      </c>
      <c r="AU178" s="147" t="s">
        <v>86</v>
      </c>
      <c r="AV178" s="12" t="s">
        <v>84</v>
      </c>
      <c r="AW178" s="12" t="s">
        <v>37</v>
      </c>
      <c r="AX178" s="12" t="s">
        <v>76</v>
      </c>
      <c r="AY178" s="147" t="s">
        <v>153</v>
      </c>
    </row>
    <row r="179" spans="2:65" s="13" customFormat="1">
      <c r="B179" s="152"/>
      <c r="D179" s="146" t="s">
        <v>165</v>
      </c>
      <c r="E179" s="153" t="s">
        <v>32</v>
      </c>
      <c r="F179" s="154" t="s">
        <v>1020</v>
      </c>
      <c r="H179" s="155">
        <v>1.2709999999999999</v>
      </c>
      <c r="I179" s="156"/>
      <c r="L179" s="152"/>
      <c r="M179" s="157"/>
      <c r="T179" s="158"/>
      <c r="AT179" s="153" t="s">
        <v>165</v>
      </c>
      <c r="AU179" s="153" t="s">
        <v>86</v>
      </c>
      <c r="AV179" s="13" t="s">
        <v>86</v>
      </c>
      <c r="AW179" s="13" t="s">
        <v>37</v>
      </c>
      <c r="AX179" s="13" t="s">
        <v>76</v>
      </c>
      <c r="AY179" s="153" t="s">
        <v>153</v>
      </c>
    </row>
    <row r="180" spans="2:65" s="12" customFormat="1">
      <c r="B180" s="145"/>
      <c r="D180" s="146" t="s">
        <v>165</v>
      </c>
      <c r="E180" s="147" t="s">
        <v>32</v>
      </c>
      <c r="F180" s="148" t="s">
        <v>858</v>
      </c>
      <c r="H180" s="147" t="s">
        <v>32</v>
      </c>
      <c r="I180" s="149"/>
      <c r="L180" s="145"/>
      <c r="M180" s="150"/>
      <c r="T180" s="151"/>
      <c r="AT180" s="147" t="s">
        <v>165</v>
      </c>
      <c r="AU180" s="147" t="s">
        <v>86</v>
      </c>
      <c r="AV180" s="12" t="s">
        <v>84</v>
      </c>
      <c r="AW180" s="12" t="s">
        <v>37</v>
      </c>
      <c r="AX180" s="12" t="s">
        <v>76</v>
      </c>
      <c r="AY180" s="147" t="s">
        <v>153</v>
      </c>
    </row>
    <row r="181" spans="2:65" s="13" customFormat="1">
      <c r="B181" s="152"/>
      <c r="D181" s="146" t="s">
        <v>165</v>
      </c>
      <c r="E181" s="153" t="s">
        <v>32</v>
      </c>
      <c r="F181" s="154" t="s">
        <v>1045</v>
      </c>
      <c r="H181" s="155">
        <v>2.137</v>
      </c>
      <c r="I181" s="156"/>
      <c r="L181" s="152"/>
      <c r="M181" s="157"/>
      <c r="T181" s="158"/>
      <c r="AT181" s="153" t="s">
        <v>165</v>
      </c>
      <c r="AU181" s="153" t="s">
        <v>86</v>
      </c>
      <c r="AV181" s="13" t="s">
        <v>86</v>
      </c>
      <c r="AW181" s="13" t="s">
        <v>37</v>
      </c>
      <c r="AX181" s="13" t="s">
        <v>76</v>
      </c>
      <c r="AY181" s="153" t="s">
        <v>153</v>
      </c>
    </row>
    <row r="182" spans="2:65" s="14" customFormat="1">
      <c r="B182" s="159"/>
      <c r="D182" s="146" t="s">
        <v>165</v>
      </c>
      <c r="E182" s="160" t="s">
        <v>32</v>
      </c>
      <c r="F182" s="161" t="s">
        <v>178</v>
      </c>
      <c r="H182" s="162">
        <v>3.4079999999999999</v>
      </c>
      <c r="I182" s="163"/>
      <c r="L182" s="159"/>
      <c r="M182" s="164"/>
      <c r="T182" s="165"/>
      <c r="AT182" s="160" t="s">
        <v>165</v>
      </c>
      <c r="AU182" s="160" t="s">
        <v>86</v>
      </c>
      <c r="AV182" s="14" t="s">
        <v>161</v>
      </c>
      <c r="AW182" s="14" t="s">
        <v>37</v>
      </c>
      <c r="AX182" s="14" t="s">
        <v>84</v>
      </c>
      <c r="AY182" s="160" t="s">
        <v>153</v>
      </c>
    </row>
    <row r="183" spans="2:65" s="1" customFormat="1" ht="16.5" customHeight="1">
      <c r="B183" s="33"/>
      <c r="C183" s="128" t="s">
        <v>268</v>
      </c>
      <c r="D183" s="128" t="s">
        <v>156</v>
      </c>
      <c r="E183" s="129" t="s">
        <v>262</v>
      </c>
      <c r="F183" s="130" t="s">
        <v>263</v>
      </c>
      <c r="G183" s="131" t="s">
        <v>226</v>
      </c>
      <c r="H183" s="132">
        <v>12</v>
      </c>
      <c r="I183" s="133">
        <v>226.01</v>
      </c>
      <c r="J183" s="134">
        <f>ROUND(I183*H183,2)</f>
        <v>2712.12</v>
      </c>
      <c r="K183" s="130" t="s">
        <v>264</v>
      </c>
      <c r="L183" s="33"/>
      <c r="M183" s="135" t="s">
        <v>32</v>
      </c>
      <c r="N183" s="136" t="s">
        <v>47</v>
      </c>
      <c r="P183" s="137">
        <f>O183*H183</f>
        <v>0</v>
      </c>
      <c r="Q183" s="137">
        <v>0</v>
      </c>
      <c r="R183" s="137">
        <f>Q183*H183</f>
        <v>0</v>
      </c>
      <c r="S183" s="137">
        <v>6.4999999999999997E-3</v>
      </c>
      <c r="T183" s="138">
        <f>S183*H183</f>
        <v>7.8E-2</v>
      </c>
      <c r="AR183" s="139" t="s">
        <v>161</v>
      </c>
      <c r="AT183" s="139" t="s">
        <v>156</v>
      </c>
      <c r="AU183" s="139" t="s">
        <v>86</v>
      </c>
      <c r="AY183" s="17" t="s">
        <v>153</v>
      </c>
      <c r="BE183" s="140">
        <f>IF(N183="základní",J183,0)</f>
        <v>2712.12</v>
      </c>
      <c r="BF183" s="140">
        <f>IF(N183="snížená",J183,0)</f>
        <v>0</v>
      </c>
      <c r="BG183" s="140">
        <f>IF(N183="zákl. přenesená",J183,0)</f>
        <v>0</v>
      </c>
      <c r="BH183" s="140">
        <f>IF(N183="sníž. přenesená",J183,0)</f>
        <v>0</v>
      </c>
      <c r="BI183" s="140">
        <f>IF(N183="nulová",J183,0)</f>
        <v>0</v>
      </c>
      <c r="BJ183" s="17" t="s">
        <v>84</v>
      </c>
      <c r="BK183" s="140">
        <f>ROUND(I183*H183,2)</f>
        <v>2712.12</v>
      </c>
      <c r="BL183" s="17" t="s">
        <v>161</v>
      </c>
      <c r="BM183" s="139" t="s">
        <v>1046</v>
      </c>
    </row>
    <row r="184" spans="2:65" s="12" customFormat="1">
      <c r="B184" s="145"/>
      <c r="D184" s="146" t="s">
        <v>165</v>
      </c>
      <c r="E184" s="147" t="s">
        <v>32</v>
      </c>
      <c r="F184" s="148" t="s">
        <v>266</v>
      </c>
      <c r="H184" s="147" t="s">
        <v>32</v>
      </c>
      <c r="I184" s="149"/>
      <c r="L184" s="145"/>
      <c r="M184" s="150"/>
      <c r="T184" s="151"/>
      <c r="AT184" s="147" t="s">
        <v>165</v>
      </c>
      <c r="AU184" s="147" t="s">
        <v>86</v>
      </c>
      <c r="AV184" s="12" t="s">
        <v>84</v>
      </c>
      <c r="AW184" s="12" t="s">
        <v>37</v>
      </c>
      <c r="AX184" s="12" t="s">
        <v>76</v>
      </c>
      <c r="AY184" s="147" t="s">
        <v>153</v>
      </c>
    </row>
    <row r="185" spans="2:65" s="13" customFormat="1">
      <c r="B185" s="152"/>
      <c r="D185" s="146" t="s">
        <v>165</v>
      </c>
      <c r="E185" s="153" t="s">
        <v>32</v>
      </c>
      <c r="F185" s="154" t="s">
        <v>8</v>
      </c>
      <c r="H185" s="155">
        <v>12</v>
      </c>
      <c r="I185" s="156"/>
      <c r="L185" s="152"/>
      <c r="M185" s="157"/>
      <c r="T185" s="158"/>
      <c r="AT185" s="153" t="s">
        <v>165</v>
      </c>
      <c r="AU185" s="153" t="s">
        <v>86</v>
      </c>
      <c r="AV185" s="13" t="s">
        <v>86</v>
      </c>
      <c r="AW185" s="13" t="s">
        <v>37</v>
      </c>
      <c r="AX185" s="13" t="s">
        <v>84</v>
      </c>
      <c r="AY185" s="153" t="s">
        <v>153</v>
      </c>
    </row>
    <row r="186" spans="2:65" s="1" customFormat="1" ht="24.2" customHeight="1">
      <c r="B186" s="33"/>
      <c r="C186" s="128" t="s">
        <v>267</v>
      </c>
      <c r="D186" s="128" t="s">
        <v>156</v>
      </c>
      <c r="E186" s="129" t="s">
        <v>269</v>
      </c>
      <c r="F186" s="130" t="s">
        <v>270</v>
      </c>
      <c r="G186" s="131" t="s">
        <v>271</v>
      </c>
      <c r="H186" s="132">
        <v>2</v>
      </c>
      <c r="I186" s="133">
        <v>84.76</v>
      </c>
      <c r="J186" s="134">
        <f>ROUND(I186*H186,2)</f>
        <v>169.52</v>
      </c>
      <c r="K186" s="130" t="s">
        <v>160</v>
      </c>
      <c r="L186" s="33"/>
      <c r="M186" s="135" t="s">
        <v>32</v>
      </c>
      <c r="N186" s="136" t="s">
        <v>47</v>
      </c>
      <c r="P186" s="137">
        <f>O186*H186</f>
        <v>0</v>
      </c>
      <c r="Q186" s="137">
        <v>0</v>
      </c>
      <c r="R186" s="137">
        <f>Q186*H186</f>
        <v>0</v>
      </c>
      <c r="S186" s="137">
        <v>2.5000000000000001E-2</v>
      </c>
      <c r="T186" s="138">
        <f>S186*H186</f>
        <v>0.05</v>
      </c>
      <c r="AR186" s="139" t="s">
        <v>261</v>
      </c>
      <c r="AT186" s="139" t="s">
        <v>156</v>
      </c>
      <c r="AU186" s="139" t="s">
        <v>86</v>
      </c>
      <c r="AY186" s="17" t="s">
        <v>153</v>
      </c>
      <c r="BE186" s="140">
        <f>IF(N186="základní",J186,0)</f>
        <v>169.52</v>
      </c>
      <c r="BF186" s="140">
        <f>IF(N186="snížená",J186,0)</f>
        <v>0</v>
      </c>
      <c r="BG186" s="140">
        <f>IF(N186="zákl. přenesená",J186,0)</f>
        <v>0</v>
      </c>
      <c r="BH186" s="140">
        <f>IF(N186="sníž. přenesená",J186,0)</f>
        <v>0</v>
      </c>
      <c r="BI186" s="140">
        <f>IF(N186="nulová",J186,0)</f>
        <v>0</v>
      </c>
      <c r="BJ186" s="17" t="s">
        <v>84</v>
      </c>
      <c r="BK186" s="140">
        <f>ROUND(I186*H186,2)</f>
        <v>169.52</v>
      </c>
      <c r="BL186" s="17" t="s">
        <v>261</v>
      </c>
      <c r="BM186" s="139" t="s">
        <v>1047</v>
      </c>
    </row>
    <row r="187" spans="2:65" s="1" customFormat="1">
      <c r="B187" s="33"/>
      <c r="D187" s="141" t="s">
        <v>163</v>
      </c>
      <c r="F187" s="142" t="s">
        <v>273</v>
      </c>
      <c r="I187" s="143"/>
      <c r="L187" s="33"/>
      <c r="M187" s="144"/>
      <c r="T187" s="54"/>
      <c r="AT187" s="17" t="s">
        <v>163</v>
      </c>
      <c r="AU187" s="17" t="s">
        <v>86</v>
      </c>
    </row>
    <row r="188" spans="2:65" s="12" customFormat="1">
      <c r="B188" s="145"/>
      <c r="D188" s="146" t="s">
        <v>165</v>
      </c>
      <c r="E188" s="147" t="s">
        <v>32</v>
      </c>
      <c r="F188" s="148" t="s">
        <v>274</v>
      </c>
      <c r="H188" s="147" t="s">
        <v>32</v>
      </c>
      <c r="I188" s="149"/>
      <c r="L188" s="145"/>
      <c r="M188" s="150"/>
      <c r="T188" s="151"/>
      <c r="AT188" s="147" t="s">
        <v>165</v>
      </c>
      <c r="AU188" s="147" t="s">
        <v>86</v>
      </c>
      <c r="AV188" s="12" t="s">
        <v>84</v>
      </c>
      <c r="AW188" s="12" t="s">
        <v>37</v>
      </c>
      <c r="AX188" s="12" t="s">
        <v>76</v>
      </c>
      <c r="AY188" s="147" t="s">
        <v>153</v>
      </c>
    </row>
    <row r="189" spans="2:65" s="13" customFormat="1">
      <c r="B189" s="152"/>
      <c r="D189" s="146" t="s">
        <v>165</v>
      </c>
      <c r="E189" s="153" t="s">
        <v>32</v>
      </c>
      <c r="F189" s="154" t="s">
        <v>86</v>
      </c>
      <c r="H189" s="155">
        <v>2</v>
      </c>
      <c r="I189" s="156"/>
      <c r="L189" s="152"/>
      <c r="M189" s="157"/>
      <c r="T189" s="158"/>
      <c r="AT189" s="153" t="s">
        <v>165</v>
      </c>
      <c r="AU189" s="153" t="s">
        <v>86</v>
      </c>
      <c r="AV189" s="13" t="s">
        <v>86</v>
      </c>
      <c r="AW189" s="13" t="s">
        <v>37</v>
      </c>
      <c r="AX189" s="13" t="s">
        <v>84</v>
      </c>
      <c r="AY189" s="153" t="s">
        <v>153</v>
      </c>
    </row>
    <row r="190" spans="2:65" s="1" customFormat="1" ht="24.2" customHeight="1">
      <c r="B190" s="33"/>
      <c r="C190" s="128" t="s">
        <v>279</v>
      </c>
      <c r="D190" s="128" t="s">
        <v>156</v>
      </c>
      <c r="E190" s="129" t="s">
        <v>286</v>
      </c>
      <c r="F190" s="130" t="s">
        <v>287</v>
      </c>
      <c r="G190" s="131" t="s">
        <v>288</v>
      </c>
      <c r="H190" s="132">
        <v>1</v>
      </c>
      <c r="I190" s="133">
        <v>2919.36</v>
      </c>
      <c r="J190" s="134">
        <f>ROUND(I190*H190,2)</f>
        <v>2919.36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1.0000000000000001E-5</v>
      </c>
      <c r="R190" s="137">
        <f>Q190*H190</f>
        <v>1.0000000000000001E-5</v>
      </c>
      <c r="S190" s="137">
        <v>0</v>
      </c>
      <c r="T190" s="138">
        <f>S190*H190</f>
        <v>0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2919.36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2919.36</v>
      </c>
      <c r="BL190" s="17" t="s">
        <v>161</v>
      </c>
      <c r="BM190" s="139" t="s">
        <v>1048</v>
      </c>
    </row>
    <row r="191" spans="2:65" s="11" customFormat="1" ht="22.9" customHeight="1">
      <c r="B191" s="116"/>
      <c r="D191" s="117" t="s">
        <v>75</v>
      </c>
      <c r="E191" s="126" t="s">
        <v>290</v>
      </c>
      <c r="F191" s="126" t="s">
        <v>291</v>
      </c>
      <c r="I191" s="119"/>
      <c r="J191" s="127">
        <f>BK191</f>
        <v>6129.8900000000012</v>
      </c>
      <c r="L191" s="116"/>
      <c r="M191" s="121"/>
      <c r="P191" s="122">
        <f>SUM(P192:P202)</f>
        <v>0</v>
      </c>
      <c r="R191" s="122">
        <f>SUM(R192:R202)</f>
        <v>0</v>
      </c>
      <c r="T191" s="123">
        <f>SUM(T192:T202)</f>
        <v>0</v>
      </c>
      <c r="AR191" s="117" t="s">
        <v>84</v>
      </c>
      <c r="AT191" s="124" t="s">
        <v>75</v>
      </c>
      <c r="AU191" s="124" t="s">
        <v>84</v>
      </c>
      <c r="AY191" s="117" t="s">
        <v>153</v>
      </c>
      <c r="BK191" s="125">
        <f>SUM(BK192:BK202)</f>
        <v>6129.8900000000012</v>
      </c>
    </row>
    <row r="192" spans="2:65" s="1" customFormat="1" ht="24.2" customHeight="1">
      <c r="B192" s="33"/>
      <c r="C192" s="128" t="s">
        <v>285</v>
      </c>
      <c r="D192" s="128" t="s">
        <v>156</v>
      </c>
      <c r="E192" s="129" t="s">
        <v>292</v>
      </c>
      <c r="F192" s="130" t="s">
        <v>293</v>
      </c>
      <c r="G192" s="131" t="s">
        <v>294</v>
      </c>
      <c r="H192" s="132">
        <v>2.3250000000000002</v>
      </c>
      <c r="I192" s="133">
        <v>1271.33</v>
      </c>
      <c r="J192" s="134">
        <f>ROUND(I192*H192,2)</f>
        <v>2955.84</v>
      </c>
      <c r="K192" s="130" t="s">
        <v>160</v>
      </c>
      <c r="L192" s="33"/>
      <c r="M192" s="135" t="s">
        <v>32</v>
      </c>
      <c r="N192" s="136" t="s">
        <v>47</v>
      </c>
      <c r="P192" s="137">
        <f>O192*H192</f>
        <v>0</v>
      </c>
      <c r="Q192" s="137">
        <v>0</v>
      </c>
      <c r="R192" s="137">
        <f>Q192*H192</f>
        <v>0</v>
      </c>
      <c r="S192" s="137">
        <v>0</v>
      </c>
      <c r="T192" s="138">
        <f>S192*H192</f>
        <v>0</v>
      </c>
      <c r="AR192" s="139" t="s">
        <v>161</v>
      </c>
      <c r="AT192" s="139" t="s">
        <v>156</v>
      </c>
      <c r="AU192" s="139" t="s">
        <v>86</v>
      </c>
      <c r="AY192" s="17" t="s">
        <v>153</v>
      </c>
      <c r="BE192" s="140">
        <f>IF(N192="základní",J192,0)</f>
        <v>2955.84</v>
      </c>
      <c r="BF192" s="140">
        <f>IF(N192="snížená",J192,0)</f>
        <v>0</v>
      </c>
      <c r="BG192" s="140">
        <f>IF(N192="zákl. přenesená",J192,0)</f>
        <v>0</v>
      </c>
      <c r="BH192" s="140">
        <f>IF(N192="sníž. přenesená",J192,0)</f>
        <v>0</v>
      </c>
      <c r="BI192" s="140">
        <f>IF(N192="nulová",J192,0)</f>
        <v>0</v>
      </c>
      <c r="BJ192" s="17" t="s">
        <v>84</v>
      </c>
      <c r="BK192" s="140">
        <f>ROUND(I192*H192,2)</f>
        <v>2955.84</v>
      </c>
      <c r="BL192" s="17" t="s">
        <v>161</v>
      </c>
      <c r="BM192" s="139" t="s">
        <v>1049</v>
      </c>
    </row>
    <row r="193" spans="2:65" s="1" customFormat="1">
      <c r="B193" s="33"/>
      <c r="D193" s="141" t="s">
        <v>163</v>
      </c>
      <c r="F193" s="142" t="s">
        <v>296</v>
      </c>
      <c r="I193" s="143"/>
      <c r="L193" s="33"/>
      <c r="M193" s="144"/>
      <c r="T193" s="54"/>
      <c r="AT193" s="17" t="s">
        <v>163</v>
      </c>
      <c r="AU193" s="17" t="s">
        <v>86</v>
      </c>
    </row>
    <row r="194" spans="2:65" s="1" customFormat="1" ht="21.75" customHeight="1">
      <c r="B194" s="33"/>
      <c r="C194" s="128" t="s">
        <v>7</v>
      </c>
      <c r="D194" s="128" t="s">
        <v>156</v>
      </c>
      <c r="E194" s="129" t="s">
        <v>298</v>
      </c>
      <c r="F194" s="130" t="s">
        <v>299</v>
      </c>
      <c r="G194" s="131" t="s">
        <v>294</v>
      </c>
      <c r="H194" s="132">
        <v>2.3250000000000002</v>
      </c>
      <c r="I194" s="133">
        <v>452.03</v>
      </c>
      <c r="J194" s="134">
        <f>ROUND(I194*H194,2)</f>
        <v>1050.97</v>
      </c>
      <c r="K194" s="130" t="s">
        <v>160</v>
      </c>
      <c r="L194" s="33"/>
      <c r="M194" s="135" t="s">
        <v>32</v>
      </c>
      <c r="N194" s="136" t="s">
        <v>47</v>
      </c>
      <c r="P194" s="137">
        <f>O194*H194</f>
        <v>0</v>
      </c>
      <c r="Q194" s="137">
        <v>0</v>
      </c>
      <c r="R194" s="137">
        <f>Q194*H194</f>
        <v>0</v>
      </c>
      <c r="S194" s="137">
        <v>0</v>
      </c>
      <c r="T194" s="138">
        <f>S194*H194</f>
        <v>0</v>
      </c>
      <c r="AR194" s="139" t="s">
        <v>161</v>
      </c>
      <c r="AT194" s="139" t="s">
        <v>156</v>
      </c>
      <c r="AU194" s="139" t="s">
        <v>86</v>
      </c>
      <c r="AY194" s="17" t="s">
        <v>153</v>
      </c>
      <c r="BE194" s="140">
        <f>IF(N194="základní",J194,0)</f>
        <v>1050.97</v>
      </c>
      <c r="BF194" s="140">
        <f>IF(N194="snížená",J194,0)</f>
        <v>0</v>
      </c>
      <c r="BG194" s="140">
        <f>IF(N194="zákl. přenesená",J194,0)</f>
        <v>0</v>
      </c>
      <c r="BH194" s="140">
        <f>IF(N194="sníž. přenesená",J194,0)</f>
        <v>0</v>
      </c>
      <c r="BI194" s="140">
        <f>IF(N194="nulová",J194,0)</f>
        <v>0</v>
      </c>
      <c r="BJ194" s="17" t="s">
        <v>84</v>
      </c>
      <c r="BK194" s="140">
        <f>ROUND(I194*H194,2)</f>
        <v>1050.97</v>
      </c>
      <c r="BL194" s="17" t="s">
        <v>161</v>
      </c>
      <c r="BM194" s="139" t="s">
        <v>1050</v>
      </c>
    </row>
    <row r="195" spans="2:65" s="1" customFormat="1">
      <c r="B195" s="33"/>
      <c r="D195" s="141" t="s">
        <v>163</v>
      </c>
      <c r="F195" s="142" t="s">
        <v>301</v>
      </c>
      <c r="I195" s="143"/>
      <c r="L195" s="33"/>
      <c r="M195" s="144"/>
      <c r="T195" s="54"/>
      <c r="AT195" s="17" t="s">
        <v>163</v>
      </c>
      <c r="AU195" s="17" t="s">
        <v>86</v>
      </c>
    </row>
    <row r="196" spans="2:65" s="1" customFormat="1" ht="24.2" customHeight="1">
      <c r="B196" s="33"/>
      <c r="C196" s="128" t="s">
        <v>297</v>
      </c>
      <c r="D196" s="128" t="s">
        <v>156</v>
      </c>
      <c r="E196" s="129" t="s">
        <v>303</v>
      </c>
      <c r="F196" s="130" t="s">
        <v>304</v>
      </c>
      <c r="G196" s="131" t="s">
        <v>294</v>
      </c>
      <c r="H196" s="132">
        <v>20.925000000000001</v>
      </c>
      <c r="I196" s="133">
        <v>12.52</v>
      </c>
      <c r="J196" s="134">
        <f>ROUND(I196*H196,2)</f>
        <v>261.98</v>
      </c>
      <c r="K196" s="130" t="s">
        <v>160</v>
      </c>
      <c r="L196" s="33"/>
      <c r="M196" s="135" t="s">
        <v>32</v>
      </c>
      <c r="N196" s="136" t="s">
        <v>47</v>
      </c>
      <c r="P196" s="137">
        <f>O196*H196</f>
        <v>0</v>
      </c>
      <c r="Q196" s="137">
        <v>0</v>
      </c>
      <c r="R196" s="137">
        <f>Q196*H196</f>
        <v>0</v>
      </c>
      <c r="S196" s="137">
        <v>0</v>
      </c>
      <c r="T196" s="138">
        <f>S196*H196</f>
        <v>0</v>
      </c>
      <c r="AR196" s="139" t="s">
        <v>161</v>
      </c>
      <c r="AT196" s="139" t="s">
        <v>156</v>
      </c>
      <c r="AU196" s="139" t="s">
        <v>86</v>
      </c>
      <c r="AY196" s="17" t="s">
        <v>153</v>
      </c>
      <c r="BE196" s="140">
        <f>IF(N196="základní",J196,0)</f>
        <v>261.98</v>
      </c>
      <c r="BF196" s="140">
        <f>IF(N196="snížená",J196,0)</f>
        <v>0</v>
      </c>
      <c r="BG196" s="140">
        <f>IF(N196="zákl. přenesená",J196,0)</f>
        <v>0</v>
      </c>
      <c r="BH196" s="140">
        <f>IF(N196="sníž. přenesená",J196,0)</f>
        <v>0</v>
      </c>
      <c r="BI196" s="140">
        <f>IF(N196="nulová",J196,0)</f>
        <v>0</v>
      </c>
      <c r="BJ196" s="17" t="s">
        <v>84</v>
      </c>
      <c r="BK196" s="140">
        <f>ROUND(I196*H196,2)</f>
        <v>261.98</v>
      </c>
      <c r="BL196" s="17" t="s">
        <v>161</v>
      </c>
      <c r="BM196" s="139" t="s">
        <v>1051</v>
      </c>
    </row>
    <row r="197" spans="2:65" s="1" customFormat="1">
      <c r="B197" s="33"/>
      <c r="D197" s="141" t="s">
        <v>163</v>
      </c>
      <c r="F197" s="142" t="s">
        <v>306</v>
      </c>
      <c r="I197" s="143"/>
      <c r="L197" s="33"/>
      <c r="M197" s="144"/>
      <c r="T197" s="54"/>
      <c r="AT197" s="17" t="s">
        <v>163</v>
      </c>
      <c r="AU197" s="17" t="s">
        <v>86</v>
      </c>
    </row>
    <row r="198" spans="2:65" s="13" customFormat="1">
      <c r="B198" s="152"/>
      <c r="D198" s="146" t="s">
        <v>165</v>
      </c>
      <c r="E198" s="153" t="s">
        <v>32</v>
      </c>
      <c r="F198" s="154" t="s">
        <v>1052</v>
      </c>
      <c r="H198" s="155">
        <v>20.925000000000001</v>
      </c>
      <c r="I198" s="156"/>
      <c r="L198" s="152"/>
      <c r="M198" s="157"/>
      <c r="T198" s="158"/>
      <c r="AT198" s="153" t="s">
        <v>165</v>
      </c>
      <c r="AU198" s="153" t="s">
        <v>86</v>
      </c>
      <c r="AV198" s="13" t="s">
        <v>86</v>
      </c>
      <c r="AW198" s="13" t="s">
        <v>37</v>
      </c>
      <c r="AX198" s="13" t="s">
        <v>84</v>
      </c>
      <c r="AY198" s="153" t="s">
        <v>153</v>
      </c>
    </row>
    <row r="199" spans="2:65" s="1" customFormat="1" ht="24.2" customHeight="1">
      <c r="B199" s="33"/>
      <c r="C199" s="128" t="s">
        <v>302</v>
      </c>
      <c r="D199" s="128" t="s">
        <v>156</v>
      </c>
      <c r="E199" s="129" t="s">
        <v>309</v>
      </c>
      <c r="F199" s="130" t="s">
        <v>310</v>
      </c>
      <c r="G199" s="131" t="s">
        <v>294</v>
      </c>
      <c r="H199" s="132">
        <v>2.1440000000000001</v>
      </c>
      <c r="I199" s="133">
        <v>800.47</v>
      </c>
      <c r="J199" s="134">
        <f>ROUND(I199*H199,2)</f>
        <v>1716.21</v>
      </c>
      <c r="K199" s="130" t="s">
        <v>160</v>
      </c>
      <c r="L199" s="33"/>
      <c r="M199" s="135" t="s">
        <v>32</v>
      </c>
      <c r="N199" s="136" t="s">
        <v>47</v>
      </c>
      <c r="P199" s="137">
        <f>O199*H199</f>
        <v>0</v>
      </c>
      <c r="Q199" s="137">
        <v>0</v>
      </c>
      <c r="R199" s="137">
        <f>Q199*H199</f>
        <v>0</v>
      </c>
      <c r="S199" s="137">
        <v>0</v>
      </c>
      <c r="T199" s="138">
        <f>S199*H199</f>
        <v>0</v>
      </c>
      <c r="AR199" s="139" t="s">
        <v>161</v>
      </c>
      <c r="AT199" s="139" t="s">
        <v>156</v>
      </c>
      <c r="AU199" s="139" t="s">
        <v>86</v>
      </c>
      <c r="AY199" s="17" t="s">
        <v>153</v>
      </c>
      <c r="BE199" s="140">
        <f>IF(N199="základní",J199,0)</f>
        <v>1716.21</v>
      </c>
      <c r="BF199" s="140">
        <f>IF(N199="snížená",J199,0)</f>
        <v>0</v>
      </c>
      <c r="BG199" s="140">
        <f>IF(N199="zákl. přenesená",J199,0)</f>
        <v>0</v>
      </c>
      <c r="BH199" s="140">
        <f>IF(N199="sníž. přenesená",J199,0)</f>
        <v>0</v>
      </c>
      <c r="BI199" s="140">
        <f>IF(N199="nulová",J199,0)</f>
        <v>0</v>
      </c>
      <c r="BJ199" s="17" t="s">
        <v>84</v>
      </c>
      <c r="BK199" s="140">
        <f>ROUND(I199*H199,2)</f>
        <v>1716.21</v>
      </c>
      <c r="BL199" s="17" t="s">
        <v>161</v>
      </c>
      <c r="BM199" s="139" t="s">
        <v>1053</v>
      </c>
    </row>
    <row r="200" spans="2:65" s="1" customFormat="1">
      <c r="B200" s="33"/>
      <c r="D200" s="141" t="s">
        <v>163</v>
      </c>
      <c r="F200" s="142" t="s">
        <v>312</v>
      </c>
      <c r="I200" s="143"/>
      <c r="L200" s="33"/>
      <c r="M200" s="144"/>
      <c r="T200" s="54"/>
      <c r="AT200" s="17" t="s">
        <v>163</v>
      </c>
      <c r="AU200" s="17" t="s">
        <v>86</v>
      </c>
    </row>
    <row r="201" spans="2:65" s="1" customFormat="1" ht="24.2" customHeight="1">
      <c r="B201" s="33"/>
      <c r="C201" s="128" t="s">
        <v>308</v>
      </c>
      <c r="D201" s="128" t="s">
        <v>156</v>
      </c>
      <c r="E201" s="129" t="s">
        <v>314</v>
      </c>
      <c r="F201" s="130" t="s">
        <v>315</v>
      </c>
      <c r="G201" s="131" t="s">
        <v>294</v>
      </c>
      <c r="H201" s="132">
        <v>0.18099999999999999</v>
      </c>
      <c r="I201" s="133">
        <v>800.47</v>
      </c>
      <c r="J201" s="134">
        <f>ROUND(I201*H201,2)</f>
        <v>144.88999999999999</v>
      </c>
      <c r="K201" s="130" t="s">
        <v>160</v>
      </c>
      <c r="L201" s="33"/>
      <c r="M201" s="135" t="s">
        <v>32</v>
      </c>
      <c r="N201" s="136" t="s">
        <v>47</v>
      </c>
      <c r="P201" s="137">
        <f>O201*H201</f>
        <v>0</v>
      </c>
      <c r="Q201" s="137">
        <v>0</v>
      </c>
      <c r="R201" s="137">
        <f>Q201*H201</f>
        <v>0</v>
      </c>
      <c r="S201" s="137">
        <v>0</v>
      </c>
      <c r="T201" s="138">
        <f>S201*H201</f>
        <v>0</v>
      </c>
      <c r="AR201" s="139" t="s">
        <v>161</v>
      </c>
      <c r="AT201" s="139" t="s">
        <v>156</v>
      </c>
      <c r="AU201" s="139" t="s">
        <v>86</v>
      </c>
      <c r="AY201" s="17" t="s">
        <v>153</v>
      </c>
      <c r="BE201" s="140">
        <f>IF(N201="základní",J201,0)</f>
        <v>144.88999999999999</v>
      </c>
      <c r="BF201" s="140">
        <f>IF(N201="snížená",J201,0)</f>
        <v>0</v>
      </c>
      <c r="BG201" s="140">
        <f>IF(N201="zákl. přenesená",J201,0)</f>
        <v>0</v>
      </c>
      <c r="BH201" s="140">
        <f>IF(N201="sníž. přenesená",J201,0)</f>
        <v>0</v>
      </c>
      <c r="BI201" s="140">
        <f>IF(N201="nulová",J201,0)</f>
        <v>0</v>
      </c>
      <c r="BJ201" s="17" t="s">
        <v>84</v>
      </c>
      <c r="BK201" s="140">
        <f>ROUND(I201*H201,2)</f>
        <v>144.88999999999999</v>
      </c>
      <c r="BL201" s="17" t="s">
        <v>161</v>
      </c>
      <c r="BM201" s="139" t="s">
        <v>1054</v>
      </c>
    </row>
    <row r="202" spans="2:65" s="1" customFormat="1">
      <c r="B202" s="33"/>
      <c r="D202" s="141" t="s">
        <v>163</v>
      </c>
      <c r="F202" s="142" t="s">
        <v>317</v>
      </c>
      <c r="I202" s="143"/>
      <c r="L202" s="33"/>
      <c r="M202" s="144"/>
      <c r="T202" s="54"/>
      <c r="AT202" s="17" t="s">
        <v>163</v>
      </c>
      <c r="AU202" s="17" t="s">
        <v>86</v>
      </c>
    </row>
    <row r="203" spans="2:65" s="11" customFormat="1" ht="22.9" customHeight="1">
      <c r="B203" s="116"/>
      <c r="D203" s="117" t="s">
        <v>75</v>
      </c>
      <c r="E203" s="126" t="s">
        <v>318</v>
      </c>
      <c r="F203" s="126" t="s">
        <v>319</v>
      </c>
      <c r="I203" s="119"/>
      <c r="J203" s="127">
        <f>BK203</f>
        <v>3232.99</v>
      </c>
      <c r="L203" s="116"/>
      <c r="M203" s="121"/>
      <c r="P203" s="122">
        <f>SUM(P204:P205)</f>
        <v>0</v>
      </c>
      <c r="R203" s="122">
        <f>SUM(R204:R205)</f>
        <v>0</v>
      </c>
      <c r="T203" s="123">
        <f>SUM(T204:T205)</f>
        <v>0</v>
      </c>
      <c r="AR203" s="117" t="s">
        <v>84</v>
      </c>
      <c r="AT203" s="124" t="s">
        <v>75</v>
      </c>
      <c r="AU203" s="124" t="s">
        <v>84</v>
      </c>
      <c r="AY203" s="117" t="s">
        <v>153</v>
      </c>
      <c r="BK203" s="125">
        <f>SUM(BK204:BK205)</f>
        <v>3232.99</v>
      </c>
    </row>
    <row r="204" spans="2:65" s="1" customFormat="1" ht="37.9" customHeight="1">
      <c r="B204" s="33"/>
      <c r="C204" s="128" t="s">
        <v>313</v>
      </c>
      <c r="D204" s="128" t="s">
        <v>156</v>
      </c>
      <c r="E204" s="129" t="s">
        <v>321</v>
      </c>
      <c r="F204" s="130" t="s">
        <v>322</v>
      </c>
      <c r="G204" s="131" t="s">
        <v>294</v>
      </c>
      <c r="H204" s="132">
        <v>2.5430000000000001</v>
      </c>
      <c r="I204" s="133">
        <v>1271.33</v>
      </c>
      <c r="J204" s="134">
        <f>ROUND(I204*H204,2)</f>
        <v>3232.99</v>
      </c>
      <c r="K204" s="130" t="s">
        <v>160</v>
      </c>
      <c r="L204" s="33"/>
      <c r="M204" s="135" t="s">
        <v>32</v>
      </c>
      <c r="N204" s="136" t="s">
        <v>47</v>
      </c>
      <c r="P204" s="137">
        <f>O204*H204</f>
        <v>0</v>
      </c>
      <c r="Q204" s="137">
        <v>0</v>
      </c>
      <c r="R204" s="137">
        <f>Q204*H204</f>
        <v>0</v>
      </c>
      <c r="S204" s="137">
        <v>0</v>
      </c>
      <c r="T204" s="138">
        <f>S204*H204</f>
        <v>0</v>
      </c>
      <c r="AR204" s="139" t="s">
        <v>161</v>
      </c>
      <c r="AT204" s="139" t="s">
        <v>156</v>
      </c>
      <c r="AU204" s="139" t="s">
        <v>86</v>
      </c>
      <c r="AY204" s="17" t="s">
        <v>153</v>
      </c>
      <c r="BE204" s="140">
        <f>IF(N204="základní",J204,0)</f>
        <v>3232.99</v>
      </c>
      <c r="BF204" s="140">
        <f>IF(N204="snížená",J204,0)</f>
        <v>0</v>
      </c>
      <c r="BG204" s="140">
        <f>IF(N204="zákl. přenesená",J204,0)</f>
        <v>0</v>
      </c>
      <c r="BH204" s="140">
        <f>IF(N204="sníž. přenesená",J204,0)</f>
        <v>0</v>
      </c>
      <c r="BI204" s="140">
        <f>IF(N204="nulová",J204,0)</f>
        <v>0</v>
      </c>
      <c r="BJ204" s="17" t="s">
        <v>84</v>
      </c>
      <c r="BK204" s="140">
        <f>ROUND(I204*H204,2)</f>
        <v>3232.99</v>
      </c>
      <c r="BL204" s="17" t="s">
        <v>161</v>
      </c>
      <c r="BM204" s="139" t="s">
        <v>1055</v>
      </c>
    </row>
    <row r="205" spans="2:65" s="1" customFormat="1">
      <c r="B205" s="33"/>
      <c r="D205" s="141" t="s">
        <v>163</v>
      </c>
      <c r="F205" s="142" t="s">
        <v>324</v>
      </c>
      <c r="I205" s="143"/>
      <c r="L205" s="33"/>
      <c r="M205" s="144"/>
      <c r="T205" s="54"/>
      <c r="AT205" s="17" t="s">
        <v>163</v>
      </c>
      <c r="AU205" s="17" t="s">
        <v>86</v>
      </c>
    </row>
    <row r="206" spans="2:65" s="11" customFormat="1" ht="25.9" customHeight="1">
      <c r="B206" s="116"/>
      <c r="D206" s="117" t="s">
        <v>75</v>
      </c>
      <c r="E206" s="118" t="s">
        <v>325</v>
      </c>
      <c r="F206" s="118" t="s">
        <v>326</v>
      </c>
      <c r="I206" s="119"/>
      <c r="J206" s="120">
        <f>BK206</f>
        <v>94881.23000000001</v>
      </c>
      <c r="L206" s="116"/>
      <c r="M206" s="121"/>
      <c r="P206" s="122">
        <f>P207+P221+P237+P273+P326+P338+P358+P371+P422+P452+P467</f>
        <v>0</v>
      </c>
      <c r="R206" s="122">
        <f>R207+R221+R237+R273+R326+R338+R358+R371+R422+R452+R467</f>
        <v>0.63384950500000004</v>
      </c>
      <c r="T206" s="123">
        <f>T207+T221+T237+T273+T326+T338+T358+T371+T422+T452+T467</f>
        <v>0.10287</v>
      </c>
      <c r="AR206" s="117" t="s">
        <v>86</v>
      </c>
      <c r="AT206" s="124" t="s">
        <v>75</v>
      </c>
      <c r="AU206" s="124" t="s">
        <v>76</v>
      </c>
      <c r="AY206" s="117" t="s">
        <v>153</v>
      </c>
      <c r="BK206" s="125">
        <f>BK207+BK221+BK237+BK273+BK326+BK338+BK358+BK371+BK422+BK452+BK467</f>
        <v>94881.23000000001</v>
      </c>
    </row>
    <row r="207" spans="2:65" s="11" customFormat="1" ht="22.9" customHeight="1">
      <c r="B207" s="116"/>
      <c r="D207" s="117" t="s">
        <v>75</v>
      </c>
      <c r="E207" s="126" t="s">
        <v>327</v>
      </c>
      <c r="F207" s="126" t="s">
        <v>328</v>
      </c>
      <c r="I207" s="119"/>
      <c r="J207" s="127">
        <f>BK207</f>
        <v>6328.6600000000008</v>
      </c>
      <c r="L207" s="116"/>
      <c r="M207" s="121"/>
      <c r="P207" s="122">
        <f>SUM(P208:P220)</f>
        <v>0</v>
      </c>
      <c r="R207" s="122">
        <f>SUM(R208:R220)</f>
        <v>1.4740000000000001E-2</v>
      </c>
      <c r="T207" s="123">
        <f>SUM(T208:T220)</f>
        <v>0</v>
      </c>
      <c r="AR207" s="117" t="s">
        <v>86</v>
      </c>
      <c r="AT207" s="124" t="s">
        <v>75</v>
      </c>
      <c r="AU207" s="124" t="s">
        <v>84</v>
      </c>
      <c r="AY207" s="117" t="s">
        <v>153</v>
      </c>
      <c r="BK207" s="125">
        <f>SUM(BK208:BK220)</f>
        <v>6328.6600000000008</v>
      </c>
    </row>
    <row r="208" spans="2:65" s="1" customFormat="1" ht="16.5" customHeight="1">
      <c r="B208" s="33"/>
      <c r="C208" s="128" t="s">
        <v>320</v>
      </c>
      <c r="D208" s="128" t="s">
        <v>156</v>
      </c>
      <c r="E208" s="129" t="s">
        <v>330</v>
      </c>
      <c r="F208" s="130" t="s">
        <v>331</v>
      </c>
      <c r="G208" s="131" t="s">
        <v>226</v>
      </c>
      <c r="H208" s="132">
        <v>2</v>
      </c>
      <c r="I208" s="133">
        <v>452.03</v>
      </c>
      <c r="J208" s="134">
        <f>ROUND(I208*H208,2)</f>
        <v>904.06</v>
      </c>
      <c r="K208" s="130" t="s">
        <v>160</v>
      </c>
      <c r="L208" s="33"/>
      <c r="M208" s="135" t="s">
        <v>32</v>
      </c>
      <c r="N208" s="136" t="s">
        <v>47</v>
      </c>
      <c r="P208" s="137">
        <f>O208*H208</f>
        <v>0</v>
      </c>
      <c r="Q208" s="137">
        <v>7.1000000000000002E-4</v>
      </c>
      <c r="R208" s="137">
        <f>Q208*H208</f>
        <v>1.42E-3</v>
      </c>
      <c r="S208" s="137">
        <v>0</v>
      </c>
      <c r="T208" s="138">
        <f>S208*H208</f>
        <v>0</v>
      </c>
      <c r="AR208" s="139" t="s">
        <v>261</v>
      </c>
      <c r="AT208" s="139" t="s">
        <v>156</v>
      </c>
      <c r="AU208" s="139" t="s">
        <v>86</v>
      </c>
      <c r="AY208" s="17" t="s">
        <v>153</v>
      </c>
      <c r="BE208" s="140">
        <f>IF(N208="základní",J208,0)</f>
        <v>904.06</v>
      </c>
      <c r="BF208" s="140">
        <f>IF(N208="snížená",J208,0)</f>
        <v>0</v>
      </c>
      <c r="BG208" s="140">
        <f>IF(N208="zákl. přenesená",J208,0)</f>
        <v>0</v>
      </c>
      <c r="BH208" s="140">
        <f>IF(N208="sníž. přenesená",J208,0)</f>
        <v>0</v>
      </c>
      <c r="BI208" s="140">
        <f>IF(N208="nulová",J208,0)</f>
        <v>0</v>
      </c>
      <c r="BJ208" s="17" t="s">
        <v>84</v>
      </c>
      <c r="BK208" s="140">
        <f>ROUND(I208*H208,2)</f>
        <v>904.06</v>
      </c>
      <c r="BL208" s="17" t="s">
        <v>261</v>
      </c>
      <c r="BM208" s="139" t="s">
        <v>1056</v>
      </c>
    </row>
    <row r="209" spans="2:65" s="1" customFormat="1">
      <c r="B209" s="33"/>
      <c r="D209" s="141" t="s">
        <v>163</v>
      </c>
      <c r="F209" s="142" t="s">
        <v>333</v>
      </c>
      <c r="I209" s="143"/>
      <c r="L209" s="33"/>
      <c r="M209" s="144"/>
      <c r="T209" s="54"/>
      <c r="AT209" s="17" t="s">
        <v>163</v>
      </c>
      <c r="AU209" s="17" t="s">
        <v>86</v>
      </c>
    </row>
    <row r="210" spans="2:65" s="1" customFormat="1" ht="16.5" customHeight="1">
      <c r="B210" s="33"/>
      <c r="C210" s="128" t="s">
        <v>329</v>
      </c>
      <c r="D210" s="128" t="s">
        <v>156</v>
      </c>
      <c r="E210" s="129" t="s">
        <v>335</v>
      </c>
      <c r="F210" s="130" t="s">
        <v>336</v>
      </c>
      <c r="G210" s="131" t="s">
        <v>226</v>
      </c>
      <c r="H210" s="132">
        <v>6</v>
      </c>
      <c r="I210" s="133">
        <v>555.62</v>
      </c>
      <c r="J210" s="134">
        <f>ROUND(I210*H210,2)</f>
        <v>3333.72</v>
      </c>
      <c r="K210" s="130" t="s">
        <v>160</v>
      </c>
      <c r="L210" s="33"/>
      <c r="M210" s="135" t="s">
        <v>32</v>
      </c>
      <c r="N210" s="136" t="s">
        <v>47</v>
      </c>
      <c r="P210" s="137">
        <f>O210*H210</f>
        <v>0</v>
      </c>
      <c r="Q210" s="137">
        <v>2.0600000000000002E-3</v>
      </c>
      <c r="R210" s="137">
        <f>Q210*H210</f>
        <v>1.2360000000000001E-2</v>
      </c>
      <c r="S210" s="137">
        <v>0</v>
      </c>
      <c r="T210" s="138">
        <f>S210*H210</f>
        <v>0</v>
      </c>
      <c r="AR210" s="139" t="s">
        <v>261</v>
      </c>
      <c r="AT210" s="139" t="s">
        <v>156</v>
      </c>
      <c r="AU210" s="139" t="s">
        <v>86</v>
      </c>
      <c r="AY210" s="17" t="s">
        <v>153</v>
      </c>
      <c r="BE210" s="140">
        <f>IF(N210="základní",J210,0)</f>
        <v>3333.72</v>
      </c>
      <c r="BF210" s="140">
        <f>IF(N210="snížená",J210,0)</f>
        <v>0</v>
      </c>
      <c r="BG210" s="140">
        <f>IF(N210="zákl. přenesená",J210,0)</f>
        <v>0</v>
      </c>
      <c r="BH210" s="140">
        <f>IF(N210="sníž. přenesená",J210,0)</f>
        <v>0</v>
      </c>
      <c r="BI210" s="140">
        <f>IF(N210="nulová",J210,0)</f>
        <v>0</v>
      </c>
      <c r="BJ210" s="17" t="s">
        <v>84</v>
      </c>
      <c r="BK210" s="140">
        <f>ROUND(I210*H210,2)</f>
        <v>3333.72</v>
      </c>
      <c r="BL210" s="17" t="s">
        <v>261</v>
      </c>
      <c r="BM210" s="139" t="s">
        <v>1057</v>
      </c>
    </row>
    <row r="211" spans="2:65" s="1" customFormat="1">
      <c r="B211" s="33"/>
      <c r="D211" s="141" t="s">
        <v>163</v>
      </c>
      <c r="F211" s="142" t="s">
        <v>338</v>
      </c>
      <c r="I211" s="143"/>
      <c r="L211" s="33"/>
      <c r="M211" s="144"/>
      <c r="T211" s="54"/>
      <c r="AT211" s="17" t="s">
        <v>163</v>
      </c>
      <c r="AU211" s="17" t="s">
        <v>86</v>
      </c>
    </row>
    <row r="212" spans="2:65" s="1" customFormat="1" ht="16.5" customHeight="1">
      <c r="B212" s="33"/>
      <c r="C212" s="128" t="s">
        <v>334</v>
      </c>
      <c r="D212" s="128" t="s">
        <v>156</v>
      </c>
      <c r="E212" s="129" t="s">
        <v>340</v>
      </c>
      <c r="F212" s="130" t="s">
        <v>341</v>
      </c>
      <c r="G212" s="131" t="s">
        <v>226</v>
      </c>
      <c r="H212" s="132">
        <v>2</v>
      </c>
      <c r="I212" s="133">
        <v>395.53</v>
      </c>
      <c r="J212" s="134">
        <f>ROUND(I212*H212,2)</f>
        <v>791.06</v>
      </c>
      <c r="K212" s="130" t="s">
        <v>160</v>
      </c>
      <c r="L212" s="33"/>
      <c r="M212" s="135" t="s">
        <v>32</v>
      </c>
      <c r="N212" s="136" t="s">
        <v>47</v>
      </c>
      <c r="P212" s="137">
        <f>O212*H212</f>
        <v>0</v>
      </c>
      <c r="Q212" s="137">
        <v>4.8000000000000001E-4</v>
      </c>
      <c r="R212" s="137">
        <f>Q212*H212</f>
        <v>9.6000000000000002E-4</v>
      </c>
      <c r="S212" s="137">
        <v>0</v>
      </c>
      <c r="T212" s="138">
        <f>S212*H212</f>
        <v>0</v>
      </c>
      <c r="AR212" s="139" t="s">
        <v>261</v>
      </c>
      <c r="AT212" s="139" t="s">
        <v>156</v>
      </c>
      <c r="AU212" s="139" t="s">
        <v>86</v>
      </c>
      <c r="AY212" s="17" t="s">
        <v>153</v>
      </c>
      <c r="BE212" s="140">
        <f>IF(N212="základní",J212,0)</f>
        <v>791.06</v>
      </c>
      <c r="BF212" s="140">
        <f>IF(N212="snížená",J212,0)</f>
        <v>0</v>
      </c>
      <c r="BG212" s="140">
        <f>IF(N212="zákl. přenesená",J212,0)</f>
        <v>0</v>
      </c>
      <c r="BH212" s="140">
        <f>IF(N212="sníž. přenesená",J212,0)</f>
        <v>0</v>
      </c>
      <c r="BI212" s="140">
        <f>IF(N212="nulová",J212,0)</f>
        <v>0</v>
      </c>
      <c r="BJ212" s="17" t="s">
        <v>84</v>
      </c>
      <c r="BK212" s="140">
        <f>ROUND(I212*H212,2)</f>
        <v>791.06</v>
      </c>
      <c r="BL212" s="17" t="s">
        <v>261</v>
      </c>
      <c r="BM212" s="139" t="s">
        <v>1058</v>
      </c>
    </row>
    <row r="213" spans="2:65" s="1" customFormat="1">
      <c r="B213" s="33"/>
      <c r="D213" s="141" t="s">
        <v>163</v>
      </c>
      <c r="F213" s="142" t="s">
        <v>343</v>
      </c>
      <c r="I213" s="143"/>
      <c r="L213" s="33"/>
      <c r="M213" s="144"/>
      <c r="T213" s="54"/>
      <c r="AT213" s="17" t="s">
        <v>163</v>
      </c>
      <c r="AU213" s="17" t="s">
        <v>86</v>
      </c>
    </row>
    <row r="214" spans="2:65" s="1" customFormat="1" ht="16.5" customHeight="1">
      <c r="B214" s="33"/>
      <c r="C214" s="128" t="s">
        <v>339</v>
      </c>
      <c r="D214" s="128" t="s">
        <v>156</v>
      </c>
      <c r="E214" s="129" t="s">
        <v>345</v>
      </c>
      <c r="F214" s="130" t="s">
        <v>346</v>
      </c>
      <c r="G214" s="131" t="s">
        <v>271</v>
      </c>
      <c r="H214" s="132">
        <v>1</v>
      </c>
      <c r="I214" s="133">
        <v>103.59</v>
      </c>
      <c r="J214" s="134">
        <f>ROUND(I214*H214,2)</f>
        <v>103.59</v>
      </c>
      <c r="K214" s="130" t="s">
        <v>160</v>
      </c>
      <c r="L214" s="33"/>
      <c r="M214" s="135" t="s">
        <v>32</v>
      </c>
      <c r="N214" s="136" t="s">
        <v>47</v>
      </c>
      <c r="P214" s="137">
        <f>O214*H214</f>
        <v>0</v>
      </c>
      <c r="Q214" s="137">
        <v>0</v>
      </c>
      <c r="R214" s="137">
        <f>Q214*H214</f>
        <v>0</v>
      </c>
      <c r="S214" s="137">
        <v>0</v>
      </c>
      <c r="T214" s="138">
        <f>S214*H214</f>
        <v>0</v>
      </c>
      <c r="AR214" s="139" t="s">
        <v>261</v>
      </c>
      <c r="AT214" s="139" t="s">
        <v>156</v>
      </c>
      <c r="AU214" s="139" t="s">
        <v>86</v>
      </c>
      <c r="AY214" s="17" t="s">
        <v>153</v>
      </c>
      <c r="BE214" s="140">
        <f>IF(N214="základní",J214,0)</f>
        <v>103.59</v>
      </c>
      <c r="BF214" s="140">
        <f>IF(N214="snížená",J214,0)</f>
        <v>0</v>
      </c>
      <c r="BG214" s="140">
        <f>IF(N214="zákl. přenesená",J214,0)</f>
        <v>0</v>
      </c>
      <c r="BH214" s="140">
        <f>IF(N214="sníž. přenesená",J214,0)</f>
        <v>0</v>
      </c>
      <c r="BI214" s="140">
        <f>IF(N214="nulová",J214,0)</f>
        <v>0</v>
      </c>
      <c r="BJ214" s="17" t="s">
        <v>84</v>
      </c>
      <c r="BK214" s="140">
        <f>ROUND(I214*H214,2)</f>
        <v>103.59</v>
      </c>
      <c r="BL214" s="17" t="s">
        <v>261</v>
      </c>
      <c r="BM214" s="139" t="s">
        <v>1059</v>
      </c>
    </row>
    <row r="215" spans="2:65" s="1" customFormat="1">
      <c r="B215" s="33"/>
      <c r="D215" s="141" t="s">
        <v>163</v>
      </c>
      <c r="F215" s="142" t="s">
        <v>348</v>
      </c>
      <c r="I215" s="143"/>
      <c r="L215" s="33"/>
      <c r="M215" s="144"/>
      <c r="T215" s="54"/>
      <c r="AT215" s="17" t="s">
        <v>163</v>
      </c>
      <c r="AU215" s="17" t="s">
        <v>86</v>
      </c>
    </row>
    <row r="216" spans="2:65" s="1" customFormat="1" ht="16.5" customHeight="1">
      <c r="B216" s="33"/>
      <c r="C216" s="128" t="s">
        <v>344</v>
      </c>
      <c r="D216" s="128" t="s">
        <v>156</v>
      </c>
      <c r="E216" s="129" t="s">
        <v>350</v>
      </c>
      <c r="F216" s="130" t="s">
        <v>351</v>
      </c>
      <c r="G216" s="131" t="s">
        <v>271</v>
      </c>
      <c r="H216" s="132">
        <v>2</v>
      </c>
      <c r="I216" s="133">
        <v>141.26</v>
      </c>
      <c r="J216" s="134">
        <f>ROUND(I216*H216,2)</f>
        <v>282.52</v>
      </c>
      <c r="K216" s="130" t="s">
        <v>160</v>
      </c>
      <c r="L216" s="33"/>
      <c r="M216" s="135" t="s">
        <v>32</v>
      </c>
      <c r="N216" s="136" t="s">
        <v>47</v>
      </c>
      <c r="P216" s="137">
        <f>O216*H216</f>
        <v>0</v>
      </c>
      <c r="Q216" s="137">
        <v>0</v>
      </c>
      <c r="R216" s="137">
        <f>Q216*H216</f>
        <v>0</v>
      </c>
      <c r="S216" s="137">
        <v>0</v>
      </c>
      <c r="T216" s="138">
        <f>S216*H216</f>
        <v>0</v>
      </c>
      <c r="AR216" s="139" t="s">
        <v>261</v>
      </c>
      <c r="AT216" s="139" t="s">
        <v>156</v>
      </c>
      <c r="AU216" s="139" t="s">
        <v>86</v>
      </c>
      <c r="AY216" s="17" t="s">
        <v>153</v>
      </c>
      <c r="BE216" s="140">
        <f>IF(N216="základní",J216,0)</f>
        <v>282.52</v>
      </c>
      <c r="BF216" s="140">
        <f>IF(N216="snížená",J216,0)</f>
        <v>0</v>
      </c>
      <c r="BG216" s="140">
        <f>IF(N216="zákl. přenesená",J216,0)</f>
        <v>0</v>
      </c>
      <c r="BH216" s="140">
        <f>IF(N216="sníž. přenesená",J216,0)</f>
        <v>0</v>
      </c>
      <c r="BI216" s="140">
        <f>IF(N216="nulová",J216,0)</f>
        <v>0</v>
      </c>
      <c r="BJ216" s="17" t="s">
        <v>84</v>
      </c>
      <c r="BK216" s="140">
        <f>ROUND(I216*H216,2)</f>
        <v>282.52</v>
      </c>
      <c r="BL216" s="17" t="s">
        <v>261</v>
      </c>
      <c r="BM216" s="139" t="s">
        <v>1060</v>
      </c>
    </row>
    <row r="217" spans="2:65" s="1" customFormat="1">
      <c r="B217" s="33"/>
      <c r="D217" s="141" t="s">
        <v>163</v>
      </c>
      <c r="F217" s="142" t="s">
        <v>353</v>
      </c>
      <c r="I217" s="143"/>
      <c r="L217" s="33"/>
      <c r="M217" s="144"/>
      <c r="T217" s="54"/>
      <c r="AT217" s="17" t="s">
        <v>163</v>
      </c>
      <c r="AU217" s="17" t="s">
        <v>86</v>
      </c>
    </row>
    <row r="218" spans="2:65" s="1" customFormat="1" ht="16.5" customHeight="1">
      <c r="B218" s="33"/>
      <c r="C218" s="128" t="s">
        <v>349</v>
      </c>
      <c r="D218" s="128" t="s">
        <v>156</v>
      </c>
      <c r="E218" s="129" t="s">
        <v>355</v>
      </c>
      <c r="F218" s="130" t="s">
        <v>356</v>
      </c>
      <c r="G218" s="131" t="s">
        <v>288</v>
      </c>
      <c r="H218" s="132">
        <v>1</v>
      </c>
      <c r="I218" s="133">
        <v>894.64</v>
      </c>
      <c r="J218" s="134">
        <f>ROUND(I218*H218,2)</f>
        <v>894.64</v>
      </c>
      <c r="K218" s="130" t="s">
        <v>264</v>
      </c>
      <c r="L218" s="33"/>
      <c r="M218" s="135" t="s">
        <v>32</v>
      </c>
      <c r="N218" s="136" t="s">
        <v>47</v>
      </c>
      <c r="P218" s="137">
        <f>O218*H218</f>
        <v>0</v>
      </c>
      <c r="Q218" s="137">
        <v>0</v>
      </c>
      <c r="R218" s="137">
        <f>Q218*H218</f>
        <v>0</v>
      </c>
      <c r="S218" s="137">
        <v>0</v>
      </c>
      <c r="T218" s="138">
        <f>S218*H218</f>
        <v>0</v>
      </c>
      <c r="AR218" s="139" t="s">
        <v>261</v>
      </c>
      <c r="AT218" s="139" t="s">
        <v>156</v>
      </c>
      <c r="AU218" s="139" t="s">
        <v>86</v>
      </c>
      <c r="AY218" s="17" t="s">
        <v>153</v>
      </c>
      <c r="BE218" s="140">
        <f>IF(N218="základní",J218,0)</f>
        <v>894.64</v>
      </c>
      <c r="BF218" s="140">
        <f>IF(N218="snížená",J218,0)</f>
        <v>0</v>
      </c>
      <c r="BG218" s="140">
        <f>IF(N218="zákl. přenesená",J218,0)</f>
        <v>0</v>
      </c>
      <c r="BH218" s="140">
        <f>IF(N218="sníž. přenesená",J218,0)</f>
        <v>0</v>
      </c>
      <c r="BI218" s="140">
        <f>IF(N218="nulová",J218,0)</f>
        <v>0</v>
      </c>
      <c r="BJ218" s="17" t="s">
        <v>84</v>
      </c>
      <c r="BK218" s="140">
        <f>ROUND(I218*H218,2)</f>
        <v>894.64</v>
      </c>
      <c r="BL218" s="17" t="s">
        <v>261</v>
      </c>
      <c r="BM218" s="139" t="s">
        <v>1061</v>
      </c>
    </row>
    <row r="219" spans="2:65" s="1" customFormat="1" ht="24.2" customHeight="1">
      <c r="B219" s="33"/>
      <c r="C219" s="128" t="s">
        <v>354</v>
      </c>
      <c r="D219" s="128" t="s">
        <v>156</v>
      </c>
      <c r="E219" s="129" t="s">
        <v>359</v>
      </c>
      <c r="F219" s="130" t="s">
        <v>360</v>
      </c>
      <c r="G219" s="131" t="s">
        <v>294</v>
      </c>
      <c r="H219" s="132">
        <v>1.4999999999999999E-2</v>
      </c>
      <c r="I219" s="133">
        <v>1271.33</v>
      </c>
      <c r="J219" s="134">
        <f>ROUND(I219*H219,2)</f>
        <v>19.07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261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19.07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19.07</v>
      </c>
      <c r="BL219" s="17" t="s">
        <v>261</v>
      </c>
      <c r="BM219" s="139" t="s">
        <v>1062</v>
      </c>
    </row>
    <row r="220" spans="2:65" s="1" customFormat="1">
      <c r="B220" s="33"/>
      <c r="D220" s="141" t="s">
        <v>163</v>
      </c>
      <c r="F220" s="142" t="s">
        <v>362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1" customFormat="1" ht="22.9" customHeight="1">
      <c r="B221" s="116"/>
      <c r="D221" s="117" t="s">
        <v>75</v>
      </c>
      <c r="E221" s="126" t="s">
        <v>363</v>
      </c>
      <c r="F221" s="126" t="s">
        <v>364</v>
      </c>
      <c r="I221" s="119"/>
      <c r="J221" s="127">
        <f>BK221</f>
        <v>7259.3</v>
      </c>
      <c r="L221" s="116"/>
      <c r="M221" s="121"/>
      <c r="P221" s="122">
        <f>SUM(P222:P236)</f>
        <v>0</v>
      </c>
      <c r="R221" s="122">
        <f>SUM(R222:R236)</f>
        <v>1.3199999999999998E-2</v>
      </c>
      <c r="T221" s="123">
        <f>SUM(T222:T236)</f>
        <v>0</v>
      </c>
      <c r="AR221" s="117" t="s">
        <v>86</v>
      </c>
      <c r="AT221" s="124" t="s">
        <v>75</v>
      </c>
      <c r="AU221" s="124" t="s">
        <v>84</v>
      </c>
      <c r="AY221" s="117" t="s">
        <v>153</v>
      </c>
      <c r="BK221" s="125">
        <f>SUM(BK222:BK236)</f>
        <v>7259.3</v>
      </c>
    </row>
    <row r="222" spans="2:65" s="1" customFormat="1" ht="21.75" customHeight="1">
      <c r="B222" s="33"/>
      <c r="C222" s="128" t="s">
        <v>358</v>
      </c>
      <c r="D222" s="128" t="s">
        <v>156</v>
      </c>
      <c r="E222" s="129" t="s">
        <v>366</v>
      </c>
      <c r="F222" s="130" t="s">
        <v>367</v>
      </c>
      <c r="G222" s="131" t="s">
        <v>226</v>
      </c>
      <c r="H222" s="132">
        <v>5</v>
      </c>
      <c r="I222" s="133">
        <v>414.36</v>
      </c>
      <c r="J222" s="134">
        <f>ROUND(I222*H222,2)</f>
        <v>2071.8000000000002</v>
      </c>
      <c r="K222" s="130" t="s">
        <v>160</v>
      </c>
      <c r="L222" s="33"/>
      <c r="M222" s="135" t="s">
        <v>32</v>
      </c>
      <c r="N222" s="136" t="s">
        <v>47</v>
      </c>
      <c r="P222" s="137">
        <f>O222*H222</f>
        <v>0</v>
      </c>
      <c r="Q222" s="137">
        <v>1.16E-3</v>
      </c>
      <c r="R222" s="137">
        <f>Q222*H222</f>
        <v>5.7999999999999996E-3</v>
      </c>
      <c r="S222" s="137">
        <v>0</v>
      </c>
      <c r="T222" s="138">
        <f>S222*H222</f>
        <v>0</v>
      </c>
      <c r="AR222" s="139" t="s">
        <v>261</v>
      </c>
      <c r="AT222" s="139" t="s">
        <v>156</v>
      </c>
      <c r="AU222" s="139" t="s">
        <v>86</v>
      </c>
      <c r="AY222" s="17" t="s">
        <v>153</v>
      </c>
      <c r="BE222" s="140">
        <f>IF(N222="základní",J222,0)</f>
        <v>2071.8000000000002</v>
      </c>
      <c r="BF222" s="140">
        <f>IF(N222="snížená",J222,0)</f>
        <v>0</v>
      </c>
      <c r="BG222" s="140">
        <f>IF(N222="zákl. přenesená",J222,0)</f>
        <v>0</v>
      </c>
      <c r="BH222" s="140">
        <f>IF(N222="sníž. přenesená",J222,0)</f>
        <v>0</v>
      </c>
      <c r="BI222" s="140">
        <f>IF(N222="nulová",J222,0)</f>
        <v>0</v>
      </c>
      <c r="BJ222" s="17" t="s">
        <v>84</v>
      </c>
      <c r="BK222" s="140">
        <f>ROUND(I222*H222,2)</f>
        <v>2071.8000000000002</v>
      </c>
      <c r="BL222" s="17" t="s">
        <v>261</v>
      </c>
      <c r="BM222" s="139" t="s">
        <v>1063</v>
      </c>
    </row>
    <row r="223" spans="2:65" s="1" customFormat="1">
      <c r="B223" s="33"/>
      <c r="D223" s="141" t="s">
        <v>163</v>
      </c>
      <c r="F223" s="142" t="s">
        <v>369</v>
      </c>
      <c r="I223" s="143"/>
      <c r="L223" s="33"/>
      <c r="M223" s="144"/>
      <c r="T223" s="54"/>
      <c r="AT223" s="17" t="s">
        <v>163</v>
      </c>
      <c r="AU223" s="17" t="s">
        <v>86</v>
      </c>
    </row>
    <row r="224" spans="2:65" s="1" customFormat="1" ht="21.75" customHeight="1">
      <c r="B224" s="33"/>
      <c r="C224" s="128" t="s">
        <v>365</v>
      </c>
      <c r="D224" s="128" t="s">
        <v>156</v>
      </c>
      <c r="E224" s="129" t="s">
        <v>371</v>
      </c>
      <c r="F224" s="130" t="s">
        <v>372</v>
      </c>
      <c r="G224" s="131" t="s">
        <v>226</v>
      </c>
      <c r="H224" s="132">
        <v>5</v>
      </c>
      <c r="I224" s="133">
        <v>452.03</v>
      </c>
      <c r="J224" s="134">
        <f>ROUND(I224*H224,2)</f>
        <v>2260.15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1.2600000000000001E-3</v>
      </c>
      <c r="R224" s="137">
        <f>Q224*H224</f>
        <v>6.3E-3</v>
      </c>
      <c r="S224" s="137">
        <v>0</v>
      </c>
      <c r="T224" s="138">
        <f>S224*H224</f>
        <v>0</v>
      </c>
      <c r="AR224" s="139" t="s">
        <v>261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2260.15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2260.15</v>
      </c>
      <c r="BL224" s="17" t="s">
        <v>261</v>
      </c>
      <c r="BM224" s="139" t="s">
        <v>1064</v>
      </c>
    </row>
    <row r="225" spans="2:65" s="1" customFormat="1">
      <c r="B225" s="33"/>
      <c r="D225" s="141" t="s">
        <v>163</v>
      </c>
      <c r="F225" s="142" t="s">
        <v>374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370</v>
      </c>
      <c r="D226" s="128" t="s">
        <v>156</v>
      </c>
      <c r="E226" s="129" t="s">
        <v>376</v>
      </c>
      <c r="F226" s="130" t="s">
        <v>377</v>
      </c>
      <c r="G226" s="131" t="s">
        <v>226</v>
      </c>
      <c r="H226" s="132">
        <v>10</v>
      </c>
      <c r="I226" s="133">
        <v>67.33</v>
      </c>
      <c r="J226" s="134">
        <f>ROUND(I226*H226,2)</f>
        <v>673.3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4.0000000000000003E-5</v>
      </c>
      <c r="R226" s="137">
        <f>Q226*H226</f>
        <v>4.0000000000000002E-4</v>
      </c>
      <c r="S226" s="137">
        <v>0</v>
      </c>
      <c r="T226" s="138">
        <f>S226*H226</f>
        <v>0</v>
      </c>
      <c r="AR226" s="139" t="s">
        <v>261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673.3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673.3</v>
      </c>
      <c r="BL226" s="17" t="s">
        <v>261</v>
      </c>
      <c r="BM226" s="139" t="s">
        <v>1065</v>
      </c>
    </row>
    <row r="227" spans="2:65" s="1" customFormat="1">
      <c r="B227" s="33"/>
      <c r="D227" s="141" t="s">
        <v>163</v>
      </c>
      <c r="F227" s="142" t="s">
        <v>379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" customFormat="1" ht="16.5" customHeight="1">
      <c r="B228" s="33"/>
      <c r="C228" s="128" t="s">
        <v>375</v>
      </c>
      <c r="D228" s="128" t="s">
        <v>156</v>
      </c>
      <c r="E228" s="129" t="s">
        <v>386</v>
      </c>
      <c r="F228" s="130" t="s">
        <v>387</v>
      </c>
      <c r="G228" s="131" t="s">
        <v>271</v>
      </c>
      <c r="H228" s="132">
        <v>3</v>
      </c>
      <c r="I228" s="133">
        <v>150.68</v>
      </c>
      <c r="J228" s="134">
        <f>ROUND(I228*H228,2)</f>
        <v>452.04</v>
      </c>
      <c r="K228" s="130" t="s">
        <v>160</v>
      </c>
      <c r="L228" s="33"/>
      <c r="M228" s="135" t="s">
        <v>32</v>
      </c>
      <c r="N228" s="136" t="s">
        <v>47</v>
      </c>
      <c r="P228" s="137">
        <f>O228*H228</f>
        <v>0</v>
      </c>
      <c r="Q228" s="137">
        <v>0</v>
      </c>
      <c r="R228" s="137">
        <f>Q228*H228</f>
        <v>0</v>
      </c>
      <c r="S228" s="137">
        <v>0</v>
      </c>
      <c r="T228" s="138">
        <f>S228*H228</f>
        <v>0</v>
      </c>
      <c r="AR228" s="139" t="s">
        <v>261</v>
      </c>
      <c r="AT228" s="139" t="s">
        <v>156</v>
      </c>
      <c r="AU228" s="139" t="s">
        <v>86</v>
      </c>
      <c r="AY228" s="17" t="s">
        <v>153</v>
      </c>
      <c r="BE228" s="140">
        <f>IF(N228="základní",J228,0)</f>
        <v>452.04</v>
      </c>
      <c r="BF228" s="140">
        <f>IF(N228="snížená",J228,0)</f>
        <v>0</v>
      </c>
      <c r="BG228" s="140">
        <f>IF(N228="zákl. přenesená",J228,0)</f>
        <v>0</v>
      </c>
      <c r="BH228" s="140">
        <f>IF(N228="sníž. přenesená",J228,0)</f>
        <v>0</v>
      </c>
      <c r="BI228" s="140">
        <f>IF(N228="nulová",J228,0)</f>
        <v>0</v>
      </c>
      <c r="BJ228" s="17" t="s">
        <v>84</v>
      </c>
      <c r="BK228" s="140">
        <f>ROUND(I228*H228,2)</f>
        <v>452.04</v>
      </c>
      <c r="BL228" s="17" t="s">
        <v>261</v>
      </c>
      <c r="BM228" s="139" t="s">
        <v>1066</v>
      </c>
    </row>
    <row r="229" spans="2:65" s="1" customFormat="1">
      <c r="B229" s="33"/>
      <c r="D229" s="141" t="s">
        <v>163</v>
      </c>
      <c r="F229" s="142" t="s">
        <v>389</v>
      </c>
      <c r="I229" s="143"/>
      <c r="L229" s="33"/>
      <c r="M229" s="144"/>
      <c r="T229" s="54"/>
      <c r="AT229" s="17" t="s">
        <v>163</v>
      </c>
      <c r="AU229" s="17" t="s">
        <v>86</v>
      </c>
    </row>
    <row r="230" spans="2:65" s="1" customFormat="1" ht="16.5" customHeight="1">
      <c r="B230" s="33"/>
      <c r="C230" s="128" t="s">
        <v>380</v>
      </c>
      <c r="D230" s="128" t="s">
        <v>156</v>
      </c>
      <c r="E230" s="129" t="s">
        <v>391</v>
      </c>
      <c r="F230" s="130" t="s">
        <v>392</v>
      </c>
      <c r="G230" s="131" t="s">
        <v>288</v>
      </c>
      <c r="H230" s="132">
        <v>1</v>
      </c>
      <c r="I230" s="133">
        <v>894.64</v>
      </c>
      <c r="J230" s="134">
        <f>ROUND(I230*H230,2)</f>
        <v>894.64</v>
      </c>
      <c r="K230" s="130" t="s">
        <v>264</v>
      </c>
      <c r="L230" s="33"/>
      <c r="M230" s="135" t="s">
        <v>32</v>
      </c>
      <c r="N230" s="136" t="s">
        <v>47</v>
      </c>
      <c r="P230" s="137">
        <f>O230*H230</f>
        <v>0</v>
      </c>
      <c r="Q230" s="137">
        <v>0</v>
      </c>
      <c r="R230" s="137">
        <f>Q230*H230</f>
        <v>0</v>
      </c>
      <c r="S230" s="137">
        <v>0</v>
      </c>
      <c r="T230" s="138">
        <f>S230*H230</f>
        <v>0</v>
      </c>
      <c r="AR230" s="139" t="s">
        <v>261</v>
      </c>
      <c r="AT230" s="139" t="s">
        <v>156</v>
      </c>
      <c r="AU230" s="139" t="s">
        <v>86</v>
      </c>
      <c r="AY230" s="17" t="s">
        <v>153</v>
      </c>
      <c r="BE230" s="140">
        <f>IF(N230="základní",J230,0)</f>
        <v>894.64</v>
      </c>
      <c r="BF230" s="140">
        <f>IF(N230="snížená",J230,0)</f>
        <v>0</v>
      </c>
      <c r="BG230" s="140">
        <f>IF(N230="zákl. přenesená",J230,0)</f>
        <v>0</v>
      </c>
      <c r="BH230" s="140">
        <f>IF(N230="sníž. přenesená",J230,0)</f>
        <v>0</v>
      </c>
      <c r="BI230" s="140">
        <f>IF(N230="nulová",J230,0)</f>
        <v>0</v>
      </c>
      <c r="BJ230" s="17" t="s">
        <v>84</v>
      </c>
      <c r="BK230" s="140">
        <f>ROUND(I230*H230,2)</f>
        <v>894.64</v>
      </c>
      <c r="BL230" s="17" t="s">
        <v>261</v>
      </c>
      <c r="BM230" s="139" t="s">
        <v>1067</v>
      </c>
    </row>
    <row r="231" spans="2:65" s="1" customFormat="1" ht="16.5" customHeight="1">
      <c r="B231" s="33"/>
      <c r="C231" s="128" t="s">
        <v>385</v>
      </c>
      <c r="D231" s="128" t="s">
        <v>156</v>
      </c>
      <c r="E231" s="129" t="s">
        <v>381</v>
      </c>
      <c r="F231" s="130" t="s">
        <v>382</v>
      </c>
      <c r="G231" s="131" t="s">
        <v>271</v>
      </c>
      <c r="H231" s="132">
        <v>3</v>
      </c>
      <c r="I231" s="133">
        <v>218.48</v>
      </c>
      <c r="J231" s="134">
        <f>ROUND(I231*H231,2)</f>
        <v>655.44</v>
      </c>
      <c r="K231" s="130" t="s">
        <v>160</v>
      </c>
      <c r="L231" s="33"/>
      <c r="M231" s="135" t="s">
        <v>32</v>
      </c>
      <c r="N231" s="136" t="s">
        <v>47</v>
      </c>
      <c r="P231" s="137">
        <f>O231*H231</f>
        <v>0</v>
      </c>
      <c r="Q231" s="137">
        <v>2.0000000000000001E-4</v>
      </c>
      <c r="R231" s="137">
        <f>Q231*H231</f>
        <v>6.0000000000000006E-4</v>
      </c>
      <c r="S231" s="137">
        <v>0</v>
      </c>
      <c r="T231" s="138">
        <f>S231*H231</f>
        <v>0</v>
      </c>
      <c r="AR231" s="139" t="s">
        <v>261</v>
      </c>
      <c r="AT231" s="139" t="s">
        <v>156</v>
      </c>
      <c r="AU231" s="139" t="s">
        <v>86</v>
      </c>
      <c r="AY231" s="17" t="s">
        <v>153</v>
      </c>
      <c r="BE231" s="140">
        <f>IF(N231="základní",J231,0)</f>
        <v>655.44</v>
      </c>
      <c r="BF231" s="140">
        <f>IF(N231="snížená",J231,0)</f>
        <v>0</v>
      </c>
      <c r="BG231" s="140">
        <f>IF(N231="zákl. přenesená",J231,0)</f>
        <v>0</v>
      </c>
      <c r="BH231" s="140">
        <f>IF(N231="sníž. přenesená",J231,0)</f>
        <v>0</v>
      </c>
      <c r="BI231" s="140">
        <f>IF(N231="nulová",J231,0)</f>
        <v>0</v>
      </c>
      <c r="BJ231" s="17" t="s">
        <v>84</v>
      </c>
      <c r="BK231" s="140">
        <f>ROUND(I231*H231,2)</f>
        <v>655.44</v>
      </c>
      <c r="BL231" s="17" t="s">
        <v>261</v>
      </c>
      <c r="BM231" s="139" t="s">
        <v>1068</v>
      </c>
    </row>
    <row r="232" spans="2:65" s="1" customFormat="1">
      <c r="B232" s="33"/>
      <c r="D232" s="141" t="s">
        <v>163</v>
      </c>
      <c r="F232" s="142" t="s">
        <v>384</v>
      </c>
      <c r="I232" s="143"/>
      <c r="L232" s="33"/>
      <c r="M232" s="144"/>
      <c r="T232" s="54"/>
      <c r="AT232" s="17" t="s">
        <v>163</v>
      </c>
      <c r="AU232" s="17" t="s">
        <v>86</v>
      </c>
    </row>
    <row r="233" spans="2:65" s="1" customFormat="1" ht="21.75" customHeight="1">
      <c r="B233" s="33"/>
      <c r="C233" s="128" t="s">
        <v>390</v>
      </c>
      <c r="D233" s="128" t="s">
        <v>156</v>
      </c>
      <c r="E233" s="129" t="s">
        <v>395</v>
      </c>
      <c r="F233" s="130" t="s">
        <v>396</v>
      </c>
      <c r="G233" s="131" t="s">
        <v>226</v>
      </c>
      <c r="H233" s="132">
        <v>10</v>
      </c>
      <c r="I233" s="133">
        <v>23.54</v>
      </c>
      <c r="J233" s="134">
        <f>ROUND(I233*H233,2)</f>
        <v>235.4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1.0000000000000001E-5</v>
      </c>
      <c r="R233" s="137">
        <f>Q233*H233</f>
        <v>1E-4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235.4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235.4</v>
      </c>
      <c r="BL233" s="17" t="s">
        <v>261</v>
      </c>
      <c r="BM233" s="139" t="s">
        <v>1069</v>
      </c>
    </row>
    <row r="234" spans="2:65" s="1" customFormat="1">
      <c r="B234" s="33"/>
      <c r="D234" s="141" t="s">
        <v>163</v>
      </c>
      <c r="F234" s="142" t="s">
        <v>398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" customFormat="1" ht="24.2" customHeight="1">
      <c r="B235" s="33"/>
      <c r="C235" s="128" t="s">
        <v>394</v>
      </c>
      <c r="D235" s="128" t="s">
        <v>156</v>
      </c>
      <c r="E235" s="129" t="s">
        <v>400</v>
      </c>
      <c r="F235" s="130" t="s">
        <v>401</v>
      </c>
      <c r="G235" s="131" t="s">
        <v>294</v>
      </c>
      <c r="H235" s="132">
        <v>1.2999999999999999E-2</v>
      </c>
      <c r="I235" s="133">
        <v>1271.33</v>
      </c>
      <c r="J235" s="134">
        <f>ROUND(I235*H235,2)</f>
        <v>16.53</v>
      </c>
      <c r="K235" s="130" t="s">
        <v>160</v>
      </c>
      <c r="L235" s="33"/>
      <c r="M235" s="135" t="s">
        <v>32</v>
      </c>
      <c r="N235" s="136" t="s">
        <v>47</v>
      </c>
      <c r="P235" s="137">
        <f>O235*H235</f>
        <v>0</v>
      </c>
      <c r="Q235" s="137">
        <v>0</v>
      </c>
      <c r="R235" s="137">
        <f>Q235*H235</f>
        <v>0</v>
      </c>
      <c r="S235" s="137">
        <v>0</v>
      </c>
      <c r="T235" s="138">
        <f>S235*H235</f>
        <v>0</v>
      </c>
      <c r="AR235" s="139" t="s">
        <v>261</v>
      </c>
      <c r="AT235" s="139" t="s">
        <v>156</v>
      </c>
      <c r="AU235" s="139" t="s">
        <v>86</v>
      </c>
      <c r="AY235" s="17" t="s">
        <v>153</v>
      </c>
      <c r="BE235" s="140">
        <f>IF(N235="základní",J235,0)</f>
        <v>16.53</v>
      </c>
      <c r="BF235" s="140">
        <f>IF(N235="snížená",J235,0)</f>
        <v>0</v>
      </c>
      <c r="BG235" s="140">
        <f>IF(N235="zákl. přenesená",J235,0)</f>
        <v>0</v>
      </c>
      <c r="BH235" s="140">
        <f>IF(N235="sníž. přenesená",J235,0)</f>
        <v>0</v>
      </c>
      <c r="BI235" s="140">
        <f>IF(N235="nulová",J235,0)</f>
        <v>0</v>
      </c>
      <c r="BJ235" s="17" t="s">
        <v>84</v>
      </c>
      <c r="BK235" s="140">
        <f>ROUND(I235*H235,2)</f>
        <v>16.53</v>
      </c>
      <c r="BL235" s="17" t="s">
        <v>261</v>
      </c>
      <c r="BM235" s="139" t="s">
        <v>1070</v>
      </c>
    </row>
    <row r="236" spans="2:65" s="1" customFormat="1">
      <c r="B236" s="33"/>
      <c r="D236" s="141" t="s">
        <v>163</v>
      </c>
      <c r="F236" s="142" t="s">
        <v>403</v>
      </c>
      <c r="I236" s="143"/>
      <c r="L236" s="33"/>
      <c r="M236" s="144"/>
      <c r="T236" s="54"/>
      <c r="AT236" s="17" t="s">
        <v>163</v>
      </c>
      <c r="AU236" s="17" t="s">
        <v>86</v>
      </c>
    </row>
    <row r="237" spans="2:65" s="11" customFormat="1" ht="22.9" customHeight="1">
      <c r="B237" s="116"/>
      <c r="D237" s="117" t="s">
        <v>75</v>
      </c>
      <c r="E237" s="126" t="s">
        <v>404</v>
      </c>
      <c r="F237" s="126" t="s">
        <v>405</v>
      </c>
      <c r="I237" s="119"/>
      <c r="J237" s="127">
        <f>BK237</f>
        <v>21093.710000000003</v>
      </c>
      <c r="L237" s="116"/>
      <c r="M237" s="121"/>
      <c r="P237" s="122">
        <f>SUM(P238:P272)</f>
        <v>0</v>
      </c>
      <c r="R237" s="122">
        <f>SUM(R238:R272)</f>
        <v>6.7369999999999999E-2</v>
      </c>
      <c r="T237" s="123">
        <f>SUM(T238:T272)</f>
        <v>4.7969999999999999E-2</v>
      </c>
      <c r="AR237" s="117" t="s">
        <v>86</v>
      </c>
      <c r="AT237" s="124" t="s">
        <v>75</v>
      </c>
      <c r="AU237" s="124" t="s">
        <v>84</v>
      </c>
      <c r="AY237" s="117" t="s">
        <v>153</v>
      </c>
      <c r="BK237" s="125">
        <f>SUM(BK238:BK272)</f>
        <v>21093.710000000003</v>
      </c>
    </row>
    <row r="238" spans="2:65" s="1" customFormat="1" ht="16.5" customHeight="1">
      <c r="B238" s="33"/>
      <c r="C238" s="128" t="s">
        <v>399</v>
      </c>
      <c r="D238" s="128" t="s">
        <v>156</v>
      </c>
      <c r="E238" s="129" t="s">
        <v>418</v>
      </c>
      <c r="F238" s="130" t="s">
        <v>419</v>
      </c>
      <c r="G238" s="131" t="s">
        <v>409</v>
      </c>
      <c r="H238" s="132">
        <v>1</v>
      </c>
      <c r="I238" s="133">
        <v>235.43</v>
      </c>
      <c r="J238" s="134">
        <f>ROUND(I238*H238,2)</f>
        <v>235.43</v>
      </c>
      <c r="K238" s="130" t="s">
        <v>160</v>
      </c>
      <c r="L238" s="33"/>
      <c r="M238" s="135" t="s">
        <v>32</v>
      </c>
      <c r="N238" s="136" t="s">
        <v>47</v>
      </c>
      <c r="P238" s="137">
        <f>O238*H238</f>
        <v>0</v>
      </c>
      <c r="Q238" s="137">
        <v>0</v>
      </c>
      <c r="R238" s="137">
        <f>Q238*H238</f>
        <v>0</v>
      </c>
      <c r="S238" s="137">
        <v>1.933E-2</v>
      </c>
      <c r="T238" s="138">
        <f>S238*H238</f>
        <v>1.933E-2</v>
      </c>
      <c r="AR238" s="139" t="s">
        <v>261</v>
      </c>
      <c r="AT238" s="139" t="s">
        <v>156</v>
      </c>
      <c r="AU238" s="139" t="s">
        <v>86</v>
      </c>
      <c r="AY238" s="17" t="s">
        <v>153</v>
      </c>
      <c r="BE238" s="140">
        <f>IF(N238="základní",J238,0)</f>
        <v>235.43</v>
      </c>
      <c r="BF238" s="140">
        <f>IF(N238="snížená",J238,0)</f>
        <v>0</v>
      </c>
      <c r="BG238" s="140">
        <f>IF(N238="zákl. přenesená",J238,0)</f>
        <v>0</v>
      </c>
      <c r="BH238" s="140">
        <f>IF(N238="sníž. přenesená",J238,0)</f>
        <v>0</v>
      </c>
      <c r="BI238" s="140">
        <f>IF(N238="nulová",J238,0)</f>
        <v>0</v>
      </c>
      <c r="BJ238" s="17" t="s">
        <v>84</v>
      </c>
      <c r="BK238" s="140">
        <f>ROUND(I238*H238,2)</f>
        <v>235.43</v>
      </c>
      <c r="BL238" s="17" t="s">
        <v>261</v>
      </c>
      <c r="BM238" s="139" t="s">
        <v>1071</v>
      </c>
    </row>
    <row r="239" spans="2:65" s="1" customFormat="1">
      <c r="B239" s="33"/>
      <c r="D239" s="141" t="s">
        <v>163</v>
      </c>
      <c r="F239" s="142" t="s">
        <v>421</v>
      </c>
      <c r="I239" s="143"/>
      <c r="L239" s="33"/>
      <c r="M239" s="144"/>
      <c r="T239" s="54"/>
      <c r="AT239" s="17" t="s">
        <v>163</v>
      </c>
      <c r="AU239" s="17" t="s">
        <v>86</v>
      </c>
    </row>
    <row r="240" spans="2:65" s="1" customFormat="1" ht="16.5" customHeight="1">
      <c r="B240" s="33"/>
      <c r="C240" s="128" t="s">
        <v>406</v>
      </c>
      <c r="D240" s="128" t="s">
        <v>156</v>
      </c>
      <c r="E240" s="129" t="s">
        <v>407</v>
      </c>
      <c r="F240" s="130" t="s">
        <v>408</v>
      </c>
      <c r="G240" s="131" t="s">
        <v>409</v>
      </c>
      <c r="H240" s="132">
        <v>1</v>
      </c>
      <c r="I240" s="133">
        <v>84.76</v>
      </c>
      <c r="J240" s="134">
        <f>ROUND(I240*H240,2)</f>
        <v>84.76</v>
      </c>
      <c r="K240" s="130" t="s">
        <v>160</v>
      </c>
      <c r="L240" s="33"/>
      <c r="M240" s="135" t="s">
        <v>32</v>
      </c>
      <c r="N240" s="136" t="s">
        <v>47</v>
      </c>
      <c r="P240" s="137">
        <f>O240*H240</f>
        <v>0</v>
      </c>
      <c r="Q240" s="137">
        <v>0</v>
      </c>
      <c r="R240" s="137">
        <f>Q240*H240</f>
        <v>0</v>
      </c>
      <c r="S240" s="137">
        <v>1.56E-3</v>
      </c>
      <c r="T240" s="138">
        <f>S240*H240</f>
        <v>1.56E-3</v>
      </c>
      <c r="AR240" s="139" t="s">
        <v>261</v>
      </c>
      <c r="AT240" s="139" t="s">
        <v>156</v>
      </c>
      <c r="AU240" s="139" t="s">
        <v>86</v>
      </c>
      <c r="AY240" s="17" t="s">
        <v>153</v>
      </c>
      <c r="BE240" s="140">
        <f>IF(N240="základní",J240,0)</f>
        <v>84.76</v>
      </c>
      <c r="BF240" s="140">
        <f>IF(N240="snížená",J240,0)</f>
        <v>0</v>
      </c>
      <c r="BG240" s="140">
        <f>IF(N240="zákl. přenesená",J240,0)</f>
        <v>0</v>
      </c>
      <c r="BH240" s="140">
        <f>IF(N240="sníž. přenesená",J240,0)</f>
        <v>0</v>
      </c>
      <c r="BI240" s="140">
        <f>IF(N240="nulová",J240,0)</f>
        <v>0</v>
      </c>
      <c r="BJ240" s="17" t="s">
        <v>84</v>
      </c>
      <c r="BK240" s="140">
        <f>ROUND(I240*H240,2)</f>
        <v>84.76</v>
      </c>
      <c r="BL240" s="17" t="s">
        <v>261</v>
      </c>
      <c r="BM240" s="139" t="s">
        <v>1072</v>
      </c>
    </row>
    <row r="241" spans="2:65" s="1" customFormat="1">
      <c r="B241" s="33"/>
      <c r="D241" s="141" t="s">
        <v>163</v>
      </c>
      <c r="F241" s="142" t="s">
        <v>411</v>
      </c>
      <c r="I241" s="143"/>
      <c r="L241" s="33"/>
      <c r="M241" s="144"/>
      <c r="T241" s="54"/>
      <c r="AT241" s="17" t="s">
        <v>163</v>
      </c>
      <c r="AU241" s="17" t="s">
        <v>86</v>
      </c>
    </row>
    <row r="242" spans="2:65" s="1" customFormat="1" ht="16.5" customHeight="1">
      <c r="B242" s="33"/>
      <c r="C242" s="128" t="s">
        <v>412</v>
      </c>
      <c r="D242" s="128" t="s">
        <v>156</v>
      </c>
      <c r="E242" s="129" t="s">
        <v>423</v>
      </c>
      <c r="F242" s="130" t="s">
        <v>424</v>
      </c>
      <c r="G242" s="131" t="s">
        <v>409</v>
      </c>
      <c r="H242" s="132">
        <v>1</v>
      </c>
      <c r="I242" s="133">
        <v>235.43</v>
      </c>
      <c r="J242" s="134">
        <f>ROUND(I242*H242,2)</f>
        <v>235.43</v>
      </c>
      <c r="K242" s="130" t="s">
        <v>160</v>
      </c>
      <c r="L242" s="33"/>
      <c r="M242" s="135" t="s">
        <v>32</v>
      </c>
      <c r="N242" s="136" t="s">
        <v>47</v>
      </c>
      <c r="P242" s="137">
        <f>O242*H242</f>
        <v>0</v>
      </c>
      <c r="Q242" s="137">
        <v>0</v>
      </c>
      <c r="R242" s="137">
        <f>Q242*H242</f>
        <v>0</v>
      </c>
      <c r="S242" s="137">
        <v>1.9460000000000002E-2</v>
      </c>
      <c r="T242" s="138">
        <f>S242*H242</f>
        <v>1.9460000000000002E-2</v>
      </c>
      <c r="AR242" s="139" t="s">
        <v>261</v>
      </c>
      <c r="AT242" s="139" t="s">
        <v>156</v>
      </c>
      <c r="AU242" s="139" t="s">
        <v>86</v>
      </c>
      <c r="AY242" s="17" t="s">
        <v>153</v>
      </c>
      <c r="BE242" s="140">
        <f>IF(N242="základní",J242,0)</f>
        <v>235.43</v>
      </c>
      <c r="BF242" s="140">
        <f>IF(N242="snížená",J242,0)</f>
        <v>0</v>
      </c>
      <c r="BG242" s="140">
        <f>IF(N242="zákl. přenesená",J242,0)</f>
        <v>0</v>
      </c>
      <c r="BH242" s="140">
        <f>IF(N242="sníž. přenesená",J242,0)</f>
        <v>0</v>
      </c>
      <c r="BI242" s="140">
        <f>IF(N242="nulová",J242,0)</f>
        <v>0</v>
      </c>
      <c r="BJ242" s="17" t="s">
        <v>84</v>
      </c>
      <c r="BK242" s="140">
        <f>ROUND(I242*H242,2)</f>
        <v>235.43</v>
      </c>
      <c r="BL242" s="17" t="s">
        <v>261</v>
      </c>
      <c r="BM242" s="139" t="s">
        <v>1073</v>
      </c>
    </row>
    <row r="243" spans="2:65" s="1" customFormat="1">
      <c r="B243" s="33"/>
      <c r="D243" s="141" t="s">
        <v>163</v>
      </c>
      <c r="F243" s="142" t="s">
        <v>426</v>
      </c>
      <c r="I243" s="143"/>
      <c r="L243" s="33"/>
      <c r="M243" s="144"/>
      <c r="T243" s="54"/>
      <c r="AT243" s="17" t="s">
        <v>163</v>
      </c>
      <c r="AU243" s="17" t="s">
        <v>86</v>
      </c>
    </row>
    <row r="244" spans="2:65" s="1" customFormat="1" ht="16.5" customHeight="1">
      <c r="B244" s="33"/>
      <c r="C244" s="128" t="s">
        <v>417</v>
      </c>
      <c r="D244" s="128" t="s">
        <v>156</v>
      </c>
      <c r="E244" s="129" t="s">
        <v>413</v>
      </c>
      <c r="F244" s="130" t="s">
        <v>414</v>
      </c>
      <c r="G244" s="131" t="s">
        <v>271</v>
      </c>
      <c r="H244" s="132">
        <v>1</v>
      </c>
      <c r="I244" s="133">
        <v>84.76</v>
      </c>
      <c r="J244" s="134">
        <f>ROUND(I244*H244,2)</f>
        <v>84.76</v>
      </c>
      <c r="K244" s="130" t="s">
        <v>160</v>
      </c>
      <c r="L244" s="33"/>
      <c r="M244" s="135" t="s">
        <v>32</v>
      </c>
      <c r="N244" s="136" t="s">
        <v>47</v>
      </c>
      <c r="P244" s="137">
        <f>O244*H244</f>
        <v>0</v>
      </c>
      <c r="Q244" s="137">
        <v>0</v>
      </c>
      <c r="R244" s="137">
        <f>Q244*H244</f>
        <v>0</v>
      </c>
      <c r="S244" s="137">
        <v>7.62E-3</v>
      </c>
      <c r="T244" s="138">
        <f>S244*H244</f>
        <v>7.62E-3</v>
      </c>
      <c r="AR244" s="139" t="s">
        <v>261</v>
      </c>
      <c r="AT244" s="139" t="s">
        <v>156</v>
      </c>
      <c r="AU244" s="139" t="s">
        <v>86</v>
      </c>
      <c r="AY244" s="17" t="s">
        <v>153</v>
      </c>
      <c r="BE244" s="140">
        <f>IF(N244="základní",J244,0)</f>
        <v>84.76</v>
      </c>
      <c r="BF244" s="140">
        <f>IF(N244="snížená",J244,0)</f>
        <v>0</v>
      </c>
      <c r="BG244" s="140">
        <f>IF(N244="zákl. přenesená",J244,0)</f>
        <v>0</v>
      </c>
      <c r="BH244" s="140">
        <f>IF(N244="sníž. přenesená",J244,0)</f>
        <v>0</v>
      </c>
      <c r="BI244" s="140">
        <f>IF(N244="nulová",J244,0)</f>
        <v>0</v>
      </c>
      <c r="BJ244" s="17" t="s">
        <v>84</v>
      </c>
      <c r="BK244" s="140">
        <f>ROUND(I244*H244,2)</f>
        <v>84.76</v>
      </c>
      <c r="BL244" s="17" t="s">
        <v>261</v>
      </c>
      <c r="BM244" s="139" t="s">
        <v>1074</v>
      </c>
    </row>
    <row r="245" spans="2:65" s="1" customFormat="1">
      <c r="B245" s="33"/>
      <c r="D245" s="141" t="s">
        <v>163</v>
      </c>
      <c r="F245" s="142" t="s">
        <v>416</v>
      </c>
      <c r="I245" s="143"/>
      <c r="L245" s="33"/>
      <c r="M245" s="144"/>
      <c r="T245" s="54"/>
      <c r="AT245" s="17" t="s">
        <v>163</v>
      </c>
      <c r="AU245" s="17" t="s">
        <v>86</v>
      </c>
    </row>
    <row r="246" spans="2:65" s="1" customFormat="1" ht="21.75" customHeight="1">
      <c r="B246" s="33"/>
      <c r="C246" s="128" t="s">
        <v>422</v>
      </c>
      <c r="D246" s="128" t="s">
        <v>156</v>
      </c>
      <c r="E246" s="129" t="s">
        <v>439</v>
      </c>
      <c r="F246" s="130" t="s">
        <v>440</v>
      </c>
      <c r="G246" s="131" t="s">
        <v>409</v>
      </c>
      <c r="H246" s="132">
        <v>1</v>
      </c>
      <c r="I246" s="133">
        <v>4002.34</v>
      </c>
      <c r="J246" s="134">
        <f>ROUND(I246*H246,2)</f>
        <v>4002.34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1.387E-2</v>
      </c>
      <c r="R246" s="137">
        <f>Q246*H246</f>
        <v>1.387E-2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4002.34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4002.34</v>
      </c>
      <c r="BL246" s="17" t="s">
        <v>261</v>
      </c>
      <c r="BM246" s="139" t="s">
        <v>1075</v>
      </c>
    </row>
    <row r="247" spans="2:65" s="1" customFormat="1">
      <c r="B247" s="33"/>
      <c r="D247" s="141" t="s">
        <v>163</v>
      </c>
      <c r="F247" s="142" t="s">
        <v>442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" customFormat="1" ht="16.5" customHeight="1">
      <c r="B248" s="33"/>
      <c r="C248" s="128" t="s">
        <v>427</v>
      </c>
      <c r="D248" s="128" t="s">
        <v>156</v>
      </c>
      <c r="E248" s="129" t="s">
        <v>444</v>
      </c>
      <c r="F248" s="130" t="s">
        <v>445</v>
      </c>
      <c r="G248" s="131" t="s">
        <v>271</v>
      </c>
      <c r="H248" s="132">
        <v>1</v>
      </c>
      <c r="I248" s="133">
        <v>207.18</v>
      </c>
      <c r="J248" s="134">
        <f>ROUND(I248*H248,2)</f>
        <v>207.18</v>
      </c>
      <c r="K248" s="130" t="s">
        <v>160</v>
      </c>
      <c r="L248" s="33"/>
      <c r="M248" s="135" t="s">
        <v>32</v>
      </c>
      <c r="N248" s="136" t="s">
        <v>47</v>
      </c>
      <c r="P248" s="137">
        <f>O248*H248</f>
        <v>0</v>
      </c>
      <c r="Q248" s="137">
        <v>0</v>
      </c>
      <c r="R248" s="137">
        <f>Q248*H248</f>
        <v>0</v>
      </c>
      <c r="S248" s="137">
        <v>0</v>
      </c>
      <c r="T248" s="138">
        <f>S248*H248</f>
        <v>0</v>
      </c>
      <c r="AR248" s="139" t="s">
        <v>261</v>
      </c>
      <c r="AT248" s="139" t="s">
        <v>156</v>
      </c>
      <c r="AU248" s="139" t="s">
        <v>86</v>
      </c>
      <c r="AY248" s="17" t="s">
        <v>153</v>
      </c>
      <c r="BE248" s="140">
        <f>IF(N248="základní",J248,0)</f>
        <v>207.18</v>
      </c>
      <c r="BF248" s="140">
        <f>IF(N248="snížená",J248,0)</f>
        <v>0</v>
      </c>
      <c r="BG248" s="140">
        <f>IF(N248="zákl. přenesená",J248,0)</f>
        <v>0</v>
      </c>
      <c r="BH248" s="140">
        <f>IF(N248="sníž. přenesená",J248,0)</f>
        <v>0</v>
      </c>
      <c r="BI248" s="140">
        <f>IF(N248="nulová",J248,0)</f>
        <v>0</v>
      </c>
      <c r="BJ248" s="17" t="s">
        <v>84</v>
      </c>
      <c r="BK248" s="140">
        <f>ROUND(I248*H248,2)</f>
        <v>207.18</v>
      </c>
      <c r="BL248" s="17" t="s">
        <v>261</v>
      </c>
      <c r="BM248" s="139" t="s">
        <v>1076</v>
      </c>
    </row>
    <row r="249" spans="2:65" s="1" customFormat="1">
      <c r="B249" s="33"/>
      <c r="D249" s="141" t="s">
        <v>163</v>
      </c>
      <c r="F249" s="142" t="s">
        <v>447</v>
      </c>
      <c r="I249" s="143"/>
      <c r="L249" s="33"/>
      <c r="M249" s="144"/>
      <c r="T249" s="54"/>
      <c r="AT249" s="17" t="s">
        <v>163</v>
      </c>
      <c r="AU249" s="17" t="s">
        <v>86</v>
      </c>
    </row>
    <row r="250" spans="2:65" s="1" customFormat="1" ht="16.5" customHeight="1">
      <c r="B250" s="33"/>
      <c r="C250" s="166" t="s">
        <v>433</v>
      </c>
      <c r="D250" s="166" t="s">
        <v>231</v>
      </c>
      <c r="E250" s="167" t="s">
        <v>449</v>
      </c>
      <c r="F250" s="168" t="s">
        <v>450</v>
      </c>
      <c r="G250" s="169" t="s">
        <v>271</v>
      </c>
      <c r="H250" s="170">
        <v>1</v>
      </c>
      <c r="I250" s="171">
        <v>1129.98</v>
      </c>
      <c r="J250" s="172">
        <f>ROUND(I250*H250,2)</f>
        <v>1129.98</v>
      </c>
      <c r="K250" s="168" t="s">
        <v>160</v>
      </c>
      <c r="L250" s="173"/>
      <c r="M250" s="174" t="s">
        <v>32</v>
      </c>
      <c r="N250" s="175" t="s">
        <v>47</v>
      </c>
      <c r="P250" s="137">
        <f>O250*H250</f>
        <v>0</v>
      </c>
      <c r="Q250" s="137">
        <v>2.3999999999999998E-3</v>
      </c>
      <c r="R250" s="137">
        <f>Q250*H250</f>
        <v>2.3999999999999998E-3</v>
      </c>
      <c r="S250" s="137">
        <v>0</v>
      </c>
      <c r="T250" s="138">
        <f>S250*H250</f>
        <v>0</v>
      </c>
      <c r="AR250" s="139" t="s">
        <v>354</v>
      </c>
      <c r="AT250" s="139" t="s">
        <v>231</v>
      </c>
      <c r="AU250" s="139" t="s">
        <v>86</v>
      </c>
      <c r="AY250" s="17" t="s">
        <v>153</v>
      </c>
      <c r="BE250" s="140">
        <f>IF(N250="základní",J250,0)</f>
        <v>1129.98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1129.98</v>
      </c>
      <c r="BL250" s="17" t="s">
        <v>261</v>
      </c>
      <c r="BM250" s="139" t="s">
        <v>1077</v>
      </c>
    </row>
    <row r="251" spans="2:65" s="1" customFormat="1" ht="24.2" customHeight="1">
      <c r="B251" s="33"/>
      <c r="C251" s="128" t="s">
        <v>438</v>
      </c>
      <c r="D251" s="128" t="s">
        <v>156</v>
      </c>
      <c r="E251" s="129" t="s">
        <v>921</v>
      </c>
      <c r="F251" s="130" t="s">
        <v>922</v>
      </c>
      <c r="G251" s="131" t="s">
        <v>409</v>
      </c>
      <c r="H251" s="132">
        <v>1</v>
      </c>
      <c r="I251" s="133">
        <v>2683.92</v>
      </c>
      <c r="J251" s="134">
        <f>ROUND(I251*H251,2)</f>
        <v>2683.92</v>
      </c>
      <c r="K251" s="130" t="s">
        <v>160</v>
      </c>
      <c r="L251" s="33"/>
      <c r="M251" s="135" t="s">
        <v>32</v>
      </c>
      <c r="N251" s="136" t="s">
        <v>47</v>
      </c>
      <c r="P251" s="137">
        <f>O251*H251</f>
        <v>0</v>
      </c>
      <c r="Q251" s="137">
        <v>1.247E-2</v>
      </c>
      <c r="R251" s="137">
        <f>Q251*H251</f>
        <v>1.247E-2</v>
      </c>
      <c r="S251" s="137">
        <v>0</v>
      </c>
      <c r="T251" s="138">
        <f>S251*H251</f>
        <v>0</v>
      </c>
      <c r="AR251" s="139" t="s">
        <v>261</v>
      </c>
      <c r="AT251" s="139" t="s">
        <v>156</v>
      </c>
      <c r="AU251" s="139" t="s">
        <v>86</v>
      </c>
      <c r="AY251" s="17" t="s">
        <v>153</v>
      </c>
      <c r="BE251" s="140">
        <f>IF(N251="základní",J251,0)</f>
        <v>2683.92</v>
      </c>
      <c r="BF251" s="140">
        <f>IF(N251="snížená",J251,0)</f>
        <v>0</v>
      </c>
      <c r="BG251" s="140">
        <f>IF(N251="zákl. přenesená",J251,0)</f>
        <v>0</v>
      </c>
      <c r="BH251" s="140">
        <f>IF(N251="sníž. přenesená",J251,0)</f>
        <v>0</v>
      </c>
      <c r="BI251" s="140">
        <f>IF(N251="nulová",J251,0)</f>
        <v>0</v>
      </c>
      <c r="BJ251" s="17" t="s">
        <v>84</v>
      </c>
      <c r="BK251" s="140">
        <f>ROUND(I251*H251,2)</f>
        <v>2683.92</v>
      </c>
      <c r="BL251" s="17" t="s">
        <v>261</v>
      </c>
      <c r="BM251" s="139" t="s">
        <v>1078</v>
      </c>
    </row>
    <row r="252" spans="2:65" s="1" customFormat="1">
      <c r="B252" s="33"/>
      <c r="D252" s="141" t="s">
        <v>163</v>
      </c>
      <c r="F252" s="142" t="s">
        <v>924</v>
      </c>
      <c r="I252" s="143"/>
      <c r="L252" s="33"/>
      <c r="M252" s="144"/>
      <c r="T252" s="54"/>
      <c r="AT252" s="17" t="s">
        <v>163</v>
      </c>
      <c r="AU252" s="17" t="s">
        <v>86</v>
      </c>
    </row>
    <row r="253" spans="2:65" s="1" customFormat="1" ht="16.5" customHeight="1">
      <c r="B253" s="33"/>
      <c r="C253" s="128" t="s">
        <v>443</v>
      </c>
      <c r="D253" s="128" t="s">
        <v>156</v>
      </c>
      <c r="E253" s="129" t="s">
        <v>479</v>
      </c>
      <c r="F253" s="130" t="s">
        <v>480</v>
      </c>
      <c r="G253" s="131" t="s">
        <v>271</v>
      </c>
      <c r="H253" s="132">
        <v>1</v>
      </c>
      <c r="I253" s="133">
        <v>725.13</v>
      </c>
      <c r="J253" s="134">
        <f>ROUND(I253*H253,2)</f>
        <v>725.13</v>
      </c>
      <c r="K253" s="130" t="s">
        <v>160</v>
      </c>
      <c r="L253" s="33"/>
      <c r="M253" s="135" t="s">
        <v>32</v>
      </c>
      <c r="N253" s="136" t="s">
        <v>47</v>
      </c>
      <c r="P253" s="137">
        <f>O253*H253</f>
        <v>0</v>
      </c>
      <c r="Q253" s="137">
        <v>1.2800000000000001E-3</v>
      </c>
      <c r="R253" s="137">
        <f>Q253*H253</f>
        <v>1.2800000000000001E-3</v>
      </c>
      <c r="S253" s="137">
        <v>0</v>
      </c>
      <c r="T253" s="138">
        <f>S253*H253</f>
        <v>0</v>
      </c>
      <c r="AR253" s="139" t="s">
        <v>261</v>
      </c>
      <c r="AT253" s="139" t="s">
        <v>156</v>
      </c>
      <c r="AU253" s="139" t="s">
        <v>86</v>
      </c>
      <c r="AY253" s="17" t="s">
        <v>153</v>
      </c>
      <c r="BE253" s="140">
        <f>IF(N253="základní",J253,0)</f>
        <v>725.13</v>
      </c>
      <c r="BF253" s="140">
        <f>IF(N253="snížená",J253,0)</f>
        <v>0</v>
      </c>
      <c r="BG253" s="140">
        <f>IF(N253="zákl. přenesená",J253,0)</f>
        <v>0</v>
      </c>
      <c r="BH253" s="140">
        <f>IF(N253="sníž. přenesená",J253,0)</f>
        <v>0</v>
      </c>
      <c r="BI253" s="140">
        <f>IF(N253="nulová",J253,0)</f>
        <v>0</v>
      </c>
      <c r="BJ253" s="17" t="s">
        <v>84</v>
      </c>
      <c r="BK253" s="140">
        <f>ROUND(I253*H253,2)</f>
        <v>725.13</v>
      </c>
      <c r="BL253" s="17" t="s">
        <v>261</v>
      </c>
      <c r="BM253" s="139" t="s">
        <v>1079</v>
      </c>
    </row>
    <row r="254" spans="2:65" s="1" customFormat="1">
      <c r="B254" s="33"/>
      <c r="D254" s="141" t="s">
        <v>163</v>
      </c>
      <c r="F254" s="142" t="s">
        <v>482</v>
      </c>
      <c r="I254" s="143"/>
      <c r="L254" s="33"/>
      <c r="M254" s="144"/>
      <c r="T254" s="54"/>
      <c r="AT254" s="17" t="s">
        <v>163</v>
      </c>
      <c r="AU254" s="17" t="s">
        <v>86</v>
      </c>
    </row>
    <row r="255" spans="2:65" s="12" customFormat="1">
      <c r="B255" s="145"/>
      <c r="D255" s="146" t="s">
        <v>165</v>
      </c>
      <c r="E255" s="147" t="s">
        <v>32</v>
      </c>
      <c r="F255" s="148" t="s">
        <v>927</v>
      </c>
      <c r="H255" s="147" t="s">
        <v>32</v>
      </c>
      <c r="I255" s="149"/>
      <c r="L255" s="145"/>
      <c r="M255" s="150"/>
      <c r="T255" s="151"/>
      <c r="AT255" s="147" t="s">
        <v>165</v>
      </c>
      <c r="AU255" s="147" t="s">
        <v>86</v>
      </c>
      <c r="AV255" s="12" t="s">
        <v>84</v>
      </c>
      <c r="AW255" s="12" t="s">
        <v>37</v>
      </c>
      <c r="AX255" s="12" t="s">
        <v>76</v>
      </c>
      <c r="AY255" s="147" t="s">
        <v>153</v>
      </c>
    </row>
    <row r="256" spans="2:65" s="13" customFormat="1">
      <c r="B256" s="152"/>
      <c r="D256" s="146" t="s">
        <v>165</v>
      </c>
      <c r="E256" s="153" t="s">
        <v>32</v>
      </c>
      <c r="F256" s="154" t="s">
        <v>84</v>
      </c>
      <c r="H256" s="155">
        <v>1</v>
      </c>
      <c r="I256" s="156"/>
      <c r="L256" s="152"/>
      <c r="M256" s="157"/>
      <c r="T256" s="158"/>
      <c r="AT256" s="153" t="s">
        <v>165</v>
      </c>
      <c r="AU256" s="153" t="s">
        <v>86</v>
      </c>
      <c r="AV256" s="13" t="s">
        <v>86</v>
      </c>
      <c r="AW256" s="13" t="s">
        <v>37</v>
      </c>
      <c r="AX256" s="13" t="s">
        <v>84</v>
      </c>
      <c r="AY256" s="153" t="s">
        <v>153</v>
      </c>
    </row>
    <row r="257" spans="2:65" s="1" customFormat="1" ht="16.5" customHeight="1">
      <c r="B257" s="33"/>
      <c r="C257" s="128" t="s">
        <v>448</v>
      </c>
      <c r="D257" s="128" t="s">
        <v>156</v>
      </c>
      <c r="E257" s="129" t="s">
        <v>485</v>
      </c>
      <c r="F257" s="130" t="s">
        <v>486</v>
      </c>
      <c r="G257" s="131" t="s">
        <v>409</v>
      </c>
      <c r="H257" s="132">
        <v>1</v>
      </c>
      <c r="I257" s="133">
        <v>1695.11</v>
      </c>
      <c r="J257" s="134">
        <f>ROUND(I257*H257,2)</f>
        <v>1695.11</v>
      </c>
      <c r="K257" s="130" t="s">
        <v>160</v>
      </c>
      <c r="L257" s="33"/>
      <c r="M257" s="135" t="s">
        <v>32</v>
      </c>
      <c r="N257" s="136" t="s">
        <v>47</v>
      </c>
      <c r="P257" s="137">
        <f>O257*H257</f>
        <v>0</v>
      </c>
      <c r="Q257" s="137">
        <v>1.8E-3</v>
      </c>
      <c r="R257" s="137">
        <f>Q257*H257</f>
        <v>1.8E-3</v>
      </c>
      <c r="S257" s="137">
        <v>0</v>
      </c>
      <c r="T257" s="138">
        <f>S257*H257</f>
        <v>0</v>
      </c>
      <c r="AR257" s="139" t="s">
        <v>261</v>
      </c>
      <c r="AT257" s="139" t="s">
        <v>156</v>
      </c>
      <c r="AU257" s="139" t="s">
        <v>86</v>
      </c>
      <c r="AY257" s="17" t="s">
        <v>153</v>
      </c>
      <c r="BE257" s="140">
        <f>IF(N257="základní",J257,0)</f>
        <v>1695.11</v>
      </c>
      <c r="BF257" s="140">
        <f>IF(N257="snížená",J257,0)</f>
        <v>0</v>
      </c>
      <c r="BG257" s="140">
        <f>IF(N257="zákl. přenesená",J257,0)</f>
        <v>0</v>
      </c>
      <c r="BH257" s="140">
        <f>IF(N257="sníž. přenesená",J257,0)</f>
        <v>0</v>
      </c>
      <c r="BI257" s="140">
        <f>IF(N257="nulová",J257,0)</f>
        <v>0</v>
      </c>
      <c r="BJ257" s="17" t="s">
        <v>84</v>
      </c>
      <c r="BK257" s="140">
        <f>ROUND(I257*H257,2)</f>
        <v>1695.11</v>
      </c>
      <c r="BL257" s="17" t="s">
        <v>261</v>
      </c>
      <c r="BM257" s="139" t="s">
        <v>1080</v>
      </c>
    </row>
    <row r="258" spans="2:65" s="1" customFormat="1">
      <c r="B258" s="33"/>
      <c r="D258" s="141" t="s">
        <v>163</v>
      </c>
      <c r="F258" s="142" t="s">
        <v>488</v>
      </c>
      <c r="I258" s="143"/>
      <c r="L258" s="33"/>
      <c r="M258" s="144"/>
      <c r="T258" s="54"/>
      <c r="AT258" s="17" t="s">
        <v>163</v>
      </c>
      <c r="AU258" s="17" t="s">
        <v>86</v>
      </c>
    </row>
    <row r="259" spans="2:65" s="1" customFormat="1" ht="16.5" customHeight="1">
      <c r="B259" s="33"/>
      <c r="C259" s="128" t="s">
        <v>452</v>
      </c>
      <c r="D259" s="128" t="s">
        <v>156</v>
      </c>
      <c r="E259" s="129" t="s">
        <v>1081</v>
      </c>
      <c r="F259" s="130" t="s">
        <v>1082</v>
      </c>
      <c r="G259" s="131" t="s">
        <v>409</v>
      </c>
      <c r="H259" s="132">
        <v>1</v>
      </c>
      <c r="I259" s="133">
        <v>4468.5</v>
      </c>
      <c r="J259" s="134">
        <f>ROUND(I259*H259,2)</f>
        <v>4468.5</v>
      </c>
      <c r="K259" s="130" t="s">
        <v>160</v>
      </c>
      <c r="L259" s="33"/>
      <c r="M259" s="135" t="s">
        <v>32</v>
      </c>
      <c r="N259" s="136" t="s">
        <v>47</v>
      </c>
      <c r="P259" s="137">
        <f>O259*H259</f>
        <v>0</v>
      </c>
      <c r="Q259" s="137">
        <v>1.4970000000000001E-2</v>
      </c>
      <c r="R259" s="137">
        <f>Q259*H259</f>
        <v>1.4970000000000001E-2</v>
      </c>
      <c r="S259" s="137">
        <v>0</v>
      </c>
      <c r="T259" s="138">
        <f>S259*H259</f>
        <v>0</v>
      </c>
      <c r="AR259" s="139" t="s">
        <v>261</v>
      </c>
      <c r="AT259" s="139" t="s">
        <v>156</v>
      </c>
      <c r="AU259" s="139" t="s">
        <v>86</v>
      </c>
      <c r="AY259" s="17" t="s">
        <v>153</v>
      </c>
      <c r="BE259" s="140">
        <f>IF(N259="základní",J259,0)</f>
        <v>4468.5</v>
      </c>
      <c r="BF259" s="140">
        <f>IF(N259="snížená",J259,0)</f>
        <v>0</v>
      </c>
      <c r="BG259" s="140">
        <f>IF(N259="zákl. přenesená",J259,0)</f>
        <v>0</v>
      </c>
      <c r="BH259" s="140">
        <f>IF(N259="sníž. přenesená",J259,0)</f>
        <v>0</v>
      </c>
      <c r="BI259" s="140">
        <f>IF(N259="nulová",J259,0)</f>
        <v>0</v>
      </c>
      <c r="BJ259" s="17" t="s">
        <v>84</v>
      </c>
      <c r="BK259" s="140">
        <f>ROUND(I259*H259,2)</f>
        <v>4468.5</v>
      </c>
      <c r="BL259" s="17" t="s">
        <v>261</v>
      </c>
      <c r="BM259" s="139" t="s">
        <v>1083</v>
      </c>
    </row>
    <row r="260" spans="2:65" s="1" customFormat="1">
      <c r="B260" s="33"/>
      <c r="D260" s="141" t="s">
        <v>163</v>
      </c>
      <c r="F260" s="142" t="s">
        <v>1084</v>
      </c>
      <c r="I260" s="143"/>
      <c r="L260" s="33"/>
      <c r="M260" s="144"/>
      <c r="T260" s="54"/>
      <c r="AT260" s="17" t="s">
        <v>163</v>
      </c>
      <c r="AU260" s="17" t="s">
        <v>86</v>
      </c>
    </row>
    <row r="261" spans="2:65" s="1" customFormat="1" ht="16.5" customHeight="1">
      <c r="B261" s="33"/>
      <c r="C261" s="128" t="s">
        <v>457</v>
      </c>
      <c r="D261" s="128" t="s">
        <v>156</v>
      </c>
      <c r="E261" s="129" t="s">
        <v>428</v>
      </c>
      <c r="F261" s="130" t="s">
        <v>429</v>
      </c>
      <c r="G261" s="131" t="s">
        <v>409</v>
      </c>
      <c r="H261" s="132">
        <v>3</v>
      </c>
      <c r="I261" s="133">
        <v>235.43</v>
      </c>
      <c r="J261" s="134">
        <f>ROUND(I261*H261,2)</f>
        <v>706.29</v>
      </c>
      <c r="K261" s="130" t="s">
        <v>160</v>
      </c>
      <c r="L261" s="33"/>
      <c r="M261" s="135" t="s">
        <v>32</v>
      </c>
      <c r="N261" s="136" t="s">
        <v>47</v>
      </c>
      <c r="P261" s="137">
        <f>O261*H261</f>
        <v>0</v>
      </c>
      <c r="Q261" s="137">
        <v>2.4000000000000001E-4</v>
      </c>
      <c r="R261" s="137">
        <f>Q261*H261</f>
        <v>7.2000000000000005E-4</v>
      </c>
      <c r="S261" s="137">
        <v>0</v>
      </c>
      <c r="T261" s="138">
        <f>S261*H261</f>
        <v>0</v>
      </c>
      <c r="AR261" s="139" t="s">
        <v>261</v>
      </c>
      <c r="AT261" s="139" t="s">
        <v>156</v>
      </c>
      <c r="AU261" s="139" t="s">
        <v>86</v>
      </c>
      <c r="AY261" s="17" t="s">
        <v>153</v>
      </c>
      <c r="BE261" s="140">
        <f>IF(N261="základní",J261,0)</f>
        <v>706.29</v>
      </c>
      <c r="BF261" s="140">
        <f>IF(N261="snížená",J261,0)</f>
        <v>0</v>
      </c>
      <c r="BG261" s="140">
        <f>IF(N261="zákl. přenesená",J261,0)</f>
        <v>0</v>
      </c>
      <c r="BH261" s="140">
        <f>IF(N261="sníž. přenesená",J261,0)</f>
        <v>0</v>
      </c>
      <c r="BI261" s="140">
        <f>IF(N261="nulová",J261,0)</f>
        <v>0</v>
      </c>
      <c r="BJ261" s="17" t="s">
        <v>84</v>
      </c>
      <c r="BK261" s="140">
        <f>ROUND(I261*H261,2)</f>
        <v>706.29</v>
      </c>
      <c r="BL261" s="17" t="s">
        <v>261</v>
      </c>
      <c r="BM261" s="139" t="s">
        <v>1085</v>
      </c>
    </row>
    <row r="262" spans="2:65" s="1" customFormat="1">
      <c r="B262" s="33"/>
      <c r="D262" s="141" t="s">
        <v>163</v>
      </c>
      <c r="F262" s="142" t="s">
        <v>431</v>
      </c>
      <c r="I262" s="143"/>
      <c r="L262" s="33"/>
      <c r="M262" s="144"/>
      <c r="T262" s="54"/>
      <c r="AT262" s="17" t="s">
        <v>163</v>
      </c>
      <c r="AU262" s="17" t="s">
        <v>86</v>
      </c>
    </row>
    <row r="263" spans="2:65" s="12" customFormat="1">
      <c r="B263" s="145"/>
      <c r="D263" s="146" t="s">
        <v>165</v>
      </c>
      <c r="E263" s="147" t="s">
        <v>32</v>
      </c>
      <c r="F263" s="148" t="s">
        <v>176</v>
      </c>
      <c r="H263" s="147" t="s">
        <v>32</v>
      </c>
      <c r="I263" s="149"/>
      <c r="L263" s="145"/>
      <c r="M263" s="150"/>
      <c r="T263" s="151"/>
      <c r="AT263" s="147" t="s">
        <v>165</v>
      </c>
      <c r="AU263" s="147" t="s">
        <v>86</v>
      </c>
      <c r="AV263" s="12" t="s">
        <v>84</v>
      </c>
      <c r="AW263" s="12" t="s">
        <v>37</v>
      </c>
      <c r="AX263" s="12" t="s">
        <v>76</v>
      </c>
      <c r="AY263" s="147" t="s">
        <v>153</v>
      </c>
    </row>
    <row r="264" spans="2:65" s="13" customFormat="1">
      <c r="B264" s="152"/>
      <c r="D264" s="146" t="s">
        <v>165</v>
      </c>
      <c r="E264" s="153" t="s">
        <v>32</v>
      </c>
      <c r="F264" s="154" t="s">
        <v>84</v>
      </c>
      <c r="H264" s="155">
        <v>1</v>
      </c>
      <c r="I264" s="156"/>
      <c r="L264" s="152"/>
      <c r="M264" s="157"/>
      <c r="T264" s="158"/>
      <c r="AT264" s="153" t="s">
        <v>165</v>
      </c>
      <c r="AU264" s="153" t="s">
        <v>86</v>
      </c>
      <c r="AV264" s="13" t="s">
        <v>86</v>
      </c>
      <c r="AW264" s="13" t="s">
        <v>37</v>
      </c>
      <c r="AX264" s="13" t="s">
        <v>76</v>
      </c>
      <c r="AY264" s="153" t="s">
        <v>153</v>
      </c>
    </row>
    <row r="265" spans="2:65" s="12" customFormat="1">
      <c r="B265" s="145"/>
      <c r="D265" s="146" t="s">
        <v>165</v>
      </c>
      <c r="E265" s="147" t="s">
        <v>32</v>
      </c>
      <c r="F265" s="148" t="s">
        <v>858</v>
      </c>
      <c r="H265" s="147" t="s">
        <v>32</v>
      </c>
      <c r="I265" s="149"/>
      <c r="L265" s="145"/>
      <c r="M265" s="150"/>
      <c r="T265" s="151"/>
      <c r="AT265" s="147" t="s">
        <v>165</v>
      </c>
      <c r="AU265" s="147" t="s">
        <v>86</v>
      </c>
      <c r="AV265" s="12" t="s">
        <v>84</v>
      </c>
      <c r="AW265" s="12" t="s">
        <v>37</v>
      </c>
      <c r="AX265" s="12" t="s">
        <v>76</v>
      </c>
      <c r="AY265" s="147" t="s">
        <v>153</v>
      </c>
    </row>
    <row r="266" spans="2:65" s="13" customFormat="1">
      <c r="B266" s="152"/>
      <c r="D266" s="146" t="s">
        <v>165</v>
      </c>
      <c r="E266" s="153" t="s">
        <v>32</v>
      </c>
      <c r="F266" s="154" t="s">
        <v>86</v>
      </c>
      <c r="H266" s="155">
        <v>2</v>
      </c>
      <c r="I266" s="156"/>
      <c r="L266" s="152"/>
      <c r="M266" s="157"/>
      <c r="T266" s="158"/>
      <c r="AT266" s="153" t="s">
        <v>165</v>
      </c>
      <c r="AU266" s="153" t="s">
        <v>86</v>
      </c>
      <c r="AV266" s="13" t="s">
        <v>86</v>
      </c>
      <c r="AW266" s="13" t="s">
        <v>37</v>
      </c>
      <c r="AX266" s="13" t="s">
        <v>76</v>
      </c>
      <c r="AY266" s="153" t="s">
        <v>153</v>
      </c>
    </row>
    <row r="267" spans="2:65" s="14" customFormat="1">
      <c r="B267" s="159"/>
      <c r="D267" s="146" t="s">
        <v>165</v>
      </c>
      <c r="E267" s="160" t="s">
        <v>32</v>
      </c>
      <c r="F267" s="161" t="s">
        <v>178</v>
      </c>
      <c r="H267" s="162">
        <v>3</v>
      </c>
      <c r="I267" s="163"/>
      <c r="L267" s="159"/>
      <c r="M267" s="164"/>
      <c r="T267" s="165"/>
      <c r="AT267" s="160" t="s">
        <v>165</v>
      </c>
      <c r="AU267" s="160" t="s">
        <v>86</v>
      </c>
      <c r="AV267" s="14" t="s">
        <v>161</v>
      </c>
      <c r="AW267" s="14" t="s">
        <v>37</v>
      </c>
      <c r="AX267" s="14" t="s">
        <v>84</v>
      </c>
      <c r="AY267" s="160" t="s">
        <v>153</v>
      </c>
    </row>
    <row r="268" spans="2:65" s="1" customFormat="1" ht="16.5" customHeight="1">
      <c r="B268" s="33"/>
      <c r="C268" s="166" t="s">
        <v>461</v>
      </c>
      <c r="D268" s="166" t="s">
        <v>231</v>
      </c>
      <c r="E268" s="167" t="s">
        <v>434</v>
      </c>
      <c r="F268" s="168" t="s">
        <v>435</v>
      </c>
      <c r="G268" s="169" t="s">
        <v>226</v>
      </c>
      <c r="H268" s="170">
        <v>1.5</v>
      </c>
      <c r="I268" s="171">
        <v>159.15</v>
      </c>
      <c r="J268" s="172">
        <f>ROUND(I268*H268,2)</f>
        <v>238.73</v>
      </c>
      <c r="K268" s="168" t="s">
        <v>160</v>
      </c>
      <c r="L268" s="173"/>
      <c r="M268" s="174" t="s">
        <v>32</v>
      </c>
      <c r="N268" s="175" t="s">
        <v>47</v>
      </c>
      <c r="P268" s="137">
        <f>O268*H268</f>
        <v>0</v>
      </c>
      <c r="Q268" s="137">
        <v>1.8000000000000001E-4</v>
      </c>
      <c r="R268" s="137">
        <f>Q268*H268</f>
        <v>2.7E-4</v>
      </c>
      <c r="S268" s="137">
        <v>0</v>
      </c>
      <c r="T268" s="138">
        <f>S268*H268</f>
        <v>0</v>
      </c>
      <c r="AR268" s="139" t="s">
        <v>354</v>
      </c>
      <c r="AT268" s="139" t="s">
        <v>231</v>
      </c>
      <c r="AU268" s="139" t="s">
        <v>86</v>
      </c>
      <c r="AY268" s="17" t="s">
        <v>153</v>
      </c>
      <c r="BE268" s="140">
        <f>IF(N268="základní",J268,0)</f>
        <v>238.73</v>
      </c>
      <c r="BF268" s="140">
        <f>IF(N268="snížená",J268,0)</f>
        <v>0</v>
      </c>
      <c r="BG268" s="140">
        <f>IF(N268="zákl. přenesená",J268,0)</f>
        <v>0</v>
      </c>
      <c r="BH268" s="140">
        <f>IF(N268="sníž. přenesená",J268,0)</f>
        <v>0</v>
      </c>
      <c r="BI268" s="140">
        <f>IF(N268="nulová",J268,0)</f>
        <v>0</v>
      </c>
      <c r="BJ268" s="17" t="s">
        <v>84</v>
      </c>
      <c r="BK268" s="140">
        <f>ROUND(I268*H268,2)</f>
        <v>238.73</v>
      </c>
      <c r="BL268" s="17" t="s">
        <v>261</v>
      </c>
      <c r="BM268" s="139" t="s">
        <v>1086</v>
      </c>
    </row>
    <row r="269" spans="2:65" s="1" customFormat="1" ht="16.5" customHeight="1">
      <c r="B269" s="33"/>
      <c r="C269" s="128" t="s">
        <v>465</v>
      </c>
      <c r="D269" s="128" t="s">
        <v>156</v>
      </c>
      <c r="E269" s="129" t="s">
        <v>471</v>
      </c>
      <c r="F269" s="130" t="s">
        <v>472</v>
      </c>
      <c r="G269" s="131" t="s">
        <v>409</v>
      </c>
      <c r="H269" s="132">
        <v>1</v>
      </c>
      <c r="I269" s="133">
        <v>1638.7</v>
      </c>
      <c r="J269" s="134">
        <f>ROUND(I269*H269,2)</f>
        <v>1638.7</v>
      </c>
      <c r="K269" s="130" t="s">
        <v>264</v>
      </c>
      <c r="L269" s="33"/>
      <c r="M269" s="135" t="s">
        <v>32</v>
      </c>
      <c r="N269" s="136" t="s">
        <v>47</v>
      </c>
      <c r="P269" s="137">
        <f>O269*H269</f>
        <v>0</v>
      </c>
      <c r="Q269" s="137">
        <v>2.14E-3</v>
      </c>
      <c r="R269" s="137">
        <f>Q269*H269</f>
        <v>2.14E-3</v>
      </c>
      <c r="S269" s="137">
        <v>0</v>
      </c>
      <c r="T269" s="138">
        <f>S269*H269</f>
        <v>0</v>
      </c>
      <c r="AR269" s="139" t="s">
        <v>261</v>
      </c>
      <c r="AT269" s="139" t="s">
        <v>156</v>
      </c>
      <c r="AU269" s="139" t="s">
        <v>86</v>
      </c>
      <c r="AY269" s="17" t="s">
        <v>153</v>
      </c>
      <c r="BE269" s="140">
        <f>IF(N269="základní",J269,0)</f>
        <v>1638.7</v>
      </c>
      <c r="BF269" s="140">
        <f>IF(N269="snížená",J269,0)</f>
        <v>0</v>
      </c>
      <c r="BG269" s="140">
        <f>IF(N269="zákl. přenesená",J269,0)</f>
        <v>0</v>
      </c>
      <c r="BH269" s="140">
        <f>IF(N269="sníž. přenesená",J269,0)</f>
        <v>0</v>
      </c>
      <c r="BI269" s="140">
        <f>IF(N269="nulová",J269,0)</f>
        <v>0</v>
      </c>
      <c r="BJ269" s="17" t="s">
        <v>84</v>
      </c>
      <c r="BK269" s="140">
        <f>ROUND(I269*H269,2)</f>
        <v>1638.7</v>
      </c>
      <c r="BL269" s="17" t="s">
        <v>261</v>
      </c>
      <c r="BM269" s="139" t="s">
        <v>1087</v>
      </c>
    </row>
    <row r="270" spans="2:65" s="1" customFormat="1" ht="16.5" customHeight="1">
      <c r="B270" s="33"/>
      <c r="C270" s="128" t="s">
        <v>470</v>
      </c>
      <c r="D270" s="128" t="s">
        <v>156</v>
      </c>
      <c r="E270" s="129" t="s">
        <v>933</v>
      </c>
      <c r="F270" s="130" t="s">
        <v>934</v>
      </c>
      <c r="G270" s="131" t="s">
        <v>409</v>
      </c>
      <c r="H270" s="132">
        <v>1</v>
      </c>
      <c r="I270" s="133">
        <v>2872.27</v>
      </c>
      <c r="J270" s="134">
        <f>ROUND(I270*H270,2)</f>
        <v>2872.27</v>
      </c>
      <c r="K270" s="130" t="s">
        <v>264</v>
      </c>
      <c r="L270" s="33"/>
      <c r="M270" s="135" t="s">
        <v>32</v>
      </c>
      <c r="N270" s="136" t="s">
        <v>47</v>
      </c>
      <c r="P270" s="137">
        <f>O270*H270</f>
        <v>0</v>
      </c>
      <c r="Q270" s="137">
        <v>1.745E-2</v>
      </c>
      <c r="R270" s="137">
        <f>Q270*H270</f>
        <v>1.745E-2</v>
      </c>
      <c r="S270" s="137">
        <v>0</v>
      </c>
      <c r="T270" s="138">
        <f>S270*H270</f>
        <v>0</v>
      </c>
      <c r="AR270" s="139" t="s">
        <v>261</v>
      </c>
      <c r="AT270" s="139" t="s">
        <v>156</v>
      </c>
      <c r="AU270" s="139" t="s">
        <v>86</v>
      </c>
      <c r="AY270" s="17" t="s">
        <v>153</v>
      </c>
      <c r="BE270" s="140">
        <f>IF(N270="základní",J270,0)</f>
        <v>2872.27</v>
      </c>
      <c r="BF270" s="140">
        <f>IF(N270="snížená",J270,0)</f>
        <v>0</v>
      </c>
      <c r="BG270" s="140">
        <f>IF(N270="zákl. přenesená",J270,0)</f>
        <v>0</v>
      </c>
      <c r="BH270" s="140">
        <f>IF(N270="sníž. přenesená",J270,0)</f>
        <v>0</v>
      </c>
      <c r="BI270" s="140">
        <f>IF(N270="nulová",J270,0)</f>
        <v>0</v>
      </c>
      <c r="BJ270" s="17" t="s">
        <v>84</v>
      </c>
      <c r="BK270" s="140">
        <f>ROUND(I270*H270,2)</f>
        <v>2872.27</v>
      </c>
      <c r="BL270" s="17" t="s">
        <v>261</v>
      </c>
      <c r="BM270" s="139" t="s">
        <v>1088</v>
      </c>
    </row>
    <row r="271" spans="2:65" s="1" customFormat="1" ht="24.2" customHeight="1">
      <c r="B271" s="33"/>
      <c r="C271" s="128" t="s">
        <v>474</v>
      </c>
      <c r="D271" s="128" t="s">
        <v>156</v>
      </c>
      <c r="E271" s="129" t="s">
        <v>490</v>
      </c>
      <c r="F271" s="130" t="s">
        <v>491</v>
      </c>
      <c r="G271" s="131" t="s">
        <v>294</v>
      </c>
      <c r="H271" s="132">
        <v>6.7000000000000004E-2</v>
      </c>
      <c r="I271" s="133">
        <v>1271.33</v>
      </c>
      <c r="J271" s="134">
        <f>ROUND(I271*H271,2)</f>
        <v>85.18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85.18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85.18</v>
      </c>
      <c r="BL271" s="17" t="s">
        <v>261</v>
      </c>
      <c r="BM271" s="139" t="s">
        <v>1089</v>
      </c>
    </row>
    <row r="272" spans="2:65" s="1" customFormat="1">
      <c r="B272" s="33"/>
      <c r="D272" s="141" t="s">
        <v>163</v>
      </c>
      <c r="F272" s="142" t="s">
        <v>493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494</v>
      </c>
      <c r="F273" s="126" t="s">
        <v>495</v>
      </c>
      <c r="I273" s="119"/>
      <c r="J273" s="127">
        <f>BK273</f>
        <v>4781.0400000000009</v>
      </c>
      <c r="L273" s="116"/>
      <c r="M273" s="121"/>
      <c r="P273" s="122">
        <f>SUM(P274:P325)</f>
        <v>0</v>
      </c>
      <c r="R273" s="122">
        <f>SUM(R274:R325)</f>
        <v>1.3600000000000001E-3</v>
      </c>
      <c r="T273" s="123">
        <f>SUM(T274:T325)</f>
        <v>4.3E-3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SUM(BK274:BK325)</f>
        <v>4781.0400000000009</v>
      </c>
    </row>
    <row r="274" spans="2:65" s="1" customFormat="1" ht="16.5" customHeight="1">
      <c r="B274" s="33"/>
      <c r="C274" s="128" t="s">
        <v>478</v>
      </c>
      <c r="D274" s="128" t="s">
        <v>156</v>
      </c>
      <c r="E274" s="129" t="s">
        <v>497</v>
      </c>
      <c r="F274" s="130" t="s">
        <v>498</v>
      </c>
      <c r="G274" s="131" t="s">
        <v>271</v>
      </c>
      <c r="H274" s="132">
        <v>5</v>
      </c>
      <c r="I274" s="133">
        <v>55.56</v>
      </c>
      <c r="J274" s="134">
        <f>ROUND(I274*H274,2)</f>
        <v>277.8</v>
      </c>
      <c r="K274" s="130" t="s">
        <v>264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5.0000000000000002E-5</v>
      </c>
      <c r="T274" s="138">
        <f>S274*H274</f>
        <v>2.5000000000000001E-4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277.8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277.8</v>
      </c>
      <c r="BL274" s="17" t="s">
        <v>261</v>
      </c>
      <c r="BM274" s="139" t="s">
        <v>1090</v>
      </c>
    </row>
    <row r="275" spans="2:65" s="12" customFormat="1">
      <c r="B275" s="145"/>
      <c r="D275" s="146" t="s">
        <v>165</v>
      </c>
      <c r="E275" s="147" t="s">
        <v>32</v>
      </c>
      <c r="F275" s="148" t="s">
        <v>942</v>
      </c>
      <c r="H275" s="147" t="s">
        <v>32</v>
      </c>
      <c r="I275" s="149"/>
      <c r="L275" s="145"/>
      <c r="M275" s="150"/>
      <c r="T275" s="151"/>
      <c r="AT275" s="147" t="s">
        <v>165</v>
      </c>
      <c r="AU275" s="147" t="s">
        <v>86</v>
      </c>
      <c r="AV275" s="12" t="s">
        <v>84</v>
      </c>
      <c r="AW275" s="12" t="s">
        <v>37</v>
      </c>
      <c r="AX275" s="12" t="s">
        <v>76</v>
      </c>
      <c r="AY275" s="147" t="s">
        <v>153</v>
      </c>
    </row>
    <row r="276" spans="2:65" s="13" customFormat="1">
      <c r="B276" s="152"/>
      <c r="D276" s="146" t="s">
        <v>165</v>
      </c>
      <c r="E276" s="153" t="s">
        <v>32</v>
      </c>
      <c r="F276" s="154" t="s">
        <v>179</v>
      </c>
      <c r="H276" s="155">
        <v>3</v>
      </c>
      <c r="I276" s="156"/>
      <c r="L276" s="152"/>
      <c r="M276" s="157"/>
      <c r="T276" s="158"/>
      <c r="AT276" s="153" t="s">
        <v>165</v>
      </c>
      <c r="AU276" s="153" t="s">
        <v>86</v>
      </c>
      <c r="AV276" s="13" t="s">
        <v>86</v>
      </c>
      <c r="AW276" s="13" t="s">
        <v>37</v>
      </c>
      <c r="AX276" s="13" t="s">
        <v>76</v>
      </c>
      <c r="AY276" s="153" t="s">
        <v>153</v>
      </c>
    </row>
    <row r="277" spans="2:65" s="12" customFormat="1">
      <c r="B277" s="145"/>
      <c r="D277" s="146" t="s">
        <v>165</v>
      </c>
      <c r="E277" s="147" t="s">
        <v>32</v>
      </c>
      <c r="F277" s="148" t="s">
        <v>943</v>
      </c>
      <c r="H277" s="147" t="s">
        <v>32</v>
      </c>
      <c r="I277" s="149"/>
      <c r="L277" s="145"/>
      <c r="M277" s="150"/>
      <c r="T277" s="151"/>
      <c r="AT277" s="147" t="s">
        <v>165</v>
      </c>
      <c r="AU277" s="147" t="s">
        <v>86</v>
      </c>
      <c r="AV277" s="12" t="s">
        <v>84</v>
      </c>
      <c r="AW277" s="12" t="s">
        <v>37</v>
      </c>
      <c r="AX277" s="12" t="s">
        <v>76</v>
      </c>
      <c r="AY277" s="147" t="s">
        <v>153</v>
      </c>
    </row>
    <row r="278" spans="2:65" s="13" customFormat="1">
      <c r="B278" s="152"/>
      <c r="D278" s="146" t="s">
        <v>165</v>
      </c>
      <c r="E278" s="153" t="s">
        <v>32</v>
      </c>
      <c r="F278" s="154" t="s">
        <v>86</v>
      </c>
      <c r="H278" s="155">
        <v>2</v>
      </c>
      <c r="I278" s="156"/>
      <c r="L278" s="152"/>
      <c r="M278" s="157"/>
      <c r="T278" s="158"/>
      <c r="AT278" s="153" t="s">
        <v>165</v>
      </c>
      <c r="AU278" s="153" t="s">
        <v>86</v>
      </c>
      <c r="AV278" s="13" t="s">
        <v>86</v>
      </c>
      <c r="AW278" s="13" t="s">
        <v>37</v>
      </c>
      <c r="AX278" s="13" t="s">
        <v>76</v>
      </c>
      <c r="AY278" s="153" t="s">
        <v>153</v>
      </c>
    </row>
    <row r="279" spans="2:65" s="14" customFormat="1">
      <c r="B279" s="159"/>
      <c r="D279" s="146" t="s">
        <v>165</v>
      </c>
      <c r="E279" s="160" t="s">
        <v>32</v>
      </c>
      <c r="F279" s="161" t="s">
        <v>178</v>
      </c>
      <c r="H279" s="162">
        <v>5</v>
      </c>
      <c r="I279" s="163"/>
      <c r="L279" s="159"/>
      <c r="M279" s="164"/>
      <c r="T279" s="165"/>
      <c r="AT279" s="160" t="s">
        <v>165</v>
      </c>
      <c r="AU279" s="160" t="s">
        <v>86</v>
      </c>
      <c r="AV279" s="14" t="s">
        <v>161</v>
      </c>
      <c r="AW279" s="14" t="s">
        <v>37</v>
      </c>
      <c r="AX279" s="14" t="s">
        <v>84</v>
      </c>
      <c r="AY279" s="160" t="s">
        <v>153</v>
      </c>
    </row>
    <row r="280" spans="2:65" s="1" customFormat="1" ht="16.5" customHeight="1">
      <c r="B280" s="33"/>
      <c r="C280" s="128" t="s">
        <v>484</v>
      </c>
      <c r="D280" s="128" t="s">
        <v>156</v>
      </c>
      <c r="E280" s="129" t="s">
        <v>502</v>
      </c>
      <c r="F280" s="130" t="s">
        <v>503</v>
      </c>
      <c r="G280" s="131" t="s">
        <v>271</v>
      </c>
      <c r="H280" s="132">
        <v>1</v>
      </c>
      <c r="I280" s="133">
        <v>55.56</v>
      </c>
      <c r="J280" s="134">
        <f>ROUND(I280*H280,2)</f>
        <v>55.56</v>
      </c>
      <c r="K280" s="130" t="s">
        <v>264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5.0000000000000002E-5</v>
      </c>
      <c r="T280" s="138">
        <f>S280*H280</f>
        <v>5.0000000000000002E-5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55.56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55.56</v>
      </c>
      <c r="BL280" s="17" t="s">
        <v>261</v>
      </c>
      <c r="BM280" s="139" t="s">
        <v>1091</v>
      </c>
    </row>
    <row r="281" spans="2:65" s="12" customFormat="1">
      <c r="B281" s="145"/>
      <c r="D281" s="146" t="s">
        <v>165</v>
      </c>
      <c r="E281" s="147" t="s">
        <v>32</v>
      </c>
      <c r="F281" s="148" t="s">
        <v>943</v>
      </c>
      <c r="H281" s="147" t="s">
        <v>32</v>
      </c>
      <c r="I281" s="149"/>
      <c r="L281" s="145"/>
      <c r="M281" s="150"/>
      <c r="T281" s="151"/>
      <c r="AT281" s="147" t="s">
        <v>165</v>
      </c>
      <c r="AU281" s="147" t="s">
        <v>86</v>
      </c>
      <c r="AV281" s="12" t="s">
        <v>84</v>
      </c>
      <c r="AW281" s="12" t="s">
        <v>37</v>
      </c>
      <c r="AX281" s="12" t="s">
        <v>76</v>
      </c>
      <c r="AY281" s="147" t="s">
        <v>153</v>
      </c>
    </row>
    <row r="282" spans="2:65" s="13" customFormat="1">
      <c r="B282" s="152"/>
      <c r="D282" s="146" t="s">
        <v>165</v>
      </c>
      <c r="E282" s="153" t="s">
        <v>32</v>
      </c>
      <c r="F282" s="154" t="s">
        <v>84</v>
      </c>
      <c r="H282" s="155">
        <v>1</v>
      </c>
      <c r="I282" s="156"/>
      <c r="L282" s="152"/>
      <c r="M282" s="157"/>
      <c r="T282" s="158"/>
      <c r="AT282" s="153" t="s">
        <v>165</v>
      </c>
      <c r="AU282" s="153" t="s">
        <v>86</v>
      </c>
      <c r="AV282" s="13" t="s">
        <v>86</v>
      </c>
      <c r="AW282" s="13" t="s">
        <v>37</v>
      </c>
      <c r="AX282" s="13" t="s">
        <v>84</v>
      </c>
      <c r="AY282" s="153" t="s">
        <v>153</v>
      </c>
    </row>
    <row r="283" spans="2:65" s="1" customFormat="1" ht="24.2" customHeight="1">
      <c r="B283" s="33"/>
      <c r="C283" s="128" t="s">
        <v>489</v>
      </c>
      <c r="D283" s="128" t="s">
        <v>156</v>
      </c>
      <c r="E283" s="129" t="s">
        <v>506</v>
      </c>
      <c r="F283" s="130" t="s">
        <v>507</v>
      </c>
      <c r="G283" s="131" t="s">
        <v>271</v>
      </c>
      <c r="H283" s="132">
        <v>2</v>
      </c>
      <c r="I283" s="133">
        <v>93.23</v>
      </c>
      <c r="J283" s="134">
        <f>ROUND(I283*H283,2)</f>
        <v>186.46</v>
      </c>
      <c r="K283" s="130" t="s">
        <v>160</v>
      </c>
      <c r="L283" s="33"/>
      <c r="M283" s="135" t="s">
        <v>32</v>
      </c>
      <c r="N283" s="136" t="s">
        <v>47</v>
      </c>
      <c r="P283" s="137">
        <f>O283*H283</f>
        <v>0</v>
      </c>
      <c r="Q283" s="137">
        <v>0</v>
      </c>
      <c r="R283" s="137">
        <f>Q283*H283</f>
        <v>0</v>
      </c>
      <c r="S283" s="137">
        <v>2E-3</v>
      </c>
      <c r="T283" s="138">
        <f>S283*H283</f>
        <v>4.0000000000000001E-3</v>
      </c>
      <c r="AR283" s="139" t="s">
        <v>261</v>
      </c>
      <c r="AT283" s="139" t="s">
        <v>156</v>
      </c>
      <c r="AU283" s="139" t="s">
        <v>86</v>
      </c>
      <c r="AY283" s="17" t="s">
        <v>153</v>
      </c>
      <c r="BE283" s="140">
        <f>IF(N283="základní",J283,0)</f>
        <v>186.46</v>
      </c>
      <c r="BF283" s="140">
        <f>IF(N283="snížená",J283,0)</f>
        <v>0</v>
      </c>
      <c r="BG283" s="140">
        <f>IF(N283="zákl. přenesená",J283,0)</f>
        <v>0</v>
      </c>
      <c r="BH283" s="140">
        <f>IF(N283="sníž. přenesená",J283,0)</f>
        <v>0</v>
      </c>
      <c r="BI283" s="140">
        <f>IF(N283="nulová",J283,0)</f>
        <v>0</v>
      </c>
      <c r="BJ283" s="17" t="s">
        <v>84</v>
      </c>
      <c r="BK283" s="140">
        <f>ROUND(I283*H283,2)</f>
        <v>186.46</v>
      </c>
      <c r="BL283" s="17" t="s">
        <v>261</v>
      </c>
      <c r="BM283" s="139" t="s">
        <v>1092</v>
      </c>
    </row>
    <row r="284" spans="2:65" s="1" customFormat="1">
      <c r="B284" s="33"/>
      <c r="D284" s="141" t="s">
        <v>163</v>
      </c>
      <c r="F284" s="142" t="s">
        <v>509</v>
      </c>
      <c r="I284" s="143"/>
      <c r="L284" s="33"/>
      <c r="M284" s="144"/>
      <c r="T284" s="54"/>
      <c r="AT284" s="17" t="s">
        <v>163</v>
      </c>
      <c r="AU284" s="17" t="s">
        <v>86</v>
      </c>
    </row>
    <row r="285" spans="2:65" s="12" customFormat="1">
      <c r="B285" s="145"/>
      <c r="D285" s="146" t="s">
        <v>165</v>
      </c>
      <c r="E285" s="147" t="s">
        <v>32</v>
      </c>
      <c r="F285" s="148" t="s">
        <v>176</v>
      </c>
      <c r="H285" s="147" t="s">
        <v>32</v>
      </c>
      <c r="I285" s="149"/>
      <c r="L285" s="145"/>
      <c r="M285" s="150"/>
      <c r="T285" s="151"/>
      <c r="AT285" s="147" t="s">
        <v>165</v>
      </c>
      <c r="AU285" s="147" t="s">
        <v>86</v>
      </c>
      <c r="AV285" s="12" t="s">
        <v>84</v>
      </c>
      <c r="AW285" s="12" t="s">
        <v>37</v>
      </c>
      <c r="AX285" s="12" t="s">
        <v>76</v>
      </c>
      <c r="AY285" s="147" t="s">
        <v>153</v>
      </c>
    </row>
    <row r="286" spans="2:65" s="13" customFormat="1">
      <c r="B286" s="152"/>
      <c r="D286" s="146" t="s">
        <v>165</v>
      </c>
      <c r="E286" s="153" t="s">
        <v>32</v>
      </c>
      <c r="F286" s="154" t="s">
        <v>84</v>
      </c>
      <c r="H286" s="155">
        <v>1</v>
      </c>
      <c r="I286" s="156"/>
      <c r="L286" s="152"/>
      <c r="M286" s="157"/>
      <c r="T286" s="158"/>
      <c r="AT286" s="153" t="s">
        <v>165</v>
      </c>
      <c r="AU286" s="153" t="s">
        <v>86</v>
      </c>
      <c r="AV286" s="13" t="s">
        <v>86</v>
      </c>
      <c r="AW286" s="13" t="s">
        <v>37</v>
      </c>
      <c r="AX286" s="13" t="s">
        <v>76</v>
      </c>
      <c r="AY286" s="153" t="s">
        <v>153</v>
      </c>
    </row>
    <row r="287" spans="2:65" s="12" customFormat="1">
      <c r="B287" s="145"/>
      <c r="D287" s="146" t="s">
        <v>165</v>
      </c>
      <c r="E287" s="147" t="s">
        <v>32</v>
      </c>
      <c r="F287" s="148" t="s">
        <v>858</v>
      </c>
      <c r="H287" s="147" t="s">
        <v>32</v>
      </c>
      <c r="I287" s="149"/>
      <c r="L287" s="145"/>
      <c r="M287" s="150"/>
      <c r="T287" s="151"/>
      <c r="AT287" s="147" t="s">
        <v>165</v>
      </c>
      <c r="AU287" s="147" t="s">
        <v>86</v>
      </c>
      <c r="AV287" s="12" t="s">
        <v>84</v>
      </c>
      <c r="AW287" s="12" t="s">
        <v>37</v>
      </c>
      <c r="AX287" s="12" t="s">
        <v>76</v>
      </c>
      <c r="AY287" s="147" t="s">
        <v>153</v>
      </c>
    </row>
    <row r="288" spans="2:65" s="13" customFormat="1">
      <c r="B288" s="152"/>
      <c r="D288" s="146" t="s">
        <v>165</v>
      </c>
      <c r="E288" s="153" t="s">
        <v>32</v>
      </c>
      <c r="F288" s="154" t="s">
        <v>84</v>
      </c>
      <c r="H288" s="155">
        <v>1</v>
      </c>
      <c r="I288" s="156"/>
      <c r="L288" s="152"/>
      <c r="M288" s="157"/>
      <c r="T288" s="158"/>
      <c r="AT288" s="153" t="s">
        <v>165</v>
      </c>
      <c r="AU288" s="153" t="s">
        <v>86</v>
      </c>
      <c r="AV288" s="13" t="s">
        <v>86</v>
      </c>
      <c r="AW288" s="13" t="s">
        <v>37</v>
      </c>
      <c r="AX288" s="13" t="s">
        <v>76</v>
      </c>
      <c r="AY288" s="153" t="s">
        <v>153</v>
      </c>
    </row>
    <row r="289" spans="2:65" s="14" customFormat="1">
      <c r="B289" s="159"/>
      <c r="D289" s="146" t="s">
        <v>165</v>
      </c>
      <c r="E289" s="160" t="s">
        <v>32</v>
      </c>
      <c r="F289" s="161" t="s">
        <v>178</v>
      </c>
      <c r="H289" s="162">
        <v>2</v>
      </c>
      <c r="I289" s="163"/>
      <c r="L289" s="159"/>
      <c r="M289" s="164"/>
      <c r="T289" s="165"/>
      <c r="AT289" s="160" t="s">
        <v>165</v>
      </c>
      <c r="AU289" s="160" t="s">
        <v>86</v>
      </c>
      <c r="AV289" s="14" t="s">
        <v>161</v>
      </c>
      <c r="AW289" s="14" t="s">
        <v>37</v>
      </c>
      <c r="AX289" s="14" t="s">
        <v>84</v>
      </c>
      <c r="AY289" s="160" t="s">
        <v>153</v>
      </c>
    </row>
    <row r="290" spans="2:65" s="1" customFormat="1" ht="24.2" customHeight="1">
      <c r="B290" s="33"/>
      <c r="C290" s="128" t="s">
        <v>496</v>
      </c>
      <c r="D290" s="128" t="s">
        <v>156</v>
      </c>
      <c r="E290" s="129" t="s">
        <v>547</v>
      </c>
      <c r="F290" s="130" t="s">
        <v>548</v>
      </c>
      <c r="G290" s="131" t="s">
        <v>271</v>
      </c>
      <c r="H290" s="132">
        <v>2</v>
      </c>
      <c r="I290" s="133">
        <v>169.51</v>
      </c>
      <c r="J290" s="134">
        <f>ROUND(I290*H290,2)</f>
        <v>339.02</v>
      </c>
      <c r="K290" s="130" t="s">
        <v>160</v>
      </c>
      <c r="L290" s="33"/>
      <c r="M290" s="135" t="s">
        <v>32</v>
      </c>
      <c r="N290" s="136" t="s">
        <v>47</v>
      </c>
      <c r="P290" s="137">
        <f>O290*H290</f>
        <v>0</v>
      </c>
      <c r="Q290" s="137">
        <v>0</v>
      </c>
      <c r="R290" s="137">
        <f>Q290*H290</f>
        <v>0</v>
      </c>
      <c r="S290" s="137">
        <v>0</v>
      </c>
      <c r="T290" s="138">
        <f>S290*H290</f>
        <v>0</v>
      </c>
      <c r="AR290" s="139" t="s">
        <v>261</v>
      </c>
      <c r="AT290" s="139" t="s">
        <v>156</v>
      </c>
      <c r="AU290" s="139" t="s">
        <v>86</v>
      </c>
      <c r="AY290" s="17" t="s">
        <v>153</v>
      </c>
      <c r="BE290" s="140">
        <f>IF(N290="základní",J290,0)</f>
        <v>339.02</v>
      </c>
      <c r="BF290" s="140">
        <f>IF(N290="snížená",J290,0)</f>
        <v>0</v>
      </c>
      <c r="BG290" s="140">
        <f>IF(N290="zákl. přenesená",J290,0)</f>
        <v>0</v>
      </c>
      <c r="BH290" s="140">
        <f>IF(N290="sníž. přenesená",J290,0)</f>
        <v>0</v>
      </c>
      <c r="BI290" s="140">
        <f>IF(N290="nulová",J290,0)</f>
        <v>0</v>
      </c>
      <c r="BJ290" s="17" t="s">
        <v>84</v>
      </c>
      <c r="BK290" s="140">
        <f>ROUND(I290*H290,2)</f>
        <v>339.02</v>
      </c>
      <c r="BL290" s="17" t="s">
        <v>261</v>
      </c>
      <c r="BM290" s="139" t="s">
        <v>1093</v>
      </c>
    </row>
    <row r="291" spans="2:65" s="1" customFormat="1">
      <c r="B291" s="33"/>
      <c r="D291" s="141" t="s">
        <v>163</v>
      </c>
      <c r="F291" s="142" t="s">
        <v>550</v>
      </c>
      <c r="I291" s="143"/>
      <c r="L291" s="33"/>
      <c r="M291" s="144"/>
      <c r="T291" s="54"/>
      <c r="AT291" s="17" t="s">
        <v>163</v>
      </c>
      <c r="AU291" s="17" t="s">
        <v>86</v>
      </c>
    </row>
    <row r="292" spans="2:65" s="12" customFormat="1">
      <c r="B292" s="145"/>
      <c r="D292" s="146" t="s">
        <v>165</v>
      </c>
      <c r="E292" s="147" t="s">
        <v>32</v>
      </c>
      <c r="F292" s="148" t="s">
        <v>947</v>
      </c>
      <c r="H292" s="147" t="s">
        <v>32</v>
      </c>
      <c r="I292" s="149"/>
      <c r="L292" s="145"/>
      <c r="M292" s="150"/>
      <c r="T292" s="151"/>
      <c r="AT292" s="147" t="s">
        <v>165</v>
      </c>
      <c r="AU292" s="147" t="s">
        <v>86</v>
      </c>
      <c r="AV292" s="12" t="s">
        <v>84</v>
      </c>
      <c r="AW292" s="12" t="s">
        <v>37</v>
      </c>
      <c r="AX292" s="12" t="s">
        <v>76</v>
      </c>
      <c r="AY292" s="147" t="s">
        <v>153</v>
      </c>
    </row>
    <row r="293" spans="2:65" s="12" customFormat="1">
      <c r="B293" s="145"/>
      <c r="D293" s="146" t="s">
        <v>165</v>
      </c>
      <c r="E293" s="147" t="s">
        <v>32</v>
      </c>
      <c r="F293" s="148" t="s">
        <v>948</v>
      </c>
      <c r="H293" s="147" t="s">
        <v>32</v>
      </c>
      <c r="I293" s="149"/>
      <c r="L293" s="145"/>
      <c r="M293" s="150"/>
      <c r="T293" s="151"/>
      <c r="AT293" s="147" t="s">
        <v>165</v>
      </c>
      <c r="AU293" s="147" t="s">
        <v>86</v>
      </c>
      <c r="AV293" s="12" t="s">
        <v>84</v>
      </c>
      <c r="AW293" s="12" t="s">
        <v>37</v>
      </c>
      <c r="AX293" s="12" t="s">
        <v>76</v>
      </c>
      <c r="AY293" s="147" t="s">
        <v>153</v>
      </c>
    </row>
    <row r="294" spans="2:65" s="13" customFormat="1">
      <c r="B294" s="152"/>
      <c r="D294" s="146" t="s">
        <v>165</v>
      </c>
      <c r="E294" s="153" t="s">
        <v>32</v>
      </c>
      <c r="F294" s="154" t="s">
        <v>84</v>
      </c>
      <c r="H294" s="155">
        <v>1</v>
      </c>
      <c r="I294" s="156"/>
      <c r="L294" s="152"/>
      <c r="M294" s="157"/>
      <c r="T294" s="158"/>
      <c r="AT294" s="153" t="s">
        <v>165</v>
      </c>
      <c r="AU294" s="153" t="s">
        <v>86</v>
      </c>
      <c r="AV294" s="13" t="s">
        <v>86</v>
      </c>
      <c r="AW294" s="13" t="s">
        <v>37</v>
      </c>
      <c r="AX294" s="13" t="s">
        <v>76</v>
      </c>
      <c r="AY294" s="153" t="s">
        <v>153</v>
      </c>
    </row>
    <row r="295" spans="2:65" s="12" customFormat="1">
      <c r="B295" s="145"/>
      <c r="D295" s="146" t="s">
        <v>165</v>
      </c>
      <c r="E295" s="147" t="s">
        <v>32</v>
      </c>
      <c r="F295" s="148" t="s">
        <v>949</v>
      </c>
      <c r="H295" s="147" t="s">
        <v>32</v>
      </c>
      <c r="I295" s="149"/>
      <c r="L295" s="145"/>
      <c r="M295" s="150"/>
      <c r="T295" s="151"/>
      <c r="AT295" s="147" t="s">
        <v>165</v>
      </c>
      <c r="AU295" s="147" t="s">
        <v>86</v>
      </c>
      <c r="AV295" s="12" t="s">
        <v>84</v>
      </c>
      <c r="AW295" s="12" t="s">
        <v>37</v>
      </c>
      <c r="AX295" s="12" t="s">
        <v>76</v>
      </c>
      <c r="AY295" s="147" t="s">
        <v>153</v>
      </c>
    </row>
    <row r="296" spans="2:65" s="13" customFormat="1">
      <c r="B296" s="152"/>
      <c r="D296" s="146" t="s">
        <v>165</v>
      </c>
      <c r="E296" s="153" t="s">
        <v>32</v>
      </c>
      <c r="F296" s="154" t="s">
        <v>84</v>
      </c>
      <c r="H296" s="155">
        <v>1</v>
      </c>
      <c r="I296" s="156"/>
      <c r="L296" s="152"/>
      <c r="M296" s="157"/>
      <c r="T296" s="158"/>
      <c r="AT296" s="153" t="s">
        <v>165</v>
      </c>
      <c r="AU296" s="153" t="s">
        <v>86</v>
      </c>
      <c r="AV296" s="13" t="s">
        <v>86</v>
      </c>
      <c r="AW296" s="13" t="s">
        <v>37</v>
      </c>
      <c r="AX296" s="13" t="s">
        <v>76</v>
      </c>
      <c r="AY296" s="153" t="s">
        <v>153</v>
      </c>
    </row>
    <row r="297" spans="2:65" s="14" customFormat="1">
      <c r="B297" s="159"/>
      <c r="D297" s="146" t="s">
        <v>165</v>
      </c>
      <c r="E297" s="160" t="s">
        <v>32</v>
      </c>
      <c r="F297" s="161" t="s">
        <v>178</v>
      </c>
      <c r="H297" s="162">
        <v>2</v>
      </c>
      <c r="I297" s="163"/>
      <c r="L297" s="159"/>
      <c r="M297" s="164"/>
      <c r="T297" s="165"/>
      <c r="AT297" s="160" t="s">
        <v>165</v>
      </c>
      <c r="AU297" s="160" t="s">
        <v>86</v>
      </c>
      <c r="AV297" s="14" t="s">
        <v>161</v>
      </c>
      <c r="AW297" s="14" t="s">
        <v>37</v>
      </c>
      <c r="AX297" s="14" t="s">
        <v>84</v>
      </c>
      <c r="AY297" s="160" t="s">
        <v>153</v>
      </c>
    </row>
    <row r="298" spans="2:65" s="1" customFormat="1" ht="16.5" customHeight="1">
      <c r="B298" s="33"/>
      <c r="C298" s="166" t="s">
        <v>501</v>
      </c>
      <c r="D298" s="166" t="s">
        <v>231</v>
      </c>
      <c r="E298" s="167" t="s">
        <v>553</v>
      </c>
      <c r="F298" s="168" t="s">
        <v>554</v>
      </c>
      <c r="G298" s="169" t="s">
        <v>271</v>
      </c>
      <c r="H298" s="170">
        <v>2</v>
      </c>
      <c r="I298" s="171">
        <v>90.59</v>
      </c>
      <c r="J298" s="172">
        <f>ROUND(I298*H298,2)</f>
        <v>181.18</v>
      </c>
      <c r="K298" s="168" t="s">
        <v>160</v>
      </c>
      <c r="L298" s="173"/>
      <c r="M298" s="174" t="s">
        <v>32</v>
      </c>
      <c r="N298" s="175" t="s">
        <v>47</v>
      </c>
      <c r="P298" s="137">
        <f>O298*H298</f>
        <v>0</v>
      </c>
      <c r="Q298" s="137">
        <v>4.0000000000000003E-5</v>
      </c>
      <c r="R298" s="137">
        <f>Q298*H298</f>
        <v>8.0000000000000007E-5</v>
      </c>
      <c r="S298" s="137">
        <v>0</v>
      </c>
      <c r="T298" s="138">
        <f>S298*H298</f>
        <v>0</v>
      </c>
      <c r="AR298" s="139" t="s">
        <v>354</v>
      </c>
      <c r="AT298" s="139" t="s">
        <v>231</v>
      </c>
      <c r="AU298" s="139" t="s">
        <v>86</v>
      </c>
      <c r="AY298" s="17" t="s">
        <v>153</v>
      </c>
      <c r="BE298" s="140">
        <f>IF(N298="základní",J298,0)</f>
        <v>181.18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181.18</v>
      </c>
      <c r="BL298" s="17" t="s">
        <v>261</v>
      </c>
      <c r="BM298" s="139" t="s">
        <v>1094</v>
      </c>
    </row>
    <row r="299" spans="2:65" s="1" customFormat="1" ht="24.2" customHeight="1">
      <c r="B299" s="33"/>
      <c r="C299" s="128" t="s">
        <v>505</v>
      </c>
      <c r="D299" s="128" t="s">
        <v>156</v>
      </c>
      <c r="E299" s="129" t="s">
        <v>529</v>
      </c>
      <c r="F299" s="130" t="s">
        <v>530</v>
      </c>
      <c r="G299" s="131" t="s">
        <v>271</v>
      </c>
      <c r="H299" s="132">
        <v>3</v>
      </c>
      <c r="I299" s="133">
        <v>184.58</v>
      </c>
      <c r="J299" s="134">
        <f>ROUND(I299*H299,2)</f>
        <v>553.74</v>
      </c>
      <c r="K299" s="130" t="s">
        <v>160</v>
      </c>
      <c r="L299" s="33"/>
      <c r="M299" s="135" t="s">
        <v>32</v>
      </c>
      <c r="N299" s="136" t="s">
        <v>47</v>
      </c>
      <c r="P299" s="137">
        <f>O299*H299</f>
        <v>0</v>
      </c>
      <c r="Q299" s="137">
        <v>0</v>
      </c>
      <c r="R299" s="137">
        <f>Q299*H299</f>
        <v>0</v>
      </c>
      <c r="S299" s="137">
        <v>0</v>
      </c>
      <c r="T299" s="138">
        <f>S299*H299</f>
        <v>0</v>
      </c>
      <c r="AR299" s="139" t="s">
        <v>261</v>
      </c>
      <c r="AT299" s="139" t="s">
        <v>156</v>
      </c>
      <c r="AU299" s="139" t="s">
        <v>86</v>
      </c>
      <c r="AY299" s="17" t="s">
        <v>153</v>
      </c>
      <c r="BE299" s="140">
        <f>IF(N299="základní",J299,0)</f>
        <v>553.74</v>
      </c>
      <c r="BF299" s="140">
        <f>IF(N299="snížená",J299,0)</f>
        <v>0</v>
      </c>
      <c r="BG299" s="140">
        <f>IF(N299="zákl. přenesená",J299,0)</f>
        <v>0</v>
      </c>
      <c r="BH299" s="140">
        <f>IF(N299="sníž. přenesená",J299,0)</f>
        <v>0</v>
      </c>
      <c r="BI299" s="140">
        <f>IF(N299="nulová",J299,0)</f>
        <v>0</v>
      </c>
      <c r="BJ299" s="17" t="s">
        <v>84</v>
      </c>
      <c r="BK299" s="140">
        <f>ROUND(I299*H299,2)</f>
        <v>553.74</v>
      </c>
      <c r="BL299" s="17" t="s">
        <v>261</v>
      </c>
      <c r="BM299" s="139" t="s">
        <v>1095</v>
      </c>
    </row>
    <row r="300" spans="2:65" s="1" customFormat="1">
      <c r="B300" s="33"/>
      <c r="D300" s="141" t="s">
        <v>163</v>
      </c>
      <c r="F300" s="142" t="s">
        <v>532</v>
      </c>
      <c r="I300" s="143"/>
      <c r="L300" s="33"/>
      <c r="M300" s="144"/>
      <c r="T300" s="54"/>
      <c r="AT300" s="17" t="s">
        <v>163</v>
      </c>
      <c r="AU300" s="17" t="s">
        <v>86</v>
      </c>
    </row>
    <row r="301" spans="2:65" s="12" customFormat="1">
      <c r="B301" s="145"/>
      <c r="D301" s="146" t="s">
        <v>165</v>
      </c>
      <c r="E301" s="147" t="s">
        <v>32</v>
      </c>
      <c r="F301" s="148" t="s">
        <v>952</v>
      </c>
      <c r="H301" s="147" t="s">
        <v>32</v>
      </c>
      <c r="I301" s="149"/>
      <c r="L301" s="145"/>
      <c r="M301" s="150"/>
      <c r="T301" s="151"/>
      <c r="AT301" s="147" t="s">
        <v>165</v>
      </c>
      <c r="AU301" s="147" t="s">
        <v>86</v>
      </c>
      <c r="AV301" s="12" t="s">
        <v>84</v>
      </c>
      <c r="AW301" s="12" t="s">
        <v>37</v>
      </c>
      <c r="AX301" s="12" t="s">
        <v>76</v>
      </c>
      <c r="AY301" s="147" t="s">
        <v>153</v>
      </c>
    </row>
    <row r="302" spans="2:65" s="13" customFormat="1">
      <c r="B302" s="152"/>
      <c r="D302" s="146" t="s">
        <v>165</v>
      </c>
      <c r="E302" s="153" t="s">
        <v>32</v>
      </c>
      <c r="F302" s="154" t="s">
        <v>86</v>
      </c>
      <c r="H302" s="155">
        <v>2</v>
      </c>
      <c r="I302" s="156"/>
      <c r="L302" s="152"/>
      <c r="M302" s="157"/>
      <c r="T302" s="158"/>
      <c r="AT302" s="153" t="s">
        <v>165</v>
      </c>
      <c r="AU302" s="153" t="s">
        <v>86</v>
      </c>
      <c r="AV302" s="13" t="s">
        <v>86</v>
      </c>
      <c r="AW302" s="13" t="s">
        <v>37</v>
      </c>
      <c r="AX302" s="13" t="s">
        <v>76</v>
      </c>
      <c r="AY302" s="153" t="s">
        <v>153</v>
      </c>
    </row>
    <row r="303" spans="2:65" s="12" customFormat="1">
      <c r="B303" s="145"/>
      <c r="D303" s="146" t="s">
        <v>165</v>
      </c>
      <c r="E303" s="147" t="s">
        <v>32</v>
      </c>
      <c r="F303" s="148" t="s">
        <v>953</v>
      </c>
      <c r="H303" s="147" t="s">
        <v>32</v>
      </c>
      <c r="I303" s="149"/>
      <c r="L303" s="145"/>
      <c r="M303" s="150"/>
      <c r="T303" s="151"/>
      <c r="AT303" s="147" t="s">
        <v>165</v>
      </c>
      <c r="AU303" s="147" t="s">
        <v>86</v>
      </c>
      <c r="AV303" s="12" t="s">
        <v>84</v>
      </c>
      <c r="AW303" s="12" t="s">
        <v>37</v>
      </c>
      <c r="AX303" s="12" t="s">
        <v>76</v>
      </c>
      <c r="AY303" s="147" t="s">
        <v>153</v>
      </c>
    </row>
    <row r="304" spans="2:65" s="13" customFormat="1">
      <c r="B304" s="152"/>
      <c r="D304" s="146" t="s">
        <v>165</v>
      </c>
      <c r="E304" s="153" t="s">
        <v>32</v>
      </c>
      <c r="F304" s="154" t="s">
        <v>84</v>
      </c>
      <c r="H304" s="155">
        <v>1</v>
      </c>
      <c r="I304" s="156"/>
      <c r="L304" s="152"/>
      <c r="M304" s="157"/>
      <c r="T304" s="158"/>
      <c r="AT304" s="153" t="s">
        <v>165</v>
      </c>
      <c r="AU304" s="153" t="s">
        <v>86</v>
      </c>
      <c r="AV304" s="13" t="s">
        <v>86</v>
      </c>
      <c r="AW304" s="13" t="s">
        <v>37</v>
      </c>
      <c r="AX304" s="13" t="s">
        <v>76</v>
      </c>
      <c r="AY304" s="153" t="s">
        <v>153</v>
      </c>
    </row>
    <row r="305" spans="2:65" s="14" customFormat="1">
      <c r="B305" s="159"/>
      <c r="D305" s="146" t="s">
        <v>165</v>
      </c>
      <c r="E305" s="160" t="s">
        <v>32</v>
      </c>
      <c r="F305" s="161" t="s">
        <v>178</v>
      </c>
      <c r="H305" s="162">
        <v>3</v>
      </c>
      <c r="I305" s="163"/>
      <c r="L305" s="159"/>
      <c r="M305" s="164"/>
      <c r="T305" s="165"/>
      <c r="AT305" s="160" t="s">
        <v>165</v>
      </c>
      <c r="AU305" s="160" t="s">
        <v>86</v>
      </c>
      <c r="AV305" s="14" t="s">
        <v>161</v>
      </c>
      <c r="AW305" s="14" t="s">
        <v>37</v>
      </c>
      <c r="AX305" s="14" t="s">
        <v>84</v>
      </c>
      <c r="AY305" s="160" t="s">
        <v>153</v>
      </c>
    </row>
    <row r="306" spans="2:65" s="1" customFormat="1" ht="16.5" customHeight="1">
      <c r="B306" s="33"/>
      <c r="C306" s="166" t="s">
        <v>510</v>
      </c>
      <c r="D306" s="166" t="s">
        <v>231</v>
      </c>
      <c r="E306" s="167" t="s">
        <v>535</v>
      </c>
      <c r="F306" s="168" t="s">
        <v>536</v>
      </c>
      <c r="G306" s="169" t="s">
        <v>271</v>
      </c>
      <c r="H306" s="170">
        <v>3</v>
      </c>
      <c r="I306" s="171">
        <v>140.66999999999999</v>
      </c>
      <c r="J306" s="172">
        <f>ROUND(I306*H306,2)</f>
        <v>422.01</v>
      </c>
      <c r="K306" s="168" t="s">
        <v>160</v>
      </c>
      <c r="L306" s="173"/>
      <c r="M306" s="174" t="s">
        <v>32</v>
      </c>
      <c r="N306" s="175" t="s">
        <v>47</v>
      </c>
      <c r="P306" s="137">
        <f>O306*H306</f>
        <v>0</v>
      </c>
      <c r="Q306" s="137">
        <v>8.0000000000000007E-5</v>
      </c>
      <c r="R306" s="137">
        <f>Q306*H306</f>
        <v>2.4000000000000003E-4</v>
      </c>
      <c r="S306" s="137">
        <v>0</v>
      </c>
      <c r="T306" s="138">
        <f>S306*H306</f>
        <v>0</v>
      </c>
      <c r="AR306" s="139" t="s">
        <v>354</v>
      </c>
      <c r="AT306" s="139" t="s">
        <v>231</v>
      </c>
      <c r="AU306" s="139" t="s">
        <v>86</v>
      </c>
      <c r="AY306" s="17" t="s">
        <v>153</v>
      </c>
      <c r="BE306" s="140">
        <f>IF(N306="základní",J306,0)</f>
        <v>422.01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422.01</v>
      </c>
      <c r="BL306" s="17" t="s">
        <v>261</v>
      </c>
      <c r="BM306" s="139" t="s">
        <v>1096</v>
      </c>
    </row>
    <row r="307" spans="2:65" s="1" customFormat="1" ht="16.5" customHeight="1">
      <c r="B307" s="33"/>
      <c r="C307" s="166" t="s">
        <v>515</v>
      </c>
      <c r="D307" s="166" t="s">
        <v>231</v>
      </c>
      <c r="E307" s="167" t="s">
        <v>539</v>
      </c>
      <c r="F307" s="168" t="s">
        <v>540</v>
      </c>
      <c r="G307" s="169" t="s">
        <v>271</v>
      </c>
      <c r="H307" s="170">
        <v>3</v>
      </c>
      <c r="I307" s="171">
        <v>210.08</v>
      </c>
      <c r="J307" s="172">
        <f>ROUND(I307*H307,2)</f>
        <v>630.24</v>
      </c>
      <c r="K307" s="168" t="s">
        <v>160</v>
      </c>
      <c r="L307" s="173"/>
      <c r="M307" s="174" t="s">
        <v>32</v>
      </c>
      <c r="N307" s="175" t="s">
        <v>47</v>
      </c>
      <c r="P307" s="137">
        <f>O307*H307</f>
        <v>0</v>
      </c>
      <c r="Q307" s="137">
        <v>8.0000000000000007E-5</v>
      </c>
      <c r="R307" s="137">
        <f>Q307*H307</f>
        <v>2.4000000000000003E-4</v>
      </c>
      <c r="S307" s="137">
        <v>0</v>
      </c>
      <c r="T307" s="138">
        <f>S307*H307</f>
        <v>0</v>
      </c>
      <c r="AR307" s="139" t="s">
        <v>354</v>
      </c>
      <c r="AT307" s="139" t="s">
        <v>231</v>
      </c>
      <c r="AU307" s="139" t="s">
        <v>86</v>
      </c>
      <c r="AY307" s="17" t="s">
        <v>153</v>
      </c>
      <c r="BE307" s="140">
        <f>IF(N307="základní",J307,0)</f>
        <v>630.24</v>
      </c>
      <c r="BF307" s="140">
        <f>IF(N307="snížená",J307,0)</f>
        <v>0</v>
      </c>
      <c r="BG307" s="140">
        <f>IF(N307="zákl. přenesená",J307,0)</f>
        <v>0</v>
      </c>
      <c r="BH307" s="140">
        <f>IF(N307="sníž. přenesená",J307,0)</f>
        <v>0</v>
      </c>
      <c r="BI307" s="140">
        <f>IF(N307="nulová",J307,0)</f>
        <v>0</v>
      </c>
      <c r="BJ307" s="17" t="s">
        <v>84</v>
      </c>
      <c r="BK307" s="140">
        <f>ROUND(I307*H307,2)</f>
        <v>630.24</v>
      </c>
      <c r="BL307" s="17" t="s">
        <v>261</v>
      </c>
      <c r="BM307" s="139" t="s">
        <v>1097</v>
      </c>
    </row>
    <row r="308" spans="2:65" s="1" customFormat="1" ht="16.5" customHeight="1">
      <c r="B308" s="33"/>
      <c r="C308" s="166" t="s">
        <v>519</v>
      </c>
      <c r="D308" s="166" t="s">
        <v>231</v>
      </c>
      <c r="E308" s="167" t="s">
        <v>543</v>
      </c>
      <c r="F308" s="168" t="s">
        <v>544</v>
      </c>
      <c r="G308" s="169" t="s">
        <v>271</v>
      </c>
      <c r="H308" s="170">
        <v>3</v>
      </c>
      <c r="I308" s="171">
        <v>22.04</v>
      </c>
      <c r="J308" s="172">
        <f>ROUND(I308*H308,2)</f>
        <v>66.12</v>
      </c>
      <c r="K308" s="168" t="s">
        <v>160</v>
      </c>
      <c r="L308" s="173"/>
      <c r="M308" s="174" t="s">
        <v>32</v>
      </c>
      <c r="N308" s="175" t="s">
        <v>47</v>
      </c>
      <c r="P308" s="137">
        <f>O308*H308</f>
        <v>0</v>
      </c>
      <c r="Q308" s="137">
        <v>1.0000000000000001E-5</v>
      </c>
      <c r="R308" s="137">
        <f>Q308*H308</f>
        <v>3.0000000000000004E-5</v>
      </c>
      <c r="S308" s="137">
        <v>0</v>
      </c>
      <c r="T308" s="138">
        <f>S308*H308</f>
        <v>0</v>
      </c>
      <c r="AR308" s="139" t="s">
        <v>354</v>
      </c>
      <c r="AT308" s="139" t="s">
        <v>231</v>
      </c>
      <c r="AU308" s="139" t="s">
        <v>86</v>
      </c>
      <c r="AY308" s="17" t="s">
        <v>153</v>
      </c>
      <c r="BE308" s="140">
        <f>IF(N308="základní",J308,0)</f>
        <v>66.12</v>
      </c>
      <c r="BF308" s="140">
        <f>IF(N308="snížená",J308,0)</f>
        <v>0</v>
      </c>
      <c r="BG308" s="140">
        <f>IF(N308="zákl. přenesená",J308,0)</f>
        <v>0</v>
      </c>
      <c r="BH308" s="140">
        <f>IF(N308="sníž. přenesená",J308,0)</f>
        <v>0</v>
      </c>
      <c r="BI308" s="140">
        <f>IF(N308="nulová",J308,0)</f>
        <v>0</v>
      </c>
      <c r="BJ308" s="17" t="s">
        <v>84</v>
      </c>
      <c r="BK308" s="140">
        <f>ROUND(I308*H308,2)</f>
        <v>66.12</v>
      </c>
      <c r="BL308" s="17" t="s">
        <v>261</v>
      </c>
      <c r="BM308" s="139" t="s">
        <v>1098</v>
      </c>
    </row>
    <row r="309" spans="2:65" s="1" customFormat="1" ht="24.2" customHeight="1">
      <c r="B309" s="33"/>
      <c r="C309" s="128" t="s">
        <v>524</v>
      </c>
      <c r="D309" s="128" t="s">
        <v>156</v>
      </c>
      <c r="E309" s="129" t="s">
        <v>520</v>
      </c>
      <c r="F309" s="130" t="s">
        <v>521</v>
      </c>
      <c r="G309" s="131" t="s">
        <v>271</v>
      </c>
      <c r="H309" s="132">
        <v>1</v>
      </c>
      <c r="I309" s="133">
        <v>169.51</v>
      </c>
      <c r="J309" s="134">
        <f>ROUND(I309*H309,2)</f>
        <v>169.51</v>
      </c>
      <c r="K309" s="130" t="s">
        <v>160</v>
      </c>
      <c r="L309" s="33"/>
      <c r="M309" s="135" t="s">
        <v>32</v>
      </c>
      <c r="N309" s="136" t="s">
        <v>47</v>
      </c>
      <c r="P309" s="137">
        <f>O309*H309</f>
        <v>0</v>
      </c>
      <c r="Q309" s="137">
        <v>0</v>
      </c>
      <c r="R309" s="137">
        <f>Q309*H309</f>
        <v>0</v>
      </c>
      <c r="S309" s="137">
        <v>0</v>
      </c>
      <c r="T309" s="138">
        <f>S309*H309</f>
        <v>0</v>
      </c>
      <c r="AR309" s="139" t="s">
        <v>261</v>
      </c>
      <c r="AT309" s="139" t="s">
        <v>156</v>
      </c>
      <c r="AU309" s="139" t="s">
        <v>86</v>
      </c>
      <c r="AY309" s="17" t="s">
        <v>153</v>
      </c>
      <c r="BE309" s="140">
        <f>IF(N309="základní",J309,0)</f>
        <v>169.51</v>
      </c>
      <c r="BF309" s="140">
        <f>IF(N309="snížená",J309,0)</f>
        <v>0</v>
      </c>
      <c r="BG309" s="140">
        <f>IF(N309="zákl. přenesená",J309,0)</f>
        <v>0</v>
      </c>
      <c r="BH309" s="140">
        <f>IF(N309="sníž. přenesená",J309,0)</f>
        <v>0</v>
      </c>
      <c r="BI309" s="140">
        <f>IF(N309="nulová",J309,0)</f>
        <v>0</v>
      </c>
      <c r="BJ309" s="17" t="s">
        <v>84</v>
      </c>
      <c r="BK309" s="140">
        <f>ROUND(I309*H309,2)</f>
        <v>169.51</v>
      </c>
      <c r="BL309" s="17" t="s">
        <v>261</v>
      </c>
      <c r="BM309" s="139" t="s">
        <v>1099</v>
      </c>
    </row>
    <row r="310" spans="2:65" s="1" customFormat="1">
      <c r="B310" s="33"/>
      <c r="D310" s="141" t="s">
        <v>163</v>
      </c>
      <c r="F310" s="142" t="s">
        <v>523</v>
      </c>
      <c r="I310" s="143"/>
      <c r="L310" s="33"/>
      <c r="M310" s="144"/>
      <c r="T310" s="54"/>
      <c r="AT310" s="17" t="s">
        <v>163</v>
      </c>
      <c r="AU310" s="17" t="s">
        <v>86</v>
      </c>
    </row>
    <row r="311" spans="2:65" s="12" customFormat="1">
      <c r="B311" s="145"/>
      <c r="D311" s="146" t="s">
        <v>165</v>
      </c>
      <c r="E311" s="147" t="s">
        <v>32</v>
      </c>
      <c r="F311" s="148" t="s">
        <v>858</v>
      </c>
      <c r="H311" s="147" t="s">
        <v>32</v>
      </c>
      <c r="I311" s="149"/>
      <c r="L311" s="145"/>
      <c r="M311" s="150"/>
      <c r="T311" s="151"/>
      <c r="AT311" s="147" t="s">
        <v>165</v>
      </c>
      <c r="AU311" s="147" t="s">
        <v>86</v>
      </c>
      <c r="AV311" s="12" t="s">
        <v>84</v>
      </c>
      <c r="AW311" s="12" t="s">
        <v>37</v>
      </c>
      <c r="AX311" s="12" t="s">
        <v>76</v>
      </c>
      <c r="AY311" s="147" t="s">
        <v>153</v>
      </c>
    </row>
    <row r="312" spans="2:65" s="13" customFormat="1">
      <c r="B312" s="152"/>
      <c r="D312" s="146" t="s">
        <v>165</v>
      </c>
      <c r="E312" s="153" t="s">
        <v>32</v>
      </c>
      <c r="F312" s="154" t="s">
        <v>84</v>
      </c>
      <c r="H312" s="155">
        <v>1</v>
      </c>
      <c r="I312" s="156"/>
      <c r="L312" s="152"/>
      <c r="M312" s="157"/>
      <c r="T312" s="158"/>
      <c r="AT312" s="153" t="s">
        <v>165</v>
      </c>
      <c r="AU312" s="153" t="s">
        <v>86</v>
      </c>
      <c r="AV312" s="13" t="s">
        <v>86</v>
      </c>
      <c r="AW312" s="13" t="s">
        <v>37</v>
      </c>
      <c r="AX312" s="13" t="s">
        <v>84</v>
      </c>
      <c r="AY312" s="153" t="s">
        <v>153</v>
      </c>
    </row>
    <row r="313" spans="2:65" s="1" customFormat="1" ht="16.5" customHeight="1">
      <c r="B313" s="33"/>
      <c r="C313" s="166" t="s">
        <v>528</v>
      </c>
      <c r="D313" s="166" t="s">
        <v>231</v>
      </c>
      <c r="E313" s="167" t="s">
        <v>525</v>
      </c>
      <c r="F313" s="168" t="s">
        <v>526</v>
      </c>
      <c r="G313" s="169" t="s">
        <v>271</v>
      </c>
      <c r="H313" s="170">
        <v>1</v>
      </c>
      <c r="I313" s="171">
        <v>176.29</v>
      </c>
      <c r="J313" s="172">
        <f>ROUND(I313*H313,2)</f>
        <v>176.29</v>
      </c>
      <c r="K313" s="168" t="s">
        <v>160</v>
      </c>
      <c r="L313" s="173"/>
      <c r="M313" s="174" t="s">
        <v>32</v>
      </c>
      <c r="N313" s="175" t="s">
        <v>47</v>
      </c>
      <c r="P313" s="137">
        <f>O313*H313</f>
        <v>0</v>
      </c>
      <c r="Q313" s="137">
        <v>9.0000000000000006E-5</v>
      </c>
      <c r="R313" s="137">
        <f>Q313*H313</f>
        <v>9.0000000000000006E-5</v>
      </c>
      <c r="S313" s="137">
        <v>0</v>
      </c>
      <c r="T313" s="138">
        <f>S313*H313</f>
        <v>0</v>
      </c>
      <c r="AR313" s="139" t="s">
        <v>354</v>
      </c>
      <c r="AT313" s="139" t="s">
        <v>231</v>
      </c>
      <c r="AU313" s="139" t="s">
        <v>86</v>
      </c>
      <c r="AY313" s="17" t="s">
        <v>153</v>
      </c>
      <c r="BE313" s="140">
        <f>IF(N313="základní",J313,0)</f>
        <v>176.29</v>
      </c>
      <c r="BF313" s="140">
        <f>IF(N313="snížená",J313,0)</f>
        <v>0</v>
      </c>
      <c r="BG313" s="140">
        <f>IF(N313="zákl. přenesená",J313,0)</f>
        <v>0</v>
      </c>
      <c r="BH313" s="140">
        <f>IF(N313="sníž. přenesená",J313,0)</f>
        <v>0</v>
      </c>
      <c r="BI313" s="140">
        <f>IF(N313="nulová",J313,0)</f>
        <v>0</v>
      </c>
      <c r="BJ313" s="17" t="s">
        <v>84</v>
      </c>
      <c r="BK313" s="140">
        <f>ROUND(I313*H313,2)</f>
        <v>176.29</v>
      </c>
      <c r="BL313" s="17" t="s">
        <v>261</v>
      </c>
      <c r="BM313" s="139" t="s">
        <v>1100</v>
      </c>
    </row>
    <row r="314" spans="2:65" s="1" customFormat="1" ht="24.2" customHeight="1">
      <c r="B314" s="33"/>
      <c r="C314" s="128" t="s">
        <v>534</v>
      </c>
      <c r="D314" s="128" t="s">
        <v>156</v>
      </c>
      <c r="E314" s="129" t="s">
        <v>511</v>
      </c>
      <c r="F314" s="130" t="s">
        <v>512</v>
      </c>
      <c r="G314" s="131" t="s">
        <v>271</v>
      </c>
      <c r="H314" s="132">
        <v>2</v>
      </c>
      <c r="I314" s="133">
        <v>329.6</v>
      </c>
      <c r="J314" s="134">
        <f>ROUND(I314*H314,2)</f>
        <v>659.2</v>
      </c>
      <c r="K314" s="130" t="s">
        <v>160</v>
      </c>
      <c r="L314" s="33"/>
      <c r="M314" s="135" t="s">
        <v>32</v>
      </c>
      <c r="N314" s="136" t="s">
        <v>47</v>
      </c>
      <c r="P314" s="137">
        <f>O314*H314</f>
        <v>0</v>
      </c>
      <c r="Q314" s="137">
        <v>0</v>
      </c>
      <c r="R314" s="137">
        <f>Q314*H314</f>
        <v>0</v>
      </c>
      <c r="S314" s="137">
        <v>0</v>
      </c>
      <c r="T314" s="138">
        <f>S314*H314</f>
        <v>0</v>
      </c>
      <c r="AR314" s="139" t="s">
        <v>261</v>
      </c>
      <c r="AT314" s="139" t="s">
        <v>156</v>
      </c>
      <c r="AU314" s="139" t="s">
        <v>86</v>
      </c>
      <c r="AY314" s="17" t="s">
        <v>153</v>
      </c>
      <c r="BE314" s="140">
        <f>IF(N314="základní",J314,0)</f>
        <v>659.2</v>
      </c>
      <c r="BF314" s="140">
        <f>IF(N314="snížená",J314,0)</f>
        <v>0</v>
      </c>
      <c r="BG314" s="140">
        <f>IF(N314="zákl. přenesená",J314,0)</f>
        <v>0</v>
      </c>
      <c r="BH314" s="140">
        <f>IF(N314="sníž. přenesená",J314,0)</f>
        <v>0</v>
      </c>
      <c r="BI314" s="140">
        <f>IF(N314="nulová",J314,0)</f>
        <v>0</v>
      </c>
      <c r="BJ314" s="17" t="s">
        <v>84</v>
      </c>
      <c r="BK314" s="140">
        <f>ROUND(I314*H314,2)</f>
        <v>659.2</v>
      </c>
      <c r="BL314" s="17" t="s">
        <v>261</v>
      </c>
      <c r="BM314" s="139" t="s">
        <v>1101</v>
      </c>
    </row>
    <row r="315" spans="2:65" s="1" customFormat="1">
      <c r="B315" s="33"/>
      <c r="D315" s="141" t="s">
        <v>163</v>
      </c>
      <c r="F315" s="142" t="s">
        <v>514</v>
      </c>
      <c r="I315" s="143"/>
      <c r="L315" s="33"/>
      <c r="M315" s="144"/>
      <c r="T315" s="54"/>
      <c r="AT315" s="17" t="s">
        <v>163</v>
      </c>
      <c r="AU315" s="17" t="s">
        <v>86</v>
      </c>
    </row>
    <row r="316" spans="2:65" s="12" customFormat="1">
      <c r="B316" s="145"/>
      <c r="D316" s="146" t="s">
        <v>165</v>
      </c>
      <c r="E316" s="147" t="s">
        <v>32</v>
      </c>
      <c r="F316" s="148" t="s">
        <v>176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3" customFormat="1">
      <c r="B317" s="152"/>
      <c r="D317" s="146" t="s">
        <v>165</v>
      </c>
      <c r="E317" s="153" t="s">
        <v>32</v>
      </c>
      <c r="F317" s="154" t="s">
        <v>84</v>
      </c>
      <c r="H317" s="155">
        <v>1</v>
      </c>
      <c r="I317" s="156"/>
      <c r="L317" s="152"/>
      <c r="M317" s="157"/>
      <c r="T317" s="158"/>
      <c r="AT317" s="153" t="s">
        <v>165</v>
      </c>
      <c r="AU317" s="153" t="s">
        <v>86</v>
      </c>
      <c r="AV317" s="13" t="s">
        <v>86</v>
      </c>
      <c r="AW317" s="13" t="s">
        <v>37</v>
      </c>
      <c r="AX317" s="13" t="s">
        <v>76</v>
      </c>
      <c r="AY317" s="153" t="s">
        <v>153</v>
      </c>
    </row>
    <row r="318" spans="2:65" s="12" customFormat="1">
      <c r="B318" s="145"/>
      <c r="D318" s="146" t="s">
        <v>165</v>
      </c>
      <c r="E318" s="147" t="s">
        <v>32</v>
      </c>
      <c r="F318" s="148" t="s">
        <v>858</v>
      </c>
      <c r="H318" s="147" t="s">
        <v>32</v>
      </c>
      <c r="I318" s="149"/>
      <c r="L318" s="145"/>
      <c r="M318" s="150"/>
      <c r="T318" s="151"/>
      <c r="AT318" s="147" t="s">
        <v>165</v>
      </c>
      <c r="AU318" s="147" t="s">
        <v>86</v>
      </c>
      <c r="AV318" s="12" t="s">
        <v>84</v>
      </c>
      <c r="AW318" s="12" t="s">
        <v>37</v>
      </c>
      <c r="AX318" s="12" t="s">
        <v>76</v>
      </c>
      <c r="AY318" s="147" t="s">
        <v>153</v>
      </c>
    </row>
    <row r="319" spans="2:65" s="13" customFormat="1">
      <c r="B319" s="152"/>
      <c r="D319" s="146" t="s">
        <v>165</v>
      </c>
      <c r="E319" s="153" t="s">
        <v>32</v>
      </c>
      <c r="F319" s="154" t="s">
        <v>84</v>
      </c>
      <c r="H319" s="155">
        <v>1</v>
      </c>
      <c r="I319" s="156"/>
      <c r="L319" s="152"/>
      <c r="M319" s="157"/>
      <c r="T319" s="158"/>
      <c r="AT319" s="153" t="s">
        <v>165</v>
      </c>
      <c r="AU319" s="153" t="s">
        <v>86</v>
      </c>
      <c r="AV319" s="13" t="s">
        <v>86</v>
      </c>
      <c r="AW319" s="13" t="s">
        <v>37</v>
      </c>
      <c r="AX319" s="13" t="s">
        <v>76</v>
      </c>
      <c r="AY319" s="153" t="s">
        <v>153</v>
      </c>
    </row>
    <row r="320" spans="2:65" s="14" customFormat="1">
      <c r="B320" s="159"/>
      <c r="D320" s="146" t="s">
        <v>165</v>
      </c>
      <c r="E320" s="160" t="s">
        <v>32</v>
      </c>
      <c r="F320" s="161" t="s">
        <v>178</v>
      </c>
      <c r="H320" s="162">
        <v>2</v>
      </c>
      <c r="I320" s="163"/>
      <c r="L320" s="159"/>
      <c r="M320" s="164"/>
      <c r="T320" s="165"/>
      <c r="AT320" s="160" t="s">
        <v>165</v>
      </c>
      <c r="AU320" s="160" t="s">
        <v>86</v>
      </c>
      <c r="AV320" s="14" t="s">
        <v>161</v>
      </c>
      <c r="AW320" s="14" t="s">
        <v>37</v>
      </c>
      <c r="AX320" s="14" t="s">
        <v>84</v>
      </c>
      <c r="AY320" s="160" t="s">
        <v>153</v>
      </c>
    </row>
    <row r="321" spans="2:65" s="1" customFormat="1" ht="16.5" customHeight="1">
      <c r="B321" s="33"/>
      <c r="C321" s="166" t="s">
        <v>538</v>
      </c>
      <c r="D321" s="166" t="s">
        <v>231</v>
      </c>
      <c r="E321" s="167" t="s">
        <v>516</v>
      </c>
      <c r="F321" s="168" t="s">
        <v>960</v>
      </c>
      <c r="G321" s="169" t="s">
        <v>271</v>
      </c>
      <c r="H321" s="170">
        <v>2</v>
      </c>
      <c r="I321" s="171">
        <v>531.32000000000005</v>
      </c>
      <c r="J321" s="172">
        <f>ROUND(I321*H321,2)</f>
        <v>1062.6400000000001</v>
      </c>
      <c r="K321" s="168" t="s">
        <v>264</v>
      </c>
      <c r="L321" s="173"/>
      <c r="M321" s="174" t="s">
        <v>32</v>
      </c>
      <c r="N321" s="175" t="s">
        <v>47</v>
      </c>
      <c r="P321" s="137">
        <f>O321*H321</f>
        <v>0</v>
      </c>
      <c r="Q321" s="137">
        <v>3.4000000000000002E-4</v>
      </c>
      <c r="R321" s="137">
        <f>Q321*H321</f>
        <v>6.8000000000000005E-4</v>
      </c>
      <c r="S321" s="137">
        <v>0</v>
      </c>
      <c r="T321" s="138">
        <f>S321*H321</f>
        <v>0</v>
      </c>
      <c r="AR321" s="139" t="s">
        <v>354</v>
      </c>
      <c r="AT321" s="139" t="s">
        <v>231</v>
      </c>
      <c r="AU321" s="139" t="s">
        <v>86</v>
      </c>
      <c r="AY321" s="17" t="s">
        <v>153</v>
      </c>
      <c r="BE321" s="140">
        <f>IF(N321="základní",J321,0)</f>
        <v>1062.6400000000001</v>
      </c>
      <c r="BF321" s="140">
        <f>IF(N321="snížená",J321,0)</f>
        <v>0</v>
      </c>
      <c r="BG321" s="140">
        <f>IF(N321="zákl. přenesená",J321,0)</f>
        <v>0</v>
      </c>
      <c r="BH321" s="140">
        <f>IF(N321="sníž. přenesená",J321,0)</f>
        <v>0</v>
      </c>
      <c r="BI321" s="140">
        <f>IF(N321="nulová",J321,0)</f>
        <v>0</v>
      </c>
      <c r="BJ321" s="17" t="s">
        <v>84</v>
      </c>
      <c r="BK321" s="140">
        <f>ROUND(I321*H321,2)</f>
        <v>1062.6400000000001</v>
      </c>
      <c r="BL321" s="17" t="s">
        <v>261</v>
      </c>
      <c r="BM321" s="139" t="s">
        <v>1102</v>
      </c>
    </row>
    <row r="322" spans="2:65" s="12" customFormat="1">
      <c r="B322" s="145"/>
      <c r="D322" s="146" t="s">
        <v>165</v>
      </c>
      <c r="E322" s="147" t="s">
        <v>32</v>
      </c>
      <c r="F322" s="148" t="s">
        <v>962</v>
      </c>
      <c r="H322" s="147" t="s">
        <v>32</v>
      </c>
      <c r="I322" s="149"/>
      <c r="L322" s="145"/>
      <c r="M322" s="150"/>
      <c r="T322" s="151"/>
      <c r="AT322" s="147" t="s">
        <v>165</v>
      </c>
      <c r="AU322" s="147" t="s">
        <v>86</v>
      </c>
      <c r="AV322" s="12" t="s">
        <v>84</v>
      </c>
      <c r="AW322" s="12" t="s">
        <v>37</v>
      </c>
      <c r="AX322" s="12" t="s">
        <v>76</v>
      </c>
      <c r="AY322" s="147" t="s">
        <v>153</v>
      </c>
    </row>
    <row r="323" spans="2:65" s="13" customFormat="1">
      <c r="B323" s="152"/>
      <c r="D323" s="146" t="s">
        <v>165</v>
      </c>
      <c r="E323" s="153" t="s">
        <v>32</v>
      </c>
      <c r="F323" s="154" t="s">
        <v>86</v>
      </c>
      <c r="H323" s="155">
        <v>2</v>
      </c>
      <c r="I323" s="156"/>
      <c r="L323" s="152"/>
      <c r="M323" s="157"/>
      <c r="T323" s="158"/>
      <c r="AT323" s="153" t="s">
        <v>165</v>
      </c>
      <c r="AU323" s="153" t="s">
        <v>86</v>
      </c>
      <c r="AV323" s="13" t="s">
        <v>86</v>
      </c>
      <c r="AW323" s="13" t="s">
        <v>37</v>
      </c>
      <c r="AX323" s="13" t="s">
        <v>84</v>
      </c>
      <c r="AY323" s="153" t="s">
        <v>153</v>
      </c>
    </row>
    <row r="324" spans="2:65" s="1" customFormat="1" ht="24.2" customHeight="1">
      <c r="B324" s="33"/>
      <c r="C324" s="128" t="s">
        <v>542</v>
      </c>
      <c r="D324" s="128" t="s">
        <v>156</v>
      </c>
      <c r="E324" s="129" t="s">
        <v>557</v>
      </c>
      <c r="F324" s="130" t="s">
        <v>558</v>
      </c>
      <c r="G324" s="131" t="s">
        <v>294</v>
      </c>
      <c r="H324" s="132">
        <v>1E-3</v>
      </c>
      <c r="I324" s="133">
        <v>1271.33</v>
      </c>
      <c r="J324" s="134">
        <f>ROUND(I324*H324,2)</f>
        <v>1.27</v>
      </c>
      <c r="K324" s="130" t="s">
        <v>160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0</v>
      </c>
      <c r="T324" s="138">
        <f>S324*H324</f>
        <v>0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1.27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1.27</v>
      </c>
      <c r="BL324" s="17" t="s">
        <v>261</v>
      </c>
      <c r="BM324" s="139" t="s">
        <v>1103</v>
      </c>
    </row>
    <row r="325" spans="2:65" s="1" customFormat="1">
      <c r="B325" s="33"/>
      <c r="D325" s="141" t="s">
        <v>163</v>
      </c>
      <c r="F325" s="142" t="s">
        <v>560</v>
      </c>
      <c r="I325" s="143"/>
      <c r="L325" s="33"/>
      <c r="M325" s="144"/>
      <c r="T325" s="54"/>
      <c r="AT325" s="17" t="s">
        <v>163</v>
      </c>
      <c r="AU325" s="17" t="s">
        <v>86</v>
      </c>
    </row>
    <row r="326" spans="2:65" s="11" customFormat="1" ht="22.9" customHeight="1">
      <c r="B326" s="116"/>
      <c r="D326" s="117" t="s">
        <v>75</v>
      </c>
      <c r="E326" s="126" t="s">
        <v>561</v>
      </c>
      <c r="F326" s="126" t="s">
        <v>562</v>
      </c>
      <c r="I326" s="119"/>
      <c r="J326" s="127">
        <f>BK326</f>
        <v>1391.25</v>
      </c>
      <c r="L326" s="116"/>
      <c r="M326" s="121"/>
      <c r="P326" s="122">
        <f>SUM(P327:P337)</f>
        <v>0</v>
      </c>
      <c r="R326" s="122">
        <f>SUM(R327:R337)</f>
        <v>6.9999999999999999E-4</v>
      </c>
      <c r="T326" s="123">
        <f>SUM(T327:T337)</f>
        <v>1E-4</v>
      </c>
      <c r="AR326" s="117" t="s">
        <v>86</v>
      </c>
      <c r="AT326" s="124" t="s">
        <v>75</v>
      </c>
      <c r="AU326" s="124" t="s">
        <v>84</v>
      </c>
      <c r="AY326" s="117" t="s">
        <v>153</v>
      </c>
      <c r="BK326" s="125">
        <f>SUM(BK327:BK337)</f>
        <v>1391.25</v>
      </c>
    </row>
    <row r="327" spans="2:65" s="1" customFormat="1" ht="16.5" customHeight="1">
      <c r="B327" s="33"/>
      <c r="C327" s="128" t="s">
        <v>546</v>
      </c>
      <c r="D327" s="128" t="s">
        <v>156</v>
      </c>
      <c r="E327" s="129" t="s">
        <v>564</v>
      </c>
      <c r="F327" s="130" t="s">
        <v>565</v>
      </c>
      <c r="G327" s="131" t="s">
        <v>271</v>
      </c>
      <c r="H327" s="132">
        <v>2</v>
      </c>
      <c r="I327" s="133">
        <v>226.01</v>
      </c>
      <c r="J327" s="134">
        <f>ROUND(I327*H327,2)</f>
        <v>452.02</v>
      </c>
      <c r="K327" s="130" t="s">
        <v>264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5.0000000000000002E-5</v>
      </c>
      <c r="T327" s="138">
        <f>S327*H327</f>
        <v>1E-4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452.02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452.02</v>
      </c>
      <c r="BL327" s="17" t="s">
        <v>261</v>
      </c>
      <c r="BM327" s="139" t="s">
        <v>1104</v>
      </c>
    </row>
    <row r="328" spans="2:65" s="12" customFormat="1">
      <c r="B328" s="145"/>
      <c r="D328" s="146" t="s">
        <v>165</v>
      </c>
      <c r="E328" s="147" t="s">
        <v>32</v>
      </c>
      <c r="F328" s="148" t="s">
        <v>176</v>
      </c>
      <c r="H328" s="147" t="s">
        <v>32</v>
      </c>
      <c r="I328" s="149"/>
      <c r="L328" s="145"/>
      <c r="M328" s="150"/>
      <c r="T328" s="151"/>
      <c r="AT328" s="147" t="s">
        <v>165</v>
      </c>
      <c r="AU328" s="147" t="s">
        <v>86</v>
      </c>
      <c r="AV328" s="12" t="s">
        <v>84</v>
      </c>
      <c r="AW328" s="12" t="s">
        <v>37</v>
      </c>
      <c r="AX328" s="12" t="s">
        <v>76</v>
      </c>
      <c r="AY328" s="147" t="s">
        <v>153</v>
      </c>
    </row>
    <row r="329" spans="2:65" s="13" customFormat="1">
      <c r="B329" s="152"/>
      <c r="D329" s="146" t="s">
        <v>165</v>
      </c>
      <c r="E329" s="153" t="s">
        <v>32</v>
      </c>
      <c r="F329" s="154" t="s">
        <v>84</v>
      </c>
      <c r="H329" s="155">
        <v>1</v>
      </c>
      <c r="I329" s="156"/>
      <c r="L329" s="152"/>
      <c r="M329" s="157"/>
      <c r="T329" s="158"/>
      <c r="AT329" s="153" t="s">
        <v>165</v>
      </c>
      <c r="AU329" s="153" t="s">
        <v>86</v>
      </c>
      <c r="AV329" s="13" t="s">
        <v>86</v>
      </c>
      <c r="AW329" s="13" t="s">
        <v>37</v>
      </c>
      <c r="AX329" s="13" t="s">
        <v>76</v>
      </c>
      <c r="AY329" s="153" t="s">
        <v>153</v>
      </c>
    </row>
    <row r="330" spans="2:65" s="12" customFormat="1">
      <c r="B330" s="145"/>
      <c r="D330" s="146" t="s">
        <v>165</v>
      </c>
      <c r="E330" s="147" t="s">
        <v>32</v>
      </c>
      <c r="F330" s="148" t="s">
        <v>858</v>
      </c>
      <c r="H330" s="147" t="s">
        <v>32</v>
      </c>
      <c r="I330" s="149"/>
      <c r="L330" s="145"/>
      <c r="M330" s="150"/>
      <c r="T330" s="151"/>
      <c r="AT330" s="147" t="s">
        <v>165</v>
      </c>
      <c r="AU330" s="147" t="s">
        <v>86</v>
      </c>
      <c r="AV330" s="12" t="s">
        <v>84</v>
      </c>
      <c r="AW330" s="12" t="s">
        <v>37</v>
      </c>
      <c r="AX330" s="12" t="s">
        <v>76</v>
      </c>
      <c r="AY330" s="147" t="s">
        <v>153</v>
      </c>
    </row>
    <row r="331" spans="2:65" s="13" customFormat="1">
      <c r="B331" s="152"/>
      <c r="D331" s="146" t="s">
        <v>165</v>
      </c>
      <c r="E331" s="153" t="s">
        <v>32</v>
      </c>
      <c r="F331" s="154" t="s">
        <v>84</v>
      </c>
      <c r="H331" s="155">
        <v>1</v>
      </c>
      <c r="I331" s="156"/>
      <c r="L331" s="152"/>
      <c r="M331" s="157"/>
      <c r="T331" s="158"/>
      <c r="AT331" s="153" t="s">
        <v>165</v>
      </c>
      <c r="AU331" s="153" t="s">
        <v>86</v>
      </c>
      <c r="AV331" s="13" t="s">
        <v>86</v>
      </c>
      <c r="AW331" s="13" t="s">
        <v>37</v>
      </c>
      <c r="AX331" s="13" t="s">
        <v>76</v>
      </c>
      <c r="AY331" s="153" t="s">
        <v>153</v>
      </c>
    </row>
    <row r="332" spans="2:65" s="14" customFormat="1">
      <c r="B332" s="159"/>
      <c r="D332" s="146" t="s">
        <v>165</v>
      </c>
      <c r="E332" s="160" t="s">
        <v>32</v>
      </c>
      <c r="F332" s="161" t="s">
        <v>178</v>
      </c>
      <c r="H332" s="162">
        <v>2</v>
      </c>
      <c r="I332" s="163"/>
      <c r="L332" s="159"/>
      <c r="M332" s="164"/>
      <c r="T332" s="165"/>
      <c r="AT332" s="160" t="s">
        <v>165</v>
      </c>
      <c r="AU332" s="160" t="s">
        <v>86</v>
      </c>
      <c r="AV332" s="14" t="s">
        <v>161</v>
      </c>
      <c r="AW332" s="14" t="s">
        <v>37</v>
      </c>
      <c r="AX332" s="14" t="s">
        <v>84</v>
      </c>
      <c r="AY332" s="160" t="s">
        <v>153</v>
      </c>
    </row>
    <row r="333" spans="2:65" s="1" customFormat="1" ht="16.5" customHeight="1">
      <c r="B333" s="33"/>
      <c r="C333" s="128" t="s">
        <v>552</v>
      </c>
      <c r="D333" s="128" t="s">
        <v>156</v>
      </c>
      <c r="E333" s="129" t="s">
        <v>568</v>
      </c>
      <c r="F333" s="130" t="s">
        <v>569</v>
      </c>
      <c r="G333" s="131" t="s">
        <v>271</v>
      </c>
      <c r="H333" s="132">
        <v>2</v>
      </c>
      <c r="I333" s="133">
        <v>280.63</v>
      </c>
      <c r="J333" s="134">
        <f>ROUND(I333*H333,2)</f>
        <v>561.26</v>
      </c>
      <c r="K333" s="130" t="s">
        <v>160</v>
      </c>
      <c r="L333" s="33"/>
      <c r="M333" s="135" t="s">
        <v>32</v>
      </c>
      <c r="N333" s="136" t="s">
        <v>47</v>
      </c>
      <c r="P333" s="137">
        <f>O333*H333</f>
        <v>0</v>
      </c>
      <c r="Q333" s="137">
        <v>0</v>
      </c>
      <c r="R333" s="137">
        <f>Q333*H333</f>
        <v>0</v>
      </c>
      <c r="S333" s="137">
        <v>0</v>
      </c>
      <c r="T333" s="138">
        <f>S333*H333</f>
        <v>0</v>
      </c>
      <c r="AR333" s="139" t="s">
        <v>261</v>
      </c>
      <c r="AT333" s="139" t="s">
        <v>156</v>
      </c>
      <c r="AU333" s="139" t="s">
        <v>86</v>
      </c>
      <c r="AY333" s="17" t="s">
        <v>153</v>
      </c>
      <c r="BE333" s="140">
        <f>IF(N333="základní",J333,0)</f>
        <v>561.26</v>
      </c>
      <c r="BF333" s="140">
        <f>IF(N333="snížená",J333,0)</f>
        <v>0</v>
      </c>
      <c r="BG333" s="140">
        <f>IF(N333="zákl. přenesená",J333,0)</f>
        <v>0</v>
      </c>
      <c r="BH333" s="140">
        <f>IF(N333="sníž. přenesená",J333,0)</f>
        <v>0</v>
      </c>
      <c r="BI333" s="140">
        <f>IF(N333="nulová",J333,0)</f>
        <v>0</v>
      </c>
      <c r="BJ333" s="17" t="s">
        <v>84</v>
      </c>
      <c r="BK333" s="140">
        <f>ROUND(I333*H333,2)</f>
        <v>561.26</v>
      </c>
      <c r="BL333" s="17" t="s">
        <v>261</v>
      </c>
      <c r="BM333" s="139" t="s">
        <v>1105</v>
      </c>
    </row>
    <row r="334" spans="2:65" s="1" customFormat="1">
      <c r="B334" s="33"/>
      <c r="D334" s="141" t="s">
        <v>163</v>
      </c>
      <c r="F334" s="142" t="s">
        <v>571</v>
      </c>
      <c r="I334" s="143"/>
      <c r="L334" s="33"/>
      <c r="M334" s="144"/>
      <c r="T334" s="54"/>
      <c r="AT334" s="17" t="s">
        <v>163</v>
      </c>
      <c r="AU334" s="17" t="s">
        <v>86</v>
      </c>
    </row>
    <row r="335" spans="2:65" s="1" customFormat="1" ht="16.5" customHeight="1">
      <c r="B335" s="33"/>
      <c r="C335" s="166" t="s">
        <v>556</v>
      </c>
      <c r="D335" s="166" t="s">
        <v>231</v>
      </c>
      <c r="E335" s="167" t="s">
        <v>573</v>
      </c>
      <c r="F335" s="168" t="s">
        <v>574</v>
      </c>
      <c r="G335" s="169" t="s">
        <v>271</v>
      </c>
      <c r="H335" s="170">
        <v>2</v>
      </c>
      <c r="I335" s="171">
        <v>188.35</v>
      </c>
      <c r="J335" s="172">
        <f>ROUND(I335*H335,2)</f>
        <v>376.7</v>
      </c>
      <c r="K335" s="168" t="s">
        <v>264</v>
      </c>
      <c r="L335" s="173"/>
      <c r="M335" s="174" t="s">
        <v>32</v>
      </c>
      <c r="N335" s="175" t="s">
        <v>47</v>
      </c>
      <c r="P335" s="137">
        <f>O335*H335</f>
        <v>0</v>
      </c>
      <c r="Q335" s="137">
        <v>3.5E-4</v>
      </c>
      <c r="R335" s="137">
        <f>Q335*H335</f>
        <v>6.9999999999999999E-4</v>
      </c>
      <c r="S335" s="137">
        <v>0</v>
      </c>
      <c r="T335" s="138">
        <f>S335*H335</f>
        <v>0</v>
      </c>
      <c r="AR335" s="139" t="s">
        <v>354</v>
      </c>
      <c r="AT335" s="139" t="s">
        <v>231</v>
      </c>
      <c r="AU335" s="139" t="s">
        <v>86</v>
      </c>
      <c r="AY335" s="17" t="s">
        <v>153</v>
      </c>
      <c r="BE335" s="140">
        <f>IF(N335="základní",J335,0)</f>
        <v>376.7</v>
      </c>
      <c r="BF335" s="140">
        <f>IF(N335="snížená",J335,0)</f>
        <v>0</v>
      </c>
      <c r="BG335" s="140">
        <f>IF(N335="zákl. přenesená",J335,0)</f>
        <v>0</v>
      </c>
      <c r="BH335" s="140">
        <f>IF(N335="sníž. přenesená",J335,0)</f>
        <v>0</v>
      </c>
      <c r="BI335" s="140">
        <f>IF(N335="nulová",J335,0)</f>
        <v>0</v>
      </c>
      <c r="BJ335" s="17" t="s">
        <v>84</v>
      </c>
      <c r="BK335" s="140">
        <f>ROUND(I335*H335,2)</f>
        <v>376.7</v>
      </c>
      <c r="BL335" s="17" t="s">
        <v>261</v>
      </c>
      <c r="BM335" s="139" t="s">
        <v>1106</v>
      </c>
    </row>
    <row r="336" spans="2:65" s="1" customFormat="1" ht="24.2" customHeight="1">
      <c r="B336" s="33"/>
      <c r="C336" s="128" t="s">
        <v>563</v>
      </c>
      <c r="D336" s="128" t="s">
        <v>156</v>
      </c>
      <c r="E336" s="129" t="s">
        <v>577</v>
      </c>
      <c r="F336" s="130" t="s">
        <v>578</v>
      </c>
      <c r="G336" s="131" t="s">
        <v>294</v>
      </c>
      <c r="H336" s="132">
        <v>1E-3</v>
      </c>
      <c r="I336" s="133">
        <v>1271.33</v>
      </c>
      <c r="J336" s="134">
        <f>ROUND(I336*H336,2)</f>
        <v>1.27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1.27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1.27</v>
      </c>
      <c r="BL336" s="17" t="s">
        <v>261</v>
      </c>
      <c r="BM336" s="139" t="s">
        <v>1107</v>
      </c>
    </row>
    <row r="337" spans="2:65" s="1" customFormat="1">
      <c r="B337" s="33"/>
      <c r="D337" s="141" t="s">
        <v>163</v>
      </c>
      <c r="F337" s="142" t="s">
        <v>580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1" customFormat="1" ht="22.9" customHeight="1">
      <c r="B338" s="116"/>
      <c r="D338" s="117" t="s">
        <v>75</v>
      </c>
      <c r="E338" s="126" t="s">
        <v>594</v>
      </c>
      <c r="F338" s="126" t="s">
        <v>595</v>
      </c>
      <c r="I338" s="119"/>
      <c r="J338" s="127">
        <f>BK338</f>
        <v>7566.69</v>
      </c>
      <c r="L338" s="116"/>
      <c r="M338" s="121"/>
      <c r="P338" s="122">
        <f>SUM(P339:P357)</f>
        <v>0</v>
      </c>
      <c r="R338" s="122">
        <f>SUM(R339:R357)</f>
        <v>2.5999999999999999E-2</v>
      </c>
      <c r="T338" s="123">
        <f>SUM(T339:T357)</f>
        <v>0.05</v>
      </c>
      <c r="AR338" s="117" t="s">
        <v>86</v>
      </c>
      <c r="AT338" s="124" t="s">
        <v>75</v>
      </c>
      <c r="AU338" s="124" t="s">
        <v>84</v>
      </c>
      <c r="AY338" s="117" t="s">
        <v>153</v>
      </c>
      <c r="BK338" s="125">
        <f>SUM(BK339:BK357)</f>
        <v>7566.69</v>
      </c>
    </row>
    <row r="339" spans="2:65" s="1" customFormat="1" ht="16.5" customHeight="1">
      <c r="B339" s="33"/>
      <c r="C339" s="128" t="s">
        <v>567</v>
      </c>
      <c r="D339" s="128" t="s">
        <v>156</v>
      </c>
      <c r="E339" s="129" t="s">
        <v>602</v>
      </c>
      <c r="F339" s="130" t="s">
        <v>603</v>
      </c>
      <c r="G339" s="131" t="s">
        <v>271</v>
      </c>
      <c r="H339" s="132">
        <v>2</v>
      </c>
      <c r="I339" s="133">
        <v>36.729999999999997</v>
      </c>
      <c r="J339" s="134">
        <f>ROUND(I339*H339,2)</f>
        <v>73.459999999999994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2.4E-2</v>
      </c>
      <c r="T339" s="138">
        <f>S339*H339</f>
        <v>4.8000000000000001E-2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73.459999999999994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73.459999999999994</v>
      </c>
      <c r="BL339" s="17" t="s">
        <v>261</v>
      </c>
      <c r="BM339" s="139" t="s">
        <v>1108</v>
      </c>
    </row>
    <row r="340" spans="2:65" s="1" customFormat="1">
      <c r="B340" s="33"/>
      <c r="D340" s="141" t="s">
        <v>163</v>
      </c>
      <c r="F340" s="142" t="s">
        <v>605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2" customFormat="1">
      <c r="B341" s="145"/>
      <c r="D341" s="146" t="s">
        <v>165</v>
      </c>
      <c r="E341" s="147" t="s">
        <v>32</v>
      </c>
      <c r="F341" s="148" t="s">
        <v>176</v>
      </c>
      <c r="H341" s="147" t="s">
        <v>32</v>
      </c>
      <c r="I341" s="149"/>
      <c r="L341" s="145"/>
      <c r="M341" s="150"/>
      <c r="T341" s="151"/>
      <c r="AT341" s="147" t="s">
        <v>165</v>
      </c>
      <c r="AU341" s="147" t="s">
        <v>86</v>
      </c>
      <c r="AV341" s="12" t="s">
        <v>84</v>
      </c>
      <c r="AW341" s="12" t="s">
        <v>37</v>
      </c>
      <c r="AX341" s="12" t="s">
        <v>76</v>
      </c>
      <c r="AY341" s="147" t="s">
        <v>153</v>
      </c>
    </row>
    <row r="342" spans="2:65" s="13" customFormat="1">
      <c r="B342" s="152"/>
      <c r="D342" s="146" t="s">
        <v>165</v>
      </c>
      <c r="E342" s="153" t="s">
        <v>32</v>
      </c>
      <c r="F342" s="154" t="s">
        <v>84</v>
      </c>
      <c r="H342" s="155">
        <v>1</v>
      </c>
      <c r="I342" s="156"/>
      <c r="L342" s="152"/>
      <c r="M342" s="157"/>
      <c r="T342" s="158"/>
      <c r="AT342" s="153" t="s">
        <v>165</v>
      </c>
      <c r="AU342" s="153" t="s">
        <v>86</v>
      </c>
      <c r="AV342" s="13" t="s">
        <v>86</v>
      </c>
      <c r="AW342" s="13" t="s">
        <v>37</v>
      </c>
      <c r="AX342" s="13" t="s">
        <v>76</v>
      </c>
      <c r="AY342" s="153" t="s">
        <v>153</v>
      </c>
    </row>
    <row r="343" spans="2:65" s="12" customFormat="1">
      <c r="B343" s="145"/>
      <c r="D343" s="146" t="s">
        <v>165</v>
      </c>
      <c r="E343" s="147" t="s">
        <v>32</v>
      </c>
      <c r="F343" s="148" t="s">
        <v>858</v>
      </c>
      <c r="H343" s="147" t="s">
        <v>32</v>
      </c>
      <c r="I343" s="149"/>
      <c r="L343" s="145"/>
      <c r="M343" s="150"/>
      <c r="T343" s="151"/>
      <c r="AT343" s="147" t="s">
        <v>165</v>
      </c>
      <c r="AU343" s="147" t="s">
        <v>86</v>
      </c>
      <c r="AV343" s="12" t="s">
        <v>84</v>
      </c>
      <c r="AW343" s="12" t="s">
        <v>37</v>
      </c>
      <c r="AX343" s="12" t="s">
        <v>76</v>
      </c>
      <c r="AY343" s="147" t="s">
        <v>153</v>
      </c>
    </row>
    <row r="344" spans="2:65" s="13" customFormat="1">
      <c r="B344" s="152"/>
      <c r="D344" s="146" t="s">
        <v>165</v>
      </c>
      <c r="E344" s="153" t="s">
        <v>32</v>
      </c>
      <c r="F344" s="154" t="s">
        <v>84</v>
      </c>
      <c r="H344" s="155">
        <v>1</v>
      </c>
      <c r="I344" s="156"/>
      <c r="L344" s="152"/>
      <c r="M344" s="157"/>
      <c r="T344" s="158"/>
      <c r="AT344" s="153" t="s">
        <v>165</v>
      </c>
      <c r="AU344" s="153" t="s">
        <v>86</v>
      </c>
      <c r="AV344" s="13" t="s">
        <v>86</v>
      </c>
      <c r="AW344" s="13" t="s">
        <v>37</v>
      </c>
      <c r="AX344" s="13" t="s">
        <v>76</v>
      </c>
      <c r="AY344" s="153" t="s">
        <v>153</v>
      </c>
    </row>
    <row r="345" spans="2:65" s="14" customFormat="1">
      <c r="B345" s="159"/>
      <c r="D345" s="146" t="s">
        <v>165</v>
      </c>
      <c r="E345" s="160" t="s">
        <v>32</v>
      </c>
      <c r="F345" s="161" t="s">
        <v>178</v>
      </c>
      <c r="H345" s="162">
        <v>2</v>
      </c>
      <c r="I345" s="163"/>
      <c r="L345" s="159"/>
      <c r="M345" s="164"/>
      <c r="T345" s="165"/>
      <c r="AT345" s="160" t="s">
        <v>165</v>
      </c>
      <c r="AU345" s="160" t="s">
        <v>86</v>
      </c>
      <c r="AV345" s="14" t="s">
        <v>161</v>
      </c>
      <c r="AW345" s="14" t="s">
        <v>37</v>
      </c>
      <c r="AX345" s="14" t="s">
        <v>84</v>
      </c>
      <c r="AY345" s="160" t="s">
        <v>153</v>
      </c>
    </row>
    <row r="346" spans="2:65" s="1" customFormat="1" ht="16.5" customHeight="1">
      <c r="B346" s="33"/>
      <c r="C346" s="128" t="s">
        <v>572</v>
      </c>
      <c r="D346" s="128" t="s">
        <v>156</v>
      </c>
      <c r="E346" s="129" t="s">
        <v>597</v>
      </c>
      <c r="F346" s="130" t="s">
        <v>598</v>
      </c>
      <c r="G346" s="131" t="s">
        <v>271</v>
      </c>
      <c r="H346" s="132">
        <v>2</v>
      </c>
      <c r="I346" s="133">
        <v>36.729999999999997</v>
      </c>
      <c r="J346" s="134">
        <f>ROUND(I346*H346,2)</f>
        <v>73.459999999999994</v>
      </c>
      <c r="K346" s="130" t="s">
        <v>160</v>
      </c>
      <c r="L346" s="33"/>
      <c r="M346" s="135" t="s">
        <v>32</v>
      </c>
      <c r="N346" s="136" t="s">
        <v>47</v>
      </c>
      <c r="P346" s="137">
        <f>O346*H346</f>
        <v>0</v>
      </c>
      <c r="Q346" s="137">
        <v>0</v>
      </c>
      <c r="R346" s="137">
        <f>Q346*H346</f>
        <v>0</v>
      </c>
      <c r="S346" s="137">
        <v>1E-3</v>
      </c>
      <c r="T346" s="138">
        <f>S346*H346</f>
        <v>2E-3</v>
      </c>
      <c r="AR346" s="139" t="s">
        <v>261</v>
      </c>
      <c r="AT346" s="139" t="s">
        <v>156</v>
      </c>
      <c r="AU346" s="139" t="s">
        <v>86</v>
      </c>
      <c r="AY346" s="17" t="s">
        <v>153</v>
      </c>
      <c r="BE346" s="140">
        <f>IF(N346="základní",J346,0)</f>
        <v>73.459999999999994</v>
      </c>
      <c r="BF346" s="140">
        <f>IF(N346="snížená",J346,0)</f>
        <v>0</v>
      </c>
      <c r="BG346" s="140">
        <f>IF(N346="zákl. přenesená",J346,0)</f>
        <v>0</v>
      </c>
      <c r="BH346" s="140">
        <f>IF(N346="sníž. přenesená",J346,0)</f>
        <v>0</v>
      </c>
      <c r="BI346" s="140">
        <f>IF(N346="nulová",J346,0)</f>
        <v>0</v>
      </c>
      <c r="BJ346" s="17" t="s">
        <v>84</v>
      </c>
      <c r="BK346" s="140">
        <f>ROUND(I346*H346,2)</f>
        <v>73.459999999999994</v>
      </c>
      <c r="BL346" s="17" t="s">
        <v>261</v>
      </c>
      <c r="BM346" s="139" t="s">
        <v>1109</v>
      </c>
    </row>
    <row r="347" spans="2:65" s="1" customFormat="1">
      <c r="B347" s="33"/>
      <c r="D347" s="141" t="s">
        <v>163</v>
      </c>
      <c r="F347" s="142" t="s">
        <v>600</v>
      </c>
      <c r="I347" s="143"/>
      <c r="L347" s="33"/>
      <c r="M347" s="144"/>
      <c r="T347" s="54"/>
      <c r="AT347" s="17" t="s">
        <v>163</v>
      </c>
      <c r="AU347" s="17" t="s">
        <v>86</v>
      </c>
    </row>
    <row r="348" spans="2:65" s="12" customFormat="1">
      <c r="B348" s="145"/>
      <c r="D348" s="146" t="s">
        <v>165</v>
      </c>
      <c r="E348" s="147" t="s">
        <v>32</v>
      </c>
      <c r="F348" s="148" t="s">
        <v>176</v>
      </c>
      <c r="H348" s="147" t="s">
        <v>32</v>
      </c>
      <c r="I348" s="149"/>
      <c r="L348" s="145"/>
      <c r="M348" s="150"/>
      <c r="T348" s="151"/>
      <c r="AT348" s="147" t="s">
        <v>165</v>
      </c>
      <c r="AU348" s="147" t="s">
        <v>86</v>
      </c>
      <c r="AV348" s="12" t="s">
        <v>84</v>
      </c>
      <c r="AW348" s="12" t="s">
        <v>37</v>
      </c>
      <c r="AX348" s="12" t="s">
        <v>76</v>
      </c>
      <c r="AY348" s="147" t="s">
        <v>153</v>
      </c>
    </row>
    <row r="349" spans="2:65" s="13" customFormat="1">
      <c r="B349" s="152"/>
      <c r="D349" s="146" t="s">
        <v>165</v>
      </c>
      <c r="E349" s="153" t="s">
        <v>32</v>
      </c>
      <c r="F349" s="154" t="s">
        <v>84</v>
      </c>
      <c r="H349" s="155">
        <v>1</v>
      </c>
      <c r="I349" s="156"/>
      <c r="L349" s="152"/>
      <c r="M349" s="157"/>
      <c r="T349" s="158"/>
      <c r="AT349" s="153" t="s">
        <v>165</v>
      </c>
      <c r="AU349" s="153" t="s">
        <v>86</v>
      </c>
      <c r="AV349" s="13" t="s">
        <v>86</v>
      </c>
      <c r="AW349" s="13" t="s">
        <v>37</v>
      </c>
      <c r="AX349" s="13" t="s">
        <v>76</v>
      </c>
      <c r="AY349" s="153" t="s">
        <v>153</v>
      </c>
    </row>
    <row r="350" spans="2:65" s="12" customFormat="1">
      <c r="B350" s="145"/>
      <c r="D350" s="146" t="s">
        <v>165</v>
      </c>
      <c r="E350" s="147" t="s">
        <v>32</v>
      </c>
      <c r="F350" s="148" t="s">
        <v>858</v>
      </c>
      <c r="H350" s="147" t="s">
        <v>32</v>
      </c>
      <c r="I350" s="149"/>
      <c r="L350" s="145"/>
      <c r="M350" s="150"/>
      <c r="T350" s="151"/>
      <c r="AT350" s="147" t="s">
        <v>165</v>
      </c>
      <c r="AU350" s="147" t="s">
        <v>86</v>
      </c>
      <c r="AV350" s="12" t="s">
        <v>84</v>
      </c>
      <c r="AW350" s="12" t="s">
        <v>37</v>
      </c>
      <c r="AX350" s="12" t="s">
        <v>76</v>
      </c>
      <c r="AY350" s="147" t="s">
        <v>153</v>
      </c>
    </row>
    <row r="351" spans="2:65" s="13" customFormat="1">
      <c r="B351" s="152"/>
      <c r="D351" s="146" t="s">
        <v>165</v>
      </c>
      <c r="E351" s="153" t="s">
        <v>32</v>
      </c>
      <c r="F351" s="154" t="s">
        <v>84</v>
      </c>
      <c r="H351" s="155">
        <v>1</v>
      </c>
      <c r="I351" s="156"/>
      <c r="L351" s="152"/>
      <c r="M351" s="157"/>
      <c r="T351" s="158"/>
      <c r="AT351" s="153" t="s">
        <v>165</v>
      </c>
      <c r="AU351" s="153" t="s">
        <v>86</v>
      </c>
      <c r="AV351" s="13" t="s">
        <v>86</v>
      </c>
      <c r="AW351" s="13" t="s">
        <v>37</v>
      </c>
      <c r="AX351" s="13" t="s">
        <v>76</v>
      </c>
      <c r="AY351" s="153" t="s">
        <v>153</v>
      </c>
    </row>
    <row r="352" spans="2:65" s="14" customFormat="1">
      <c r="B352" s="159"/>
      <c r="D352" s="146" t="s">
        <v>165</v>
      </c>
      <c r="E352" s="160" t="s">
        <v>32</v>
      </c>
      <c r="F352" s="161" t="s">
        <v>178</v>
      </c>
      <c r="H352" s="162">
        <v>2</v>
      </c>
      <c r="I352" s="163"/>
      <c r="L352" s="159"/>
      <c r="M352" s="164"/>
      <c r="T352" s="165"/>
      <c r="AT352" s="160" t="s">
        <v>165</v>
      </c>
      <c r="AU352" s="160" t="s">
        <v>86</v>
      </c>
      <c r="AV352" s="14" t="s">
        <v>161</v>
      </c>
      <c r="AW352" s="14" t="s">
        <v>37</v>
      </c>
      <c r="AX352" s="14" t="s">
        <v>84</v>
      </c>
      <c r="AY352" s="160" t="s">
        <v>153</v>
      </c>
    </row>
    <row r="353" spans="2:65" s="1" customFormat="1" ht="24.2" customHeight="1">
      <c r="B353" s="33"/>
      <c r="C353" s="128" t="s">
        <v>576</v>
      </c>
      <c r="D353" s="128" t="s">
        <v>156</v>
      </c>
      <c r="E353" s="129" t="s">
        <v>607</v>
      </c>
      <c r="F353" s="130" t="s">
        <v>608</v>
      </c>
      <c r="G353" s="131" t="s">
        <v>271</v>
      </c>
      <c r="H353" s="132">
        <v>2</v>
      </c>
      <c r="I353" s="133">
        <v>800.47</v>
      </c>
      <c r="J353" s="134">
        <f>ROUND(I353*H353,2)</f>
        <v>1600.94</v>
      </c>
      <c r="K353" s="130" t="s">
        <v>160</v>
      </c>
      <c r="L353" s="33"/>
      <c r="M353" s="135" t="s">
        <v>32</v>
      </c>
      <c r="N353" s="136" t="s">
        <v>47</v>
      </c>
      <c r="P353" s="137">
        <f>O353*H353</f>
        <v>0</v>
      </c>
      <c r="Q353" s="137">
        <v>0</v>
      </c>
      <c r="R353" s="137">
        <f>Q353*H353</f>
        <v>0</v>
      </c>
      <c r="S353" s="137">
        <v>0</v>
      </c>
      <c r="T353" s="138">
        <f>S353*H353</f>
        <v>0</v>
      </c>
      <c r="AR353" s="139" t="s">
        <v>261</v>
      </c>
      <c r="AT353" s="139" t="s">
        <v>156</v>
      </c>
      <c r="AU353" s="139" t="s">
        <v>86</v>
      </c>
      <c r="AY353" s="17" t="s">
        <v>153</v>
      </c>
      <c r="BE353" s="140">
        <f>IF(N353="základní",J353,0)</f>
        <v>1600.94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1600.94</v>
      </c>
      <c r="BL353" s="17" t="s">
        <v>261</v>
      </c>
      <c r="BM353" s="139" t="s">
        <v>1110</v>
      </c>
    </row>
    <row r="354" spans="2:65" s="1" customFormat="1">
      <c r="B354" s="33"/>
      <c r="D354" s="141" t="s">
        <v>163</v>
      </c>
      <c r="F354" s="142" t="s">
        <v>610</v>
      </c>
      <c r="I354" s="143"/>
      <c r="L354" s="33"/>
      <c r="M354" s="144"/>
      <c r="T354" s="54"/>
      <c r="AT354" s="17" t="s">
        <v>163</v>
      </c>
      <c r="AU354" s="17" t="s">
        <v>86</v>
      </c>
    </row>
    <row r="355" spans="2:65" s="1" customFormat="1" ht="24.2" customHeight="1">
      <c r="B355" s="33"/>
      <c r="C355" s="166" t="s">
        <v>583</v>
      </c>
      <c r="D355" s="166" t="s">
        <v>231</v>
      </c>
      <c r="E355" s="167" t="s">
        <v>612</v>
      </c>
      <c r="F355" s="168" t="s">
        <v>613</v>
      </c>
      <c r="G355" s="169" t="s">
        <v>271</v>
      </c>
      <c r="H355" s="170">
        <v>2</v>
      </c>
      <c r="I355" s="171">
        <v>2892.89</v>
      </c>
      <c r="J355" s="172">
        <f>ROUND(I355*H355,2)</f>
        <v>5785.78</v>
      </c>
      <c r="K355" s="168" t="s">
        <v>264</v>
      </c>
      <c r="L355" s="173"/>
      <c r="M355" s="174" t="s">
        <v>32</v>
      </c>
      <c r="N355" s="175" t="s">
        <v>47</v>
      </c>
      <c r="P355" s="137">
        <f>O355*H355</f>
        <v>0</v>
      </c>
      <c r="Q355" s="137">
        <v>1.2999999999999999E-2</v>
      </c>
      <c r="R355" s="137">
        <f>Q355*H355</f>
        <v>2.5999999999999999E-2</v>
      </c>
      <c r="S355" s="137">
        <v>0</v>
      </c>
      <c r="T355" s="138">
        <f>S355*H355</f>
        <v>0</v>
      </c>
      <c r="AR355" s="139" t="s">
        <v>354</v>
      </c>
      <c r="AT355" s="139" t="s">
        <v>231</v>
      </c>
      <c r="AU355" s="139" t="s">
        <v>86</v>
      </c>
      <c r="AY355" s="17" t="s">
        <v>153</v>
      </c>
      <c r="BE355" s="140">
        <f>IF(N355="základní",J355,0)</f>
        <v>5785.78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5785.78</v>
      </c>
      <c r="BL355" s="17" t="s">
        <v>261</v>
      </c>
      <c r="BM355" s="139" t="s">
        <v>1111</v>
      </c>
    </row>
    <row r="356" spans="2:65" s="1" customFormat="1" ht="24.2" customHeight="1">
      <c r="B356" s="33"/>
      <c r="C356" s="128" t="s">
        <v>589</v>
      </c>
      <c r="D356" s="128" t="s">
        <v>156</v>
      </c>
      <c r="E356" s="129" t="s">
        <v>655</v>
      </c>
      <c r="F356" s="130" t="s">
        <v>656</v>
      </c>
      <c r="G356" s="131" t="s">
        <v>294</v>
      </c>
      <c r="H356" s="132">
        <v>2.5999999999999999E-2</v>
      </c>
      <c r="I356" s="133">
        <v>1271.33</v>
      </c>
      <c r="J356" s="134">
        <f>ROUND(I356*H356,2)</f>
        <v>33.049999999999997</v>
      </c>
      <c r="K356" s="130" t="s">
        <v>160</v>
      </c>
      <c r="L356" s="33"/>
      <c r="M356" s="135" t="s">
        <v>32</v>
      </c>
      <c r="N356" s="136" t="s">
        <v>47</v>
      </c>
      <c r="P356" s="137">
        <f>O356*H356</f>
        <v>0</v>
      </c>
      <c r="Q356" s="137">
        <v>0</v>
      </c>
      <c r="R356" s="137">
        <f>Q356*H356</f>
        <v>0</v>
      </c>
      <c r="S356" s="137">
        <v>0</v>
      </c>
      <c r="T356" s="138">
        <f>S356*H356</f>
        <v>0</v>
      </c>
      <c r="AR356" s="139" t="s">
        <v>261</v>
      </c>
      <c r="AT356" s="139" t="s">
        <v>156</v>
      </c>
      <c r="AU356" s="139" t="s">
        <v>86</v>
      </c>
      <c r="AY356" s="17" t="s">
        <v>153</v>
      </c>
      <c r="BE356" s="140">
        <f>IF(N356="základní",J356,0)</f>
        <v>33.049999999999997</v>
      </c>
      <c r="BF356" s="140">
        <f>IF(N356="snížená",J356,0)</f>
        <v>0</v>
      </c>
      <c r="BG356" s="140">
        <f>IF(N356="zákl. přenesená",J356,0)</f>
        <v>0</v>
      </c>
      <c r="BH356" s="140">
        <f>IF(N356="sníž. přenesená",J356,0)</f>
        <v>0</v>
      </c>
      <c r="BI356" s="140">
        <f>IF(N356="nulová",J356,0)</f>
        <v>0</v>
      </c>
      <c r="BJ356" s="17" t="s">
        <v>84</v>
      </c>
      <c r="BK356" s="140">
        <f>ROUND(I356*H356,2)</f>
        <v>33.049999999999997</v>
      </c>
      <c r="BL356" s="17" t="s">
        <v>261</v>
      </c>
      <c r="BM356" s="139" t="s">
        <v>1112</v>
      </c>
    </row>
    <row r="357" spans="2:65" s="1" customFormat="1">
      <c r="B357" s="33"/>
      <c r="D357" s="141" t="s">
        <v>163</v>
      </c>
      <c r="F357" s="142" t="s">
        <v>658</v>
      </c>
      <c r="I357" s="143"/>
      <c r="L357" s="33"/>
      <c r="M357" s="144"/>
      <c r="T357" s="54"/>
      <c r="AT357" s="17" t="s">
        <v>163</v>
      </c>
      <c r="AU357" s="17" t="s">
        <v>86</v>
      </c>
    </row>
    <row r="358" spans="2:65" s="11" customFormat="1" ht="22.9" customHeight="1">
      <c r="B358" s="116"/>
      <c r="D358" s="117" t="s">
        <v>75</v>
      </c>
      <c r="E358" s="126" t="s">
        <v>659</v>
      </c>
      <c r="F358" s="126" t="s">
        <v>660</v>
      </c>
      <c r="I358" s="119"/>
      <c r="J358" s="127">
        <f>BK358</f>
        <v>1144.53</v>
      </c>
      <c r="L358" s="116"/>
      <c r="M358" s="121"/>
      <c r="P358" s="122">
        <f>SUM(P359:P370)</f>
        <v>0</v>
      </c>
      <c r="R358" s="122">
        <f>SUM(R359:R370)</f>
        <v>1.4116999999999999E-3</v>
      </c>
      <c r="T358" s="123">
        <f>SUM(T359:T370)</f>
        <v>5.0000000000000001E-4</v>
      </c>
      <c r="AR358" s="117" t="s">
        <v>86</v>
      </c>
      <c r="AT358" s="124" t="s">
        <v>75</v>
      </c>
      <c r="AU358" s="124" t="s">
        <v>84</v>
      </c>
      <c r="AY358" s="117" t="s">
        <v>153</v>
      </c>
      <c r="BK358" s="125">
        <f>SUM(BK359:BK370)</f>
        <v>1144.53</v>
      </c>
    </row>
    <row r="359" spans="2:65" s="1" customFormat="1" ht="16.5" customHeight="1">
      <c r="B359" s="33"/>
      <c r="C359" s="128" t="s">
        <v>596</v>
      </c>
      <c r="D359" s="128" t="s">
        <v>156</v>
      </c>
      <c r="E359" s="129" t="s">
        <v>662</v>
      </c>
      <c r="F359" s="130" t="s">
        <v>663</v>
      </c>
      <c r="G359" s="131" t="s">
        <v>271</v>
      </c>
      <c r="H359" s="132">
        <v>1</v>
      </c>
      <c r="I359" s="133">
        <v>226.01</v>
      </c>
      <c r="J359" s="134">
        <f>ROUND(I359*H359,2)</f>
        <v>226.01</v>
      </c>
      <c r="K359" s="130" t="s">
        <v>160</v>
      </c>
      <c r="L359" s="33"/>
      <c r="M359" s="135" t="s">
        <v>32</v>
      </c>
      <c r="N359" s="136" t="s">
        <v>47</v>
      </c>
      <c r="P359" s="137">
        <f>O359*H359</f>
        <v>0</v>
      </c>
      <c r="Q359" s="137">
        <v>0</v>
      </c>
      <c r="R359" s="137">
        <f>Q359*H359</f>
        <v>0</v>
      </c>
      <c r="S359" s="137">
        <v>5.0000000000000001E-4</v>
      </c>
      <c r="T359" s="138">
        <f>S359*H359</f>
        <v>5.0000000000000001E-4</v>
      </c>
      <c r="AR359" s="139" t="s">
        <v>261</v>
      </c>
      <c r="AT359" s="139" t="s">
        <v>156</v>
      </c>
      <c r="AU359" s="139" t="s">
        <v>86</v>
      </c>
      <c r="AY359" s="17" t="s">
        <v>153</v>
      </c>
      <c r="BE359" s="140">
        <f>IF(N359="základní",J359,0)</f>
        <v>226.01</v>
      </c>
      <c r="BF359" s="140">
        <f>IF(N359="snížená",J359,0)</f>
        <v>0</v>
      </c>
      <c r="BG359" s="140">
        <f>IF(N359="zákl. přenesená",J359,0)</f>
        <v>0</v>
      </c>
      <c r="BH359" s="140">
        <f>IF(N359="sníž. přenesená",J359,0)</f>
        <v>0</v>
      </c>
      <c r="BI359" s="140">
        <f>IF(N359="nulová",J359,0)</f>
        <v>0</v>
      </c>
      <c r="BJ359" s="17" t="s">
        <v>84</v>
      </c>
      <c r="BK359" s="140">
        <f>ROUND(I359*H359,2)</f>
        <v>226.01</v>
      </c>
      <c r="BL359" s="17" t="s">
        <v>261</v>
      </c>
      <c r="BM359" s="139" t="s">
        <v>1113</v>
      </c>
    </row>
    <row r="360" spans="2:65" s="1" customFormat="1">
      <c r="B360" s="33"/>
      <c r="D360" s="141" t="s">
        <v>163</v>
      </c>
      <c r="F360" s="142" t="s">
        <v>665</v>
      </c>
      <c r="I360" s="143"/>
      <c r="L360" s="33"/>
      <c r="M360" s="144"/>
      <c r="T360" s="54"/>
      <c r="AT360" s="17" t="s">
        <v>163</v>
      </c>
      <c r="AU360" s="17" t="s">
        <v>86</v>
      </c>
    </row>
    <row r="361" spans="2:65" s="12" customFormat="1">
      <c r="B361" s="145"/>
      <c r="D361" s="146" t="s">
        <v>165</v>
      </c>
      <c r="E361" s="147" t="s">
        <v>32</v>
      </c>
      <c r="F361" s="148" t="s">
        <v>858</v>
      </c>
      <c r="H361" s="147" t="s">
        <v>32</v>
      </c>
      <c r="I361" s="149"/>
      <c r="L361" s="145"/>
      <c r="M361" s="150"/>
      <c r="T361" s="151"/>
      <c r="AT361" s="147" t="s">
        <v>165</v>
      </c>
      <c r="AU361" s="147" t="s">
        <v>86</v>
      </c>
      <c r="AV361" s="12" t="s">
        <v>84</v>
      </c>
      <c r="AW361" s="12" t="s">
        <v>37</v>
      </c>
      <c r="AX361" s="12" t="s">
        <v>76</v>
      </c>
      <c r="AY361" s="147" t="s">
        <v>153</v>
      </c>
    </row>
    <row r="362" spans="2:65" s="13" customFormat="1">
      <c r="B362" s="152"/>
      <c r="D362" s="146" t="s">
        <v>165</v>
      </c>
      <c r="E362" s="153" t="s">
        <v>32</v>
      </c>
      <c r="F362" s="154" t="s">
        <v>84</v>
      </c>
      <c r="H362" s="155">
        <v>1</v>
      </c>
      <c r="I362" s="156"/>
      <c r="L362" s="152"/>
      <c r="M362" s="157"/>
      <c r="T362" s="158"/>
      <c r="AT362" s="153" t="s">
        <v>165</v>
      </c>
      <c r="AU362" s="153" t="s">
        <v>86</v>
      </c>
      <c r="AV362" s="13" t="s">
        <v>86</v>
      </c>
      <c r="AW362" s="13" t="s">
        <v>37</v>
      </c>
      <c r="AX362" s="13" t="s">
        <v>76</v>
      </c>
      <c r="AY362" s="153" t="s">
        <v>153</v>
      </c>
    </row>
    <row r="363" spans="2:65" s="14" customFormat="1">
      <c r="B363" s="159"/>
      <c r="D363" s="146" t="s">
        <v>165</v>
      </c>
      <c r="E363" s="160" t="s">
        <v>32</v>
      </c>
      <c r="F363" s="161" t="s">
        <v>178</v>
      </c>
      <c r="H363" s="162">
        <v>1</v>
      </c>
      <c r="I363" s="163"/>
      <c r="L363" s="159"/>
      <c r="M363" s="164"/>
      <c r="T363" s="165"/>
      <c r="AT363" s="160" t="s">
        <v>165</v>
      </c>
      <c r="AU363" s="160" t="s">
        <v>86</v>
      </c>
      <c r="AV363" s="14" t="s">
        <v>161</v>
      </c>
      <c r="AW363" s="14" t="s">
        <v>37</v>
      </c>
      <c r="AX363" s="14" t="s">
        <v>84</v>
      </c>
      <c r="AY363" s="160" t="s">
        <v>153</v>
      </c>
    </row>
    <row r="364" spans="2:65" s="1" customFormat="1" ht="24.2" customHeight="1">
      <c r="B364" s="33"/>
      <c r="C364" s="128" t="s">
        <v>601</v>
      </c>
      <c r="D364" s="128" t="s">
        <v>156</v>
      </c>
      <c r="E364" s="129" t="s">
        <v>667</v>
      </c>
      <c r="F364" s="130" t="s">
        <v>668</v>
      </c>
      <c r="G364" s="131" t="s">
        <v>159</v>
      </c>
      <c r="H364" s="132">
        <v>0.09</v>
      </c>
      <c r="I364" s="133">
        <v>3662.28</v>
      </c>
      <c r="J364" s="134">
        <f>ROUND(I364*H364,2)</f>
        <v>329.61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1.2999999999999999E-4</v>
      </c>
      <c r="R364" s="137">
        <f>Q364*H364</f>
        <v>1.1699999999999998E-5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329.61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329.61</v>
      </c>
      <c r="BL364" s="17" t="s">
        <v>261</v>
      </c>
      <c r="BM364" s="139" t="s">
        <v>1114</v>
      </c>
    </row>
    <row r="365" spans="2:65" s="1" customFormat="1">
      <c r="B365" s="33"/>
      <c r="D365" s="141" t="s">
        <v>163</v>
      </c>
      <c r="F365" s="142" t="s">
        <v>670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2" customFormat="1">
      <c r="B366" s="145"/>
      <c r="D366" s="146" t="s">
        <v>165</v>
      </c>
      <c r="E366" s="147" t="s">
        <v>32</v>
      </c>
      <c r="F366" s="148" t="s">
        <v>858</v>
      </c>
      <c r="H366" s="147" t="s">
        <v>32</v>
      </c>
      <c r="I366" s="149"/>
      <c r="L366" s="145"/>
      <c r="M366" s="150"/>
      <c r="T366" s="151"/>
      <c r="AT366" s="147" t="s">
        <v>165</v>
      </c>
      <c r="AU366" s="147" t="s">
        <v>86</v>
      </c>
      <c r="AV366" s="12" t="s">
        <v>84</v>
      </c>
      <c r="AW366" s="12" t="s">
        <v>37</v>
      </c>
      <c r="AX366" s="12" t="s">
        <v>76</v>
      </c>
      <c r="AY366" s="147" t="s">
        <v>153</v>
      </c>
    </row>
    <row r="367" spans="2:65" s="13" customFormat="1">
      <c r="B367" s="152"/>
      <c r="D367" s="146" t="s">
        <v>165</v>
      </c>
      <c r="E367" s="153" t="s">
        <v>32</v>
      </c>
      <c r="F367" s="154" t="s">
        <v>671</v>
      </c>
      <c r="H367" s="155">
        <v>0.09</v>
      </c>
      <c r="I367" s="156"/>
      <c r="L367" s="152"/>
      <c r="M367" s="157"/>
      <c r="T367" s="158"/>
      <c r="AT367" s="153" t="s">
        <v>165</v>
      </c>
      <c r="AU367" s="153" t="s">
        <v>86</v>
      </c>
      <c r="AV367" s="13" t="s">
        <v>86</v>
      </c>
      <c r="AW367" s="13" t="s">
        <v>37</v>
      </c>
      <c r="AX367" s="13" t="s">
        <v>84</v>
      </c>
      <c r="AY367" s="153" t="s">
        <v>153</v>
      </c>
    </row>
    <row r="368" spans="2:65" s="1" customFormat="1" ht="16.5" customHeight="1">
      <c r="B368" s="33"/>
      <c r="C368" s="166" t="s">
        <v>606</v>
      </c>
      <c r="D368" s="166" t="s">
        <v>231</v>
      </c>
      <c r="E368" s="167" t="s">
        <v>673</v>
      </c>
      <c r="F368" s="168" t="s">
        <v>674</v>
      </c>
      <c r="G368" s="169" t="s">
        <v>271</v>
      </c>
      <c r="H368" s="170">
        <v>1</v>
      </c>
      <c r="I368" s="171">
        <v>587.64</v>
      </c>
      <c r="J368" s="172">
        <f>ROUND(I368*H368,2)</f>
        <v>587.64</v>
      </c>
      <c r="K368" s="168" t="s">
        <v>160</v>
      </c>
      <c r="L368" s="173"/>
      <c r="M368" s="174" t="s">
        <v>32</v>
      </c>
      <c r="N368" s="175" t="s">
        <v>47</v>
      </c>
      <c r="P368" s="137">
        <f>O368*H368</f>
        <v>0</v>
      </c>
      <c r="Q368" s="137">
        <v>1.4E-3</v>
      </c>
      <c r="R368" s="137">
        <f>Q368*H368</f>
        <v>1.4E-3</v>
      </c>
      <c r="S368" s="137">
        <v>0</v>
      </c>
      <c r="T368" s="138">
        <f>S368*H368</f>
        <v>0</v>
      </c>
      <c r="AR368" s="139" t="s">
        <v>354</v>
      </c>
      <c r="AT368" s="139" t="s">
        <v>231</v>
      </c>
      <c r="AU368" s="139" t="s">
        <v>86</v>
      </c>
      <c r="AY368" s="17" t="s">
        <v>153</v>
      </c>
      <c r="BE368" s="140">
        <f>IF(N368="základní",J368,0)</f>
        <v>587.64</v>
      </c>
      <c r="BF368" s="140">
        <f>IF(N368="snížená",J368,0)</f>
        <v>0</v>
      </c>
      <c r="BG368" s="140">
        <f>IF(N368="zákl. přenesená",J368,0)</f>
        <v>0</v>
      </c>
      <c r="BH368" s="140">
        <f>IF(N368="sníž. přenesená",J368,0)</f>
        <v>0</v>
      </c>
      <c r="BI368" s="140">
        <f>IF(N368="nulová",J368,0)</f>
        <v>0</v>
      </c>
      <c r="BJ368" s="17" t="s">
        <v>84</v>
      </c>
      <c r="BK368" s="140">
        <f>ROUND(I368*H368,2)</f>
        <v>587.64</v>
      </c>
      <c r="BL368" s="17" t="s">
        <v>261</v>
      </c>
      <c r="BM368" s="139" t="s">
        <v>1115</v>
      </c>
    </row>
    <row r="369" spans="2:65" s="1" customFormat="1" ht="24.2" customHeight="1">
      <c r="B369" s="33"/>
      <c r="C369" s="128" t="s">
        <v>611</v>
      </c>
      <c r="D369" s="128" t="s">
        <v>156</v>
      </c>
      <c r="E369" s="129" t="s">
        <v>678</v>
      </c>
      <c r="F369" s="130" t="s">
        <v>679</v>
      </c>
      <c r="G369" s="131" t="s">
        <v>294</v>
      </c>
      <c r="H369" s="132">
        <v>1E-3</v>
      </c>
      <c r="I369" s="133">
        <v>1271.33</v>
      </c>
      <c r="J369" s="134">
        <f>ROUND(I369*H369,2)</f>
        <v>1.27</v>
      </c>
      <c r="K369" s="130" t="s">
        <v>160</v>
      </c>
      <c r="L369" s="33"/>
      <c r="M369" s="135" t="s">
        <v>32</v>
      </c>
      <c r="N369" s="136" t="s">
        <v>47</v>
      </c>
      <c r="P369" s="137">
        <f>O369*H369</f>
        <v>0</v>
      </c>
      <c r="Q369" s="137">
        <v>0</v>
      </c>
      <c r="R369" s="137">
        <f>Q369*H369</f>
        <v>0</v>
      </c>
      <c r="S369" s="137">
        <v>0</v>
      </c>
      <c r="T369" s="138">
        <f>S369*H369</f>
        <v>0</v>
      </c>
      <c r="AR369" s="139" t="s">
        <v>261</v>
      </c>
      <c r="AT369" s="139" t="s">
        <v>156</v>
      </c>
      <c r="AU369" s="139" t="s">
        <v>86</v>
      </c>
      <c r="AY369" s="17" t="s">
        <v>153</v>
      </c>
      <c r="BE369" s="140">
        <f>IF(N369="základní",J369,0)</f>
        <v>1.27</v>
      </c>
      <c r="BF369" s="140">
        <f>IF(N369="snížená",J369,0)</f>
        <v>0</v>
      </c>
      <c r="BG369" s="140">
        <f>IF(N369="zákl. přenesená",J369,0)</f>
        <v>0</v>
      </c>
      <c r="BH369" s="140">
        <f>IF(N369="sníž. přenesená",J369,0)</f>
        <v>0</v>
      </c>
      <c r="BI369" s="140">
        <f>IF(N369="nulová",J369,0)</f>
        <v>0</v>
      </c>
      <c r="BJ369" s="17" t="s">
        <v>84</v>
      </c>
      <c r="BK369" s="140">
        <f>ROUND(I369*H369,2)</f>
        <v>1.27</v>
      </c>
      <c r="BL369" s="17" t="s">
        <v>261</v>
      </c>
      <c r="BM369" s="139" t="s">
        <v>1116</v>
      </c>
    </row>
    <row r="370" spans="2:65" s="1" customFormat="1">
      <c r="B370" s="33"/>
      <c r="D370" s="141" t="s">
        <v>163</v>
      </c>
      <c r="F370" s="142" t="s">
        <v>681</v>
      </c>
      <c r="I370" s="143"/>
      <c r="L370" s="33"/>
      <c r="M370" s="144"/>
      <c r="T370" s="54"/>
      <c r="AT370" s="17" t="s">
        <v>163</v>
      </c>
      <c r="AU370" s="17" t="s">
        <v>86</v>
      </c>
    </row>
    <row r="371" spans="2:65" s="11" customFormat="1" ht="22.9" customHeight="1">
      <c r="B371" s="116"/>
      <c r="D371" s="117" t="s">
        <v>75</v>
      </c>
      <c r="E371" s="126" t="s">
        <v>682</v>
      </c>
      <c r="F371" s="126" t="s">
        <v>683</v>
      </c>
      <c r="I371" s="119"/>
      <c r="J371" s="127">
        <f>BK371</f>
        <v>11856.660000000002</v>
      </c>
      <c r="L371" s="116"/>
      <c r="M371" s="121"/>
      <c r="P371" s="122">
        <f>SUM(P372:P421)</f>
        <v>0</v>
      </c>
      <c r="R371" s="122">
        <f>SUM(R372:R421)</f>
        <v>0.16108840000000002</v>
      </c>
      <c r="T371" s="123">
        <f>SUM(T372:T421)</f>
        <v>0</v>
      </c>
      <c r="AR371" s="117" t="s">
        <v>86</v>
      </c>
      <c r="AT371" s="124" t="s">
        <v>75</v>
      </c>
      <c r="AU371" s="124" t="s">
        <v>84</v>
      </c>
      <c r="AY371" s="117" t="s">
        <v>153</v>
      </c>
      <c r="BK371" s="125">
        <f>SUM(BK372:BK421)</f>
        <v>11856.660000000002</v>
      </c>
    </row>
    <row r="372" spans="2:65" s="1" customFormat="1" ht="16.5" customHeight="1">
      <c r="B372" s="33"/>
      <c r="C372" s="128" t="s">
        <v>615</v>
      </c>
      <c r="D372" s="128" t="s">
        <v>156</v>
      </c>
      <c r="E372" s="129" t="s">
        <v>685</v>
      </c>
      <c r="F372" s="130" t="s">
        <v>686</v>
      </c>
      <c r="G372" s="131" t="s">
        <v>159</v>
      </c>
      <c r="H372" s="132">
        <v>2.9940000000000002</v>
      </c>
      <c r="I372" s="133">
        <v>17.89</v>
      </c>
      <c r="J372" s="134">
        <f>ROUND(I372*H372,2)</f>
        <v>53.56</v>
      </c>
      <c r="K372" s="130" t="s">
        <v>160</v>
      </c>
      <c r="L372" s="33"/>
      <c r="M372" s="135" t="s">
        <v>32</v>
      </c>
      <c r="N372" s="136" t="s">
        <v>47</v>
      </c>
      <c r="P372" s="137">
        <f>O372*H372</f>
        <v>0</v>
      </c>
      <c r="Q372" s="137">
        <v>0</v>
      </c>
      <c r="R372" s="137">
        <f>Q372*H372</f>
        <v>0</v>
      </c>
      <c r="S372" s="137">
        <v>0</v>
      </c>
      <c r="T372" s="138">
        <f>S372*H372</f>
        <v>0</v>
      </c>
      <c r="AR372" s="139" t="s">
        <v>261</v>
      </c>
      <c r="AT372" s="139" t="s">
        <v>156</v>
      </c>
      <c r="AU372" s="139" t="s">
        <v>86</v>
      </c>
      <c r="AY372" s="17" t="s">
        <v>153</v>
      </c>
      <c r="BE372" s="140">
        <f>IF(N372="základní",J372,0)</f>
        <v>53.56</v>
      </c>
      <c r="BF372" s="140">
        <f>IF(N372="snížená",J372,0)</f>
        <v>0</v>
      </c>
      <c r="BG372" s="140">
        <f>IF(N372="zákl. přenesená",J372,0)</f>
        <v>0</v>
      </c>
      <c r="BH372" s="140">
        <f>IF(N372="sníž. přenesená",J372,0)</f>
        <v>0</v>
      </c>
      <c r="BI372" s="140">
        <f>IF(N372="nulová",J372,0)</f>
        <v>0</v>
      </c>
      <c r="BJ372" s="17" t="s">
        <v>84</v>
      </c>
      <c r="BK372" s="140">
        <f>ROUND(I372*H372,2)</f>
        <v>53.56</v>
      </c>
      <c r="BL372" s="17" t="s">
        <v>261</v>
      </c>
      <c r="BM372" s="139" t="s">
        <v>1117</v>
      </c>
    </row>
    <row r="373" spans="2:65" s="1" customFormat="1">
      <c r="B373" s="33"/>
      <c r="D373" s="141" t="s">
        <v>163</v>
      </c>
      <c r="F373" s="142" t="s">
        <v>688</v>
      </c>
      <c r="I373" s="143"/>
      <c r="L373" s="33"/>
      <c r="M373" s="144"/>
      <c r="T373" s="54"/>
      <c r="AT373" s="17" t="s">
        <v>163</v>
      </c>
      <c r="AU373" s="17" t="s">
        <v>86</v>
      </c>
    </row>
    <row r="374" spans="2:65" s="12" customFormat="1">
      <c r="B374" s="145"/>
      <c r="D374" s="146" t="s">
        <v>165</v>
      </c>
      <c r="E374" s="147" t="s">
        <v>32</v>
      </c>
      <c r="F374" s="148" t="s">
        <v>176</v>
      </c>
      <c r="H374" s="147" t="s">
        <v>32</v>
      </c>
      <c r="I374" s="149"/>
      <c r="L374" s="145"/>
      <c r="M374" s="150"/>
      <c r="T374" s="151"/>
      <c r="AT374" s="147" t="s">
        <v>165</v>
      </c>
      <c r="AU374" s="147" t="s">
        <v>86</v>
      </c>
      <c r="AV374" s="12" t="s">
        <v>84</v>
      </c>
      <c r="AW374" s="12" t="s">
        <v>37</v>
      </c>
      <c r="AX374" s="12" t="s">
        <v>76</v>
      </c>
      <c r="AY374" s="147" t="s">
        <v>153</v>
      </c>
    </row>
    <row r="375" spans="2:65" s="13" customFormat="1">
      <c r="B375" s="152"/>
      <c r="D375" s="146" t="s">
        <v>165</v>
      </c>
      <c r="E375" s="153" t="s">
        <v>32</v>
      </c>
      <c r="F375" s="154" t="s">
        <v>1020</v>
      </c>
      <c r="H375" s="155">
        <v>1.2709999999999999</v>
      </c>
      <c r="I375" s="156"/>
      <c r="L375" s="152"/>
      <c r="M375" s="157"/>
      <c r="T375" s="158"/>
      <c r="AT375" s="153" t="s">
        <v>165</v>
      </c>
      <c r="AU375" s="153" t="s">
        <v>86</v>
      </c>
      <c r="AV375" s="13" t="s">
        <v>86</v>
      </c>
      <c r="AW375" s="13" t="s">
        <v>37</v>
      </c>
      <c r="AX375" s="13" t="s">
        <v>76</v>
      </c>
      <c r="AY375" s="153" t="s">
        <v>153</v>
      </c>
    </row>
    <row r="376" spans="2:65" s="12" customFormat="1">
      <c r="B376" s="145"/>
      <c r="D376" s="146" t="s">
        <v>165</v>
      </c>
      <c r="E376" s="147" t="s">
        <v>32</v>
      </c>
      <c r="F376" s="148" t="s">
        <v>858</v>
      </c>
      <c r="H376" s="147" t="s">
        <v>32</v>
      </c>
      <c r="I376" s="149"/>
      <c r="L376" s="145"/>
      <c r="M376" s="150"/>
      <c r="T376" s="151"/>
      <c r="AT376" s="147" t="s">
        <v>165</v>
      </c>
      <c r="AU376" s="147" t="s">
        <v>86</v>
      </c>
      <c r="AV376" s="12" t="s">
        <v>84</v>
      </c>
      <c r="AW376" s="12" t="s">
        <v>37</v>
      </c>
      <c r="AX376" s="12" t="s">
        <v>76</v>
      </c>
      <c r="AY376" s="147" t="s">
        <v>153</v>
      </c>
    </row>
    <row r="377" spans="2:65" s="13" customFormat="1">
      <c r="B377" s="152"/>
      <c r="D377" s="146" t="s">
        <v>165</v>
      </c>
      <c r="E377" s="153" t="s">
        <v>32</v>
      </c>
      <c r="F377" s="154" t="s">
        <v>1021</v>
      </c>
      <c r="H377" s="155">
        <v>1.7230000000000001</v>
      </c>
      <c r="I377" s="156"/>
      <c r="L377" s="152"/>
      <c r="M377" s="157"/>
      <c r="T377" s="158"/>
      <c r="AT377" s="153" t="s">
        <v>165</v>
      </c>
      <c r="AU377" s="153" t="s">
        <v>86</v>
      </c>
      <c r="AV377" s="13" t="s">
        <v>86</v>
      </c>
      <c r="AW377" s="13" t="s">
        <v>37</v>
      </c>
      <c r="AX377" s="13" t="s">
        <v>76</v>
      </c>
      <c r="AY377" s="153" t="s">
        <v>153</v>
      </c>
    </row>
    <row r="378" spans="2:65" s="14" customFormat="1">
      <c r="B378" s="159"/>
      <c r="D378" s="146" t="s">
        <v>165</v>
      </c>
      <c r="E378" s="160" t="s">
        <v>32</v>
      </c>
      <c r="F378" s="161" t="s">
        <v>178</v>
      </c>
      <c r="H378" s="162">
        <v>2.9940000000000002</v>
      </c>
      <c r="I378" s="163"/>
      <c r="L378" s="159"/>
      <c r="M378" s="164"/>
      <c r="T378" s="165"/>
      <c r="AT378" s="160" t="s">
        <v>165</v>
      </c>
      <c r="AU378" s="160" t="s">
        <v>86</v>
      </c>
      <c r="AV378" s="14" t="s">
        <v>161</v>
      </c>
      <c r="AW378" s="14" t="s">
        <v>37</v>
      </c>
      <c r="AX378" s="14" t="s">
        <v>84</v>
      </c>
      <c r="AY378" s="160" t="s">
        <v>153</v>
      </c>
    </row>
    <row r="379" spans="2:65" s="1" customFormat="1" ht="16.5" customHeight="1">
      <c r="B379" s="33"/>
      <c r="C379" s="128" t="s">
        <v>621</v>
      </c>
      <c r="D379" s="128" t="s">
        <v>156</v>
      </c>
      <c r="E379" s="129" t="s">
        <v>690</v>
      </c>
      <c r="F379" s="130" t="s">
        <v>691</v>
      </c>
      <c r="G379" s="131" t="s">
        <v>159</v>
      </c>
      <c r="H379" s="132">
        <v>2.9940000000000002</v>
      </c>
      <c r="I379" s="133">
        <v>27.31</v>
      </c>
      <c r="J379" s="134">
        <f>ROUND(I379*H379,2)</f>
        <v>81.77</v>
      </c>
      <c r="K379" s="130" t="s">
        <v>160</v>
      </c>
      <c r="L379" s="33"/>
      <c r="M379" s="135" t="s">
        <v>32</v>
      </c>
      <c r="N379" s="136" t="s">
        <v>47</v>
      </c>
      <c r="P379" s="137">
        <f>O379*H379</f>
        <v>0</v>
      </c>
      <c r="Q379" s="137">
        <v>2.9999999999999997E-4</v>
      </c>
      <c r="R379" s="137">
        <f>Q379*H379</f>
        <v>8.9820000000000004E-4</v>
      </c>
      <c r="S379" s="137">
        <v>0</v>
      </c>
      <c r="T379" s="138">
        <f>S379*H379</f>
        <v>0</v>
      </c>
      <c r="AR379" s="139" t="s">
        <v>261</v>
      </c>
      <c r="AT379" s="139" t="s">
        <v>156</v>
      </c>
      <c r="AU379" s="139" t="s">
        <v>86</v>
      </c>
      <c r="AY379" s="17" t="s">
        <v>153</v>
      </c>
      <c r="BE379" s="140">
        <f>IF(N379="základní",J379,0)</f>
        <v>81.77</v>
      </c>
      <c r="BF379" s="140">
        <f>IF(N379="snížená",J379,0)</f>
        <v>0</v>
      </c>
      <c r="BG379" s="140">
        <f>IF(N379="zákl. přenesená",J379,0)</f>
        <v>0</v>
      </c>
      <c r="BH379" s="140">
        <f>IF(N379="sníž. přenesená",J379,0)</f>
        <v>0</v>
      </c>
      <c r="BI379" s="140">
        <f>IF(N379="nulová",J379,0)</f>
        <v>0</v>
      </c>
      <c r="BJ379" s="17" t="s">
        <v>84</v>
      </c>
      <c r="BK379" s="140">
        <f>ROUND(I379*H379,2)</f>
        <v>81.77</v>
      </c>
      <c r="BL379" s="17" t="s">
        <v>261</v>
      </c>
      <c r="BM379" s="139" t="s">
        <v>1118</v>
      </c>
    </row>
    <row r="380" spans="2:65" s="1" customFormat="1">
      <c r="B380" s="33"/>
      <c r="D380" s="141" t="s">
        <v>163</v>
      </c>
      <c r="F380" s="142" t="s">
        <v>693</v>
      </c>
      <c r="I380" s="143"/>
      <c r="L380" s="33"/>
      <c r="M380" s="144"/>
      <c r="T380" s="54"/>
      <c r="AT380" s="17" t="s">
        <v>163</v>
      </c>
      <c r="AU380" s="17" t="s">
        <v>86</v>
      </c>
    </row>
    <row r="381" spans="2:65" s="1" customFormat="1" ht="24.2" customHeight="1">
      <c r="B381" s="33"/>
      <c r="C381" s="128" t="s">
        <v>626</v>
      </c>
      <c r="D381" s="128" t="s">
        <v>156</v>
      </c>
      <c r="E381" s="129" t="s">
        <v>695</v>
      </c>
      <c r="F381" s="130" t="s">
        <v>696</v>
      </c>
      <c r="G381" s="131" t="s">
        <v>159</v>
      </c>
      <c r="H381" s="132">
        <v>2.9940000000000002</v>
      </c>
      <c r="I381" s="133">
        <v>641.32000000000005</v>
      </c>
      <c r="J381" s="134">
        <f>ROUND(I381*H381,2)</f>
        <v>1920.11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1.4999999999999999E-2</v>
      </c>
      <c r="R381" s="137">
        <f>Q381*H381</f>
        <v>4.4909999999999999E-2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1920.11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1920.11</v>
      </c>
      <c r="BL381" s="17" t="s">
        <v>261</v>
      </c>
      <c r="BM381" s="139" t="s">
        <v>1119</v>
      </c>
    </row>
    <row r="382" spans="2:65" s="1" customFormat="1">
      <c r="B382" s="33"/>
      <c r="D382" s="141" t="s">
        <v>163</v>
      </c>
      <c r="F382" s="142" t="s">
        <v>698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" customFormat="1" ht="24.2" customHeight="1">
      <c r="B383" s="33"/>
      <c r="C383" s="128" t="s">
        <v>631</v>
      </c>
      <c r="D383" s="128" t="s">
        <v>156</v>
      </c>
      <c r="E383" s="129" t="s">
        <v>724</v>
      </c>
      <c r="F383" s="130" t="s">
        <v>725</v>
      </c>
      <c r="G383" s="131" t="s">
        <v>226</v>
      </c>
      <c r="H383" s="132">
        <v>1.4</v>
      </c>
      <c r="I383" s="133">
        <v>119.6</v>
      </c>
      <c r="J383" s="134">
        <f>ROUND(I383*H383,2)</f>
        <v>167.44</v>
      </c>
      <c r="K383" s="130" t="s">
        <v>160</v>
      </c>
      <c r="L383" s="33"/>
      <c r="M383" s="135" t="s">
        <v>32</v>
      </c>
      <c r="N383" s="136" t="s">
        <v>47</v>
      </c>
      <c r="P383" s="137">
        <f>O383*H383</f>
        <v>0</v>
      </c>
      <c r="Q383" s="137">
        <v>3.4000000000000002E-4</v>
      </c>
      <c r="R383" s="137">
        <f>Q383*H383</f>
        <v>4.7600000000000002E-4</v>
      </c>
      <c r="S383" s="137">
        <v>0</v>
      </c>
      <c r="T383" s="138">
        <f>S383*H383</f>
        <v>0</v>
      </c>
      <c r="AR383" s="139" t="s">
        <v>261</v>
      </c>
      <c r="AT383" s="139" t="s">
        <v>156</v>
      </c>
      <c r="AU383" s="139" t="s">
        <v>86</v>
      </c>
      <c r="AY383" s="17" t="s">
        <v>153</v>
      </c>
      <c r="BE383" s="140">
        <f>IF(N383="základní",J383,0)</f>
        <v>167.44</v>
      </c>
      <c r="BF383" s="140">
        <f>IF(N383="snížená",J383,0)</f>
        <v>0</v>
      </c>
      <c r="BG383" s="140">
        <f>IF(N383="zákl. přenesená",J383,0)</f>
        <v>0</v>
      </c>
      <c r="BH383" s="140">
        <f>IF(N383="sníž. přenesená",J383,0)</f>
        <v>0</v>
      </c>
      <c r="BI383" s="140">
        <f>IF(N383="nulová",J383,0)</f>
        <v>0</v>
      </c>
      <c r="BJ383" s="17" t="s">
        <v>84</v>
      </c>
      <c r="BK383" s="140">
        <f>ROUND(I383*H383,2)</f>
        <v>167.44</v>
      </c>
      <c r="BL383" s="17" t="s">
        <v>261</v>
      </c>
      <c r="BM383" s="139" t="s">
        <v>1120</v>
      </c>
    </row>
    <row r="384" spans="2:65" s="1" customFormat="1">
      <c r="B384" s="33"/>
      <c r="D384" s="141" t="s">
        <v>163</v>
      </c>
      <c r="F384" s="142" t="s">
        <v>727</v>
      </c>
      <c r="I384" s="143"/>
      <c r="L384" s="33"/>
      <c r="M384" s="144"/>
      <c r="T384" s="54"/>
      <c r="AT384" s="17" t="s">
        <v>163</v>
      </c>
      <c r="AU384" s="17" t="s">
        <v>86</v>
      </c>
    </row>
    <row r="385" spans="2:65" s="12" customFormat="1">
      <c r="B385" s="145"/>
      <c r="D385" s="146" t="s">
        <v>165</v>
      </c>
      <c r="E385" s="147" t="s">
        <v>32</v>
      </c>
      <c r="F385" s="148" t="s">
        <v>990</v>
      </c>
      <c r="H385" s="147" t="s">
        <v>32</v>
      </c>
      <c r="I385" s="149"/>
      <c r="L385" s="145"/>
      <c r="M385" s="150"/>
      <c r="T385" s="151"/>
      <c r="AT385" s="147" t="s">
        <v>165</v>
      </c>
      <c r="AU385" s="147" t="s">
        <v>86</v>
      </c>
      <c r="AV385" s="12" t="s">
        <v>84</v>
      </c>
      <c r="AW385" s="12" t="s">
        <v>37</v>
      </c>
      <c r="AX385" s="12" t="s">
        <v>76</v>
      </c>
      <c r="AY385" s="147" t="s">
        <v>153</v>
      </c>
    </row>
    <row r="386" spans="2:65" s="12" customFormat="1">
      <c r="B386" s="145"/>
      <c r="D386" s="146" t="s">
        <v>165</v>
      </c>
      <c r="E386" s="147" t="s">
        <v>32</v>
      </c>
      <c r="F386" s="148" t="s">
        <v>176</v>
      </c>
      <c r="H386" s="147" t="s">
        <v>32</v>
      </c>
      <c r="I386" s="149"/>
      <c r="L386" s="145"/>
      <c r="M386" s="150"/>
      <c r="T386" s="151"/>
      <c r="AT386" s="147" t="s">
        <v>165</v>
      </c>
      <c r="AU386" s="147" t="s">
        <v>86</v>
      </c>
      <c r="AV386" s="12" t="s">
        <v>84</v>
      </c>
      <c r="AW386" s="12" t="s">
        <v>37</v>
      </c>
      <c r="AX386" s="12" t="s">
        <v>76</v>
      </c>
      <c r="AY386" s="147" t="s">
        <v>153</v>
      </c>
    </row>
    <row r="387" spans="2:65" s="13" customFormat="1">
      <c r="B387" s="152"/>
      <c r="D387" s="146" t="s">
        <v>165</v>
      </c>
      <c r="E387" s="153" t="s">
        <v>32</v>
      </c>
      <c r="F387" s="154" t="s">
        <v>730</v>
      </c>
      <c r="H387" s="155">
        <v>0.7</v>
      </c>
      <c r="I387" s="156"/>
      <c r="L387" s="152"/>
      <c r="M387" s="157"/>
      <c r="T387" s="158"/>
      <c r="AT387" s="153" t="s">
        <v>165</v>
      </c>
      <c r="AU387" s="153" t="s">
        <v>86</v>
      </c>
      <c r="AV387" s="13" t="s">
        <v>86</v>
      </c>
      <c r="AW387" s="13" t="s">
        <v>37</v>
      </c>
      <c r="AX387" s="13" t="s">
        <v>76</v>
      </c>
      <c r="AY387" s="153" t="s">
        <v>153</v>
      </c>
    </row>
    <row r="388" spans="2:65" s="12" customFormat="1">
      <c r="B388" s="145"/>
      <c r="D388" s="146" t="s">
        <v>165</v>
      </c>
      <c r="E388" s="147" t="s">
        <v>32</v>
      </c>
      <c r="F388" s="148" t="s">
        <v>858</v>
      </c>
      <c r="H388" s="147" t="s">
        <v>32</v>
      </c>
      <c r="I388" s="149"/>
      <c r="L388" s="145"/>
      <c r="M388" s="150"/>
      <c r="T388" s="151"/>
      <c r="AT388" s="147" t="s">
        <v>165</v>
      </c>
      <c r="AU388" s="147" t="s">
        <v>86</v>
      </c>
      <c r="AV388" s="12" t="s">
        <v>84</v>
      </c>
      <c r="AW388" s="12" t="s">
        <v>37</v>
      </c>
      <c r="AX388" s="12" t="s">
        <v>76</v>
      </c>
      <c r="AY388" s="147" t="s">
        <v>153</v>
      </c>
    </row>
    <row r="389" spans="2:65" s="13" customFormat="1">
      <c r="B389" s="152"/>
      <c r="D389" s="146" t="s">
        <v>165</v>
      </c>
      <c r="E389" s="153" t="s">
        <v>32</v>
      </c>
      <c r="F389" s="154" t="s">
        <v>730</v>
      </c>
      <c r="H389" s="155">
        <v>0.7</v>
      </c>
      <c r="I389" s="156"/>
      <c r="L389" s="152"/>
      <c r="M389" s="157"/>
      <c r="T389" s="158"/>
      <c r="AT389" s="153" t="s">
        <v>165</v>
      </c>
      <c r="AU389" s="153" t="s">
        <v>86</v>
      </c>
      <c r="AV389" s="13" t="s">
        <v>86</v>
      </c>
      <c r="AW389" s="13" t="s">
        <v>37</v>
      </c>
      <c r="AX389" s="13" t="s">
        <v>76</v>
      </c>
      <c r="AY389" s="153" t="s">
        <v>153</v>
      </c>
    </row>
    <row r="390" spans="2:65" s="14" customFormat="1">
      <c r="B390" s="159"/>
      <c r="D390" s="146" t="s">
        <v>165</v>
      </c>
      <c r="E390" s="160" t="s">
        <v>32</v>
      </c>
      <c r="F390" s="161" t="s">
        <v>178</v>
      </c>
      <c r="H390" s="162">
        <v>1.4</v>
      </c>
      <c r="I390" s="163"/>
      <c r="L390" s="159"/>
      <c r="M390" s="164"/>
      <c r="T390" s="165"/>
      <c r="AT390" s="160" t="s">
        <v>165</v>
      </c>
      <c r="AU390" s="160" t="s">
        <v>86</v>
      </c>
      <c r="AV390" s="14" t="s">
        <v>161</v>
      </c>
      <c r="AW390" s="14" t="s">
        <v>37</v>
      </c>
      <c r="AX390" s="14" t="s">
        <v>84</v>
      </c>
      <c r="AY390" s="160" t="s">
        <v>153</v>
      </c>
    </row>
    <row r="391" spans="2:65" s="1" customFormat="1" ht="16.5" customHeight="1">
      <c r="B391" s="33"/>
      <c r="C391" s="166" t="s">
        <v>635</v>
      </c>
      <c r="D391" s="166" t="s">
        <v>231</v>
      </c>
      <c r="E391" s="167" t="s">
        <v>732</v>
      </c>
      <c r="F391" s="168" t="s">
        <v>733</v>
      </c>
      <c r="G391" s="169" t="s">
        <v>226</v>
      </c>
      <c r="H391" s="170">
        <v>1.4</v>
      </c>
      <c r="I391" s="171">
        <v>55.09</v>
      </c>
      <c r="J391" s="172">
        <f>ROUND(I391*H391,2)</f>
        <v>77.13</v>
      </c>
      <c r="K391" s="168" t="s">
        <v>160</v>
      </c>
      <c r="L391" s="173"/>
      <c r="M391" s="174" t="s">
        <v>32</v>
      </c>
      <c r="N391" s="175" t="s">
        <v>47</v>
      </c>
      <c r="P391" s="137">
        <f>O391*H391</f>
        <v>0</v>
      </c>
      <c r="Q391" s="137">
        <v>1.2E-4</v>
      </c>
      <c r="R391" s="137">
        <f>Q391*H391</f>
        <v>1.6799999999999999E-4</v>
      </c>
      <c r="S391" s="137">
        <v>0</v>
      </c>
      <c r="T391" s="138">
        <f>S391*H391</f>
        <v>0</v>
      </c>
      <c r="AR391" s="139" t="s">
        <v>354</v>
      </c>
      <c r="AT391" s="139" t="s">
        <v>231</v>
      </c>
      <c r="AU391" s="139" t="s">
        <v>86</v>
      </c>
      <c r="AY391" s="17" t="s">
        <v>153</v>
      </c>
      <c r="BE391" s="140">
        <f>IF(N391="základní",J391,0)</f>
        <v>77.13</v>
      </c>
      <c r="BF391" s="140">
        <f>IF(N391="snížená",J391,0)</f>
        <v>0</v>
      </c>
      <c r="BG391" s="140">
        <f>IF(N391="zákl. přenesená",J391,0)</f>
        <v>0</v>
      </c>
      <c r="BH391" s="140">
        <f>IF(N391="sníž. přenesená",J391,0)</f>
        <v>0</v>
      </c>
      <c r="BI391" s="140">
        <f>IF(N391="nulová",J391,0)</f>
        <v>0</v>
      </c>
      <c r="BJ391" s="17" t="s">
        <v>84</v>
      </c>
      <c r="BK391" s="140">
        <f>ROUND(I391*H391,2)</f>
        <v>77.13</v>
      </c>
      <c r="BL391" s="17" t="s">
        <v>261</v>
      </c>
      <c r="BM391" s="139" t="s">
        <v>1121</v>
      </c>
    </row>
    <row r="392" spans="2:65" s="1" customFormat="1" ht="24.2" customHeight="1">
      <c r="B392" s="33"/>
      <c r="C392" s="128" t="s">
        <v>640</v>
      </c>
      <c r="D392" s="128" t="s">
        <v>156</v>
      </c>
      <c r="E392" s="129" t="s">
        <v>736</v>
      </c>
      <c r="F392" s="130" t="s">
        <v>737</v>
      </c>
      <c r="G392" s="131" t="s">
        <v>159</v>
      </c>
      <c r="H392" s="132">
        <v>2.9940000000000002</v>
      </c>
      <c r="I392" s="133">
        <v>800.47</v>
      </c>
      <c r="J392" s="134">
        <f>ROUND(I392*H392,2)</f>
        <v>2396.61</v>
      </c>
      <c r="K392" s="130" t="s">
        <v>160</v>
      </c>
      <c r="L392" s="33"/>
      <c r="M392" s="135" t="s">
        <v>32</v>
      </c>
      <c r="N392" s="136" t="s">
        <v>47</v>
      </c>
      <c r="P392" s="137">
        <f>O392*H392</f>
        <v>0</v>
      </c>
      <c r="Q392" s="137">
        <v>6.0000000000000001E-3</v>
      </c>
      <c r="R392" s="137">
        <f>Q392*H392</f>
        <v>1.7964000000000001E-2</v>
      </c>
      <c r="S392" s="137">
        <v>0</v>
      </c>
      <c r="T392" s="138">
        <f>S392*H392</f>
        <v>0</v>
      </c>
      <c r="AR392" s="139" t="s">
        <v>261</v>
      </c>
      <c r="AT392" s="139" t="s">
        <v>156</v>
      </c>
      <c r="AU392" s="139" t="s">
        <v>86</v>
      </c>
      <c r="AY392" s="17" t="s">
        <v>153</v>
      </c>
      <c r="BE392" s="140">
        <f>IF(N392="základní",J392,0)</f>
        <v>2396.61</v>
      </c>
      <c r="BF392" s="140">
        <f>IF(N392="snížená",J392,0)</f>
        <v>0</v>
      </c>
      <c r="BG392" s="140">
        <f>IF(N392="zákl. přenesená",J392,0)</f>
        <v>0</v>
      </c>
      <c r="BH392" s="140">
        <f>IF(N392="sníž. přenesená",J392,0)</f>
        <v>0</v>
      </c>
      <c r="BI392" s="140">
        <f>IF(N392="nulová",J392,0)</f>
        <v>0</v>
      </c>
      <c r="BJ392" s="17" t="s">
        <v>84</v>
      </c>
      <c r="BK392" s="140">
        <f>ROUND(I392*H392,2)</f>
        <v>2396.61</v>
      </c>
      <c r="BL392" s="17" t="s">
        <v>261</v>
      </c>
      <c r="BM392" s="139" t="s">
        <v>1122</v>
      </c>
    </row>
    <row r="393" spans="2:65" s="1" customFormat="1">
      <c r="B393" s="33"/>
      <c r="D393" s="141" t="s">
        <v>163</v>
      </c>
      <c r="F393" s="142" t="s">
        <v>739</v>
      </c>
      <c r="I393" s="143"/>
      <c r="L393" s="33"/>
      <c r="M393" s="144"/>
      <c r="T393" s="54"/>
      <c r="AT393" s="17" t="s">
        <v>163</v>
      </c>
      <c r="AU393" s="17" t="s">
        <v>86</v>
      </c>
    </row>
    <row r="394" spans="2:65" s="1" customFormat="1" ht="16.5" customHeight="1">
      <c r="B394" s="33"/>
      <c r="C394" s="166" t="s">
        <v>644</v>
      </c>
      <c r="D394" s="166" t="s">
        <v>231</v>
      </c>
      <c r="E394" s="167" t="s">
        <v>741</v>
      </c>
      <c r="F394" s="168" t="s">
        <v>742</v>
      </c>
      <c r="G394" s="169" t="s">
        <v>159</v>
      </c>
      <c r="H394" s="170">
        <v>4</v>
      </c>
      <c r="I394" s="171">
        <v>452.97</v>
      </c>
      <c r="J394" s="172">
        <f>ROUND(I394*H394,2)</f>
        <v>1811.88</v>
      </c>
      <c r="K394" s="168" t="s">
        <v>264</v>
      </c>
      <c r="L394" s="173"/>
      <c r="M394" s="174" t="s">
        <v>32</v>
      </c>
      <c r="N394" s="175" t="s">
        <v>47</v>
      </c>
      <c r="P394" s="137">
        <f>O394*H394</f>
        <v>0</v>
      </c>
      <c r="Q394" s="137">
        <v>1.9199999999999998E-2</v>
      </c>
      <c r="R394" s="137">
        <f>Q394*H394</f>
        <v>7.6799999999999993E-2</v>
      </c>
      <c r="S394" s="137">
        <v>0</v>
      </c>
      <c r="T394" s="138">
        <f>S394*H394</f>
        <v>0</v>
      </c>
      <c r="AR394" s="139" t="s">
        <v>354</v>
      </c>
      <c r="AT394" s="139" t="s">
        <v>231</v>
      </c>
      <c r="AU394" s="139" t="s">
        <v>86</v>
      </c>
      <c r="AY394" s="17" t="s">
        <v>153</v>
      </c>
      <c r="BE394" s="140">
        <f>IF(N394="základní",J394,0)</f>
        <v>1811.88</v>
      </c>
      <c r="BF394" s="140">
        <f>IF(N394="snížená",J394,0)</f>
        <v>0</v>
      </c>
      <c r="BG394" s="140">
        <f>IF(N394="zákl. přenesená",J394,0)</f>
        <v>0</v>
      </c>
      <c r="BH394" s="140">
        <f>IF(N394="sníž. přenesená",J394,0)</f>
        <v>0</v>
      </c>
      <c r="BI394" s="140">
        <f>IF(N394="nulová",J394,0)</f>
        <v>0</v>
      </c>
      <c r="BJ394" s="17" t="s">
        <v>84</v>
      </c>
      <c r="BK394" s="140">
        <f>ROUND(I394*H394,2)</f>
        <v>1811.88</v>
      </c>
      <c r="BL394" s="17" t="s">
        <v>261</v>
      </c>
      <c r="BM394" s="139" t="s">
        <v>1123</v>
      </c>
    </row>
    <row r="395" spans="2:65" s="1" customFormat="1" ht="16.5" customHeight="1">
      <c r="B395" s="33"/>
      <c r="C395" s="128" t="s">
        <v>649</v>
      </c>
      <c r="D395" s="128" t="s">
        <v>156</v>
      </c>
      <c r="E395" s="129" t="s">
        <v>700</v>
      </c>
      <c r="F395" s="130" t="s">
        <v>701</v>
      </c>
      <c r="G395" s="131" t="s">
        <v>159</v>
      </c>
      <c r="H395" s="132">
        <v>2.9940000000000002</v>
      </c>
      <c r="I395" s="133">
        <v>452.03</v>
      </c>
      <c r="J395" s="134">
        <f>ROUND(I395*H395,2)</f>
        <v>1353.38</v>
      </c>
      <c r="K395" s="130" t="s">
        <v>160</v>
      </c>
      <c r="L395" s="33"/>
      <c r="M395" s="135" t="s">
        <v>32</v>
      </c>
      <c r="N395" s="136" t="s">
        <v>47</v>
      </c>
      <c r="P395" s="137">
        <f>O395*H395</f>
        <v>0</v>
      </c>
      <c r="Q395" s="137">
        <v>1.5E-3</v>
      </c>
      <c r="R395" s="137">
        <f>Q395*H395</f>
        <v>4.4910000000000002E-3</v>
      </c>
      <c r="S395" s="137">
        <v>0</v>
      </c>
      <c r="T395" s="138">
        <f>S395*H395</f>
        <v>0</v>
      </c>
      <c r="AR395" s="139" t="s">
        <v>261</v>
      </c>
      <c r="AT395" s="139" t="s">
        <v>156</v>
      </c>
      <c r="AU395" s="139" t="s">
        <v>86</v>
      </c>
      <c r="AY395" s="17" t="s">
        <v>153</v>
      </c>
      <c r="BE395" s="140">
        <f>IF(N395="základní",J395,0)</f>
        <v>1353.38</v>
      </c>
      <c r="BF395" s="140">
        <f>IF(N395="snížená",J395,0)</f>
        <v>0</v>
      </c>
      <c r="BG395" s="140">
        <f>IF(N395="zákl. přenesená",J395,0)</f>
        <v>0</v>
      </c>
      <c r="BH395" s="140">
        <f>IF(N395="sníž. přenesená",J395,0)</f>
        <v>0</v>
      </c>
      <c r="BI395" s="140">
        <f>IF(N395="nulová",J395,0)</f>
        <v>0</v>
      </c>
      <c r="BJ395" s="17" t="s">
        <v>84</v>
      </c>
      <c r="BK395" s="140">
        <f>ROUND(I395*H395,2)</f>
        <v>1353.38</v>
      </c>
      <c r="BL395" s="17" t="s">
        <v>261</v>
      </c>
      <c r="BM395" s="139" t="s">
        <v>1124</v>
      </c>
    </row>
    <row r="396" spans="2:65" s="1" customFormat="1">
      <c r="B396" s="33"/>
      <c r="D396" s="141" t="s">
        <v>163</v>
      </c>
      <c r="F396" s="142" t="s">
        <v>703</v>
      </c>
      <c r="I396" s="143"/>
      <c r="L396" s="33"/>
      <c r="M396" s="144"/>
      <c r="T396" s="54"/>
      <c r="AT396" s="17" t="s">
        <v>163</v>
      </c>
      <c r="AU396" s="17" t="s">
        <v>86</v>
      </c>
    </row>
    <row r="397" spans="2:65" s="1" customFormat="1" ht="16.5" customHeight="1">
      <c r="B397" s="33"/>
      <c r="C397" s="128" t="s">
        <v>654</v>
      </c>
      <c r="D397" s="128" t="s">
        <v>156</v>
      </c>
      <c r="E397" s="129" t="s">
        <v>705</v>
      </c>
      <c r="F397" s="130" t="s">
        <v>706</v>
      </c>
      <c r="G397" s="131" t="s">
        <v>226</v>
      </c>
      <c r="H397" s="132">
        <v>5</v>
      </c>
      <c r="I397" s="133">
        <v>120.54</v>
      </c>
      <c r="J397" s="134">
        <f>ROUND(I397*H397,2)</f>
        <v>602.70000000000005</v>
      </c>
      <c r="K397" s="130" t="s">
        <v>160</v>
      </c>
      <c r="L397" s="33"/>
      <c r="M397" s="135" t="s">
        <v>32</v>
      </c>
      <c r="N397" s="136" t="s">
        <v>47</v>
      </c>
      <c r="P397" s="137">
        <f>O397*H397</f>
        <v>0</v>
      </c>
      <c r="Q397" s="137">
        <v>0</v>
      </c>
      <c r="R397" s="137">
        <f>Q397*H397</f>
        <v>0</v>
      </c>
      <c r="S397" s="137">
        <v>0</v>
      </c>
      <c r="T397" s="138">
        <f>S397*H397</f>
        <v>0</v>
      </c>
      <c r="AR397" s="139" t="s">
        <v>261</v>
      </c>
      <c r="AT397" s="139" t="s">
        <v>156</v>
      </c>
      <c r="AU397" s="139" t="s">
        <v>86</v>
      </c>
      <c r="AY397" s="17" t="s">
        <v>153</v>
      </c>
      <c r="BE397" s="140">
        <f>IF(N397="základní",J397,0)</f>
        <v>602.70000000000005</v>
      </c>
      <c r="BF397" s="140">
        <f>IF(N397="snížená",J397,0)</f>
        <v>0</v>
      </c>
      <c r="BG397" s="140">
        <f>IF(N397="zákl. přenesená",J397,0)</f>
        <v>0</v>
      </c>
      <c r="BH397" s="140">
        <f>IF(N397="sníž. přenesená",J397,0)</f>
        <v>0</v>
      </c>
      <c r="BI397" s="140">
        <f>IF(N397="nulová",J397,0)</f>
        <v>0</v>
      </c>
      <c r="BJ397" s="17" t="s">
        <v>84</v>
      </c>
      <c r="BK397" s="140">
        <f>ROUND(I397*H397,2)</f>
        <v>602.70000000000005</v>
      </c>
      <c r="BL397" s="17" t="s">
        <v>261</v>
      </c>
      <c r="BM397" s="139" t="s">
        <v>1125</v>
      </c>
    </row>
    <row r="398" spans="2:65" s="1" customFormat="1">
      <c r="B398" s="33"/>
      <c r="D398" s="141" t="s">
        <v>163</v>
      </c>
      <c r="F398" s="142" t="s">
        <v>708</v>
      </c>
      <c r="I398" s="143"/>
      <c r="L398" s="33"/>
      <c r="M398" s="144"/>
      <c r="T398" s="54"/>
      <c r="AT398" s="17" t="s">
        <v>163</v>
      </c>
      <c r="AU398" s="17" t="s">
        <v>86</v>
      </c>
    </row>
    <row r="399" spans="2:65" s="12" customFormat="1">
      <c r="B399" s="145"/>
      <c r="D399" s="146" t="s">
        <v>165</v>
      </c>
      <c r="E399" s="147" t="s">
        <v>32</v>
      </c>
      <c r="F399" s="148" t="s">
        <v>709</v>
      </c>
      <c r="H399" s="147" t="s">
        <v>32</v>
      </c>
      <c r="I399" s="149"/>
      <c r="L399" s="145"/>
      <c r="M399" s="150"/>
      <c r="T399" s="151"/>
      <c r="AT399" s="147" t="s">
        <v>165</v>
      </c>
      <c r="AU399" s="147" t="s">
        <v>86</v>
      </c>
      <c r="AV399" s="12" t="s">
        <v>84</v>
      </c>
      <c r="AW399" s="12" t="s">
        <v>37</v>
      </c>
      <c r="AX399" s="12" t="s">
        <v>76</v>
      </c>
      <c r="AY399" s="147" t="s">
        <v>153</v>
      </c>
    </row>
    <row r="400" spans="2:65" s="13" customFormat="1">
      <c r="B400" s="152"/>
      <c r="D400" s="146" t="s">
        <v>165</v>
      </c>
      <c r="E400" s="153" t="s">
        <v>32</v>
      </c>
      <c r="F400" s="154" t="s">
        <v>188</v>
      </c>
      <c r="H400" s="155">
        <v>5</v>
      </c>
      <c r="I400" s="156"/>
      <c r="L400" s="152"/>
      <c r="M400" s="157"/>
      <c r="T400" s="158"/>
      <c r="AT400" s="153" t="s">
        <v>165</v>
      </c>
      <c r="AU400" s="153" t="s">
        <v>86</v>
      </c>
      <c r="AV400" s="13" t="s">
        <v>86</v>
      </c>
      <c r="AW400" s="13" t="s">
        <v>37</v>
      </c>
      <c r="AX400" s="13" t="s">
        <v>84</v>
      </c>
      <c r="AY400" s="153" t="s">
        <v>153</v>
      </c>
    </row>
    <row r="401" spans="2:65" s="1" customFormat="1" ht="16.5" customHeight="1">
      <c r="B401" s="33"/>
      <c r="C401" s="128" t="s">
        <v>661</v>
      </c>
      <c r="D401" s="128" t="s">
        <v>156</v>
      </c>
      <c r="E401" s="129" t="s">
        <v>711</v>
      </c>
      <c r="F401" s="130" t="s">
        <v>712</v>
      </c>
      <c r="G401" s="131" t="s">
        <v>271</v>
      </c>
      <c r="H401" s="132">
        <v>9</v>
      </c>
      <c r="I401" s="133">
        <v>187.4</v>
      </c>
      <c r="J401" s="134">
        <f>ROUND(I401*H401,2)</f>
        <v>1686.6</v>
      </c>
      <c r="K401" s="130" t="s">
        <v>160</v>
      </c>
      <c r="L401" s="33"/>
      <c r="M401" s="135" t="s">
        <v>32</v>
      </c>
      <c r="N401" s="136" t="s">
        <v>47</v>
      </c>
      <c r="P401" s="137">
        <f>O401*H401</f>
        <v>0</v>
      </c>
      <c r="Q401" s="137">
        <v>2.1000000000000001E-4</v>
      </c>
      <c r="R401" s="137">
        <f>Q401*H401</f>
        <v>1.8900000000000002E-3</v>
      </c>
      <c r="S401" s="137">
        <v>0</v>
      </c>
      <c r="T401" s="138">
        <f>S401*H401</f>
        <v>0</v>
      </c>
      <c r="AR401" s="139" t="s">
        <v>261</v>
      </c>
      <c r="AT401" s="139" t="s">
        <v>156</v>
      </c>
      <c r="AU401" s="139" t="s">
        <v>86</v>
      </c>
      <c r="AY401" s="17" t="s">
        <v>153</v>
      </c>
      <c r="BE401" s="140">
        <f>IF(N401="základní",J401,0)</f>
        <v>1686.6</v>
      </c>
      <c r="BF401" s="140">
        <f>IF(N401="snížená",J401,0)</f>
        <v>0</v>
      </c>
      <c r="BG401" s="140">
        <f>IF(N401="zákl. přenesená",J401,0)</f>
        <v>0</v>
      </c>
      <c r="BH401" s="140">
        <f>IF(N401="sníž. přenesená",J401,0)</f>
        <v>0</v>
      </c>
      <c r="BI401" s="140">
        <f>IF(N401="nulová",J401,0)</f>
        <v>0</v>
      </c>
      <c r="BJ401" s="17" t="s">
        <v>84</v>
      </c>
      <c r="BK401" s="140">
        <f>ROUND(I401*H401,2)</f>
        <v>1686.6</v>
      </c>
      <c r="BL401" s="17" t="s">
        <v>261</v>
      </c>
      <c r="BM401" s="139" t="s">
        <v>1126</v>
      </c>
    </row>
    <row r="402" spans="2:65" s="1" customFormat="1">
      <c r="B402" s="33"/>
      <c r="D402" s="141" t="s">
        <v>163</v>
      </c>
      <c r="F402" s="142" t="s">
        <v>714</v>
      </c>
      <c r="I402" s="143"/>
      <c r="L402" s="33"/>
      <c r="M402" s="144"/>
      <c r="T402" s="54"/>
      <c r="AT402" s="17" t="s">
        <v>163</v>
      </c>
      <c r="AU402" s="17" t="s">
        <v>86</v>
      </c>
    </row>
    <row r="403" spans="2:65" s="12" customFormat="1">
      <c r="B403" s="145"/>
      <c r="D403" s="146" t="s">
        <v>165</v>
      </c>
      <c r="E403" s="147" t="s">
        <v>32</v>
      </c>
      <c r="F403" s="148" t="s">
        <v>176</v>
      </c>
      <c r="H403" s="147" t="s">
        <v>32</v>
      </c>
      <c r="I403" s="149"/>
      <c r="L403" s="145"/>
      <c r="M403" s="150"/>
      <c r="T403" s="151"/>
      <c r="AT403" s="147" t="s">
        <v>165</v>
      </c>
      <c r="AU403" s="147" t="s">
        <v>86</v>
      </c>
      <c r="AV403" s="12" t="s">
        <v>84</v>
      </c>
      <c r="AW403" s="12" t="s">
        <v>37</v>
      </c>
      <c r="AX403" s="12" t="s">
        <v>76</v>
      </c>
      <c r="AY403" s="147" t="s">
        <v>153</v>
      </c>
    </row>
    <row r="404" spans="2:65" s="13" customFormat="1">
      <c r="B404" s="152"/>
      <c r="D404" s="146" t="s">
        <v>165</v>
      </c>
      <c r="E404" s="153" t="s">
        <v>32</v>
      </c>
      <c r="F404" s="154" t="s">
        <v>161</v>
      </c>
      <c r="H404" s="155">
        <v>4</v>
      </c>
      <c r="I404" s="156"/>
      <c r="L404" s="152"/>
      <c r="M404" s="157"/>
      <c r="T404" s="158"/>
      <c r="AT404" s="153" t="s">
        <v>165</v>
      </c>
      <c r="AU404" s="153" t="s">
        <v>86</v>
      </c>
      <c r="AV404" s="13" t="s">
        <v>86</v>
      </c>
      <c r="AW404" s="13" t="s">
        <v>37</v>
      </c>
      <c r="AX404" s="13" t="s">
        <v>76</v>
      </c>
      <c r="AY404" s="153" t="s">
        <v>153</v>
      </c>
    </row>
    <row r="405" spans="2:65" s="12" customFormat="1">
      <c r="B405" s="145"/>
      <c r="D405" s="146" t="s">
        <v>165</v>
      </c>
      <c r="E405" s="147" t="s">
        <v>32</v>
      </c>
      <c r="F405" s="148" t="s">
        <v>858</v>
      </c>
      <c r="H405" s="147" t="s">
        <v>32</v>
      </c>
      <c r="I405" s="149"/>
      <c r="L405" s="145"/>
      <c r="M405" s="150"/>
      <c r="T405" s="151"/>
      <c r="AT405" s="147" t="s">
        <v>165</v>
      </c>
      <c r="AU405" s="147" t="s">
        <v>86</v>
      </c>
      <c r="AV405" s="12" t="s">
        <v>84</v>
      </c>
      <c r="AW405" s="12" t="s">
        <v>37</v>
      </c>
      <c r="AX405" s="12" t="s">
        <v>76</v>
      </c>
      <c r="AY405" s="147" t="s">
        <v>153</v>
      </c>
    </row>
    <row r="406" spans="2:65" s="13" customFormat="1">
      <c r="B406" s="152"/>
      <c r="D406" s="146" t="s">
        <v>165</v>
      </c>
      <c r="E406" s="153" t="s">
        <v>32</v>
      </c>
      <c r="F406" s="154" t="s">
        <v>188</v>
      </c>
      <c r="H406" s="155">
        <v>5</v>
      </c>
      <c r="I406" s="156"/>
      <c r="L406" s="152"/>
      <c r="M406" s="157"/>
      <c r="T406" s="158"/>
      <c r="AT406" s="153" t="s">
        <v>165</v>
      </c>
      <c r="AU406" s="153" t="s">
        <v>86</v>
      </c>
      <c r="AV406" s="13" t="s">
        <v>86</v>
      </c>
      <c r="AW406" s="13" t="s">
        <v>37</v>
      </c>
      <c r="AX406" s="13" t="s">
        <v>76</v>
      </c>
      <c r="AY406" s="153" t="s">
        <v>153</v>
      </c>
    </row>
    <row r="407" spans="2:65" s="14" customFormat="1">
      <c r="B407" s="159"/>
      <c r="D407" s="146" t="s">
        <v>165</v>
      </c>
      <c r="E407" s="160" t="s">
        <v>32</v>
      </c>
      <c r="F407" s="161" t="s">
        <v>178</v>
      </c>
      <c r="H407" s="162">
        <v>9</v>
      </c>
      <c r="I407" s="163"/>
      <c r="L407" s="159"/>
      <c r="M407" s="164"/>
      <c r="T407" s="165"/>
      <c r="AT407" s="160" t="s">
        <v>165</v>
      </c>
      <c r="AU407" s="160" t="s">
        <v>86</v>
      </c>
      <c r="AV407" s="14" t="s">
        <v>161</v>
      </c>
      <c r="AW407" s="14" t="s">
        <v>37</v>
      </c>
      <c r="AX407" s="14" t="s">
        <v>84</v>
      </c>
      <c r="AY407" s="160" t="s">
        <v>153</v>
      </c>
    </row>
    <row r="408" spans="2:65" s="1" customFormat="1" ht="16.5" customHeight="1">
      <c r="B408" s="33"/>
      <c r="C408" s="128" t="s">
        <v>666</v>
      </c>
      <c r="D408" s="128" t="s">
        <v>156</v>
      </c>
      <c r="E408" s="129" t="s">
        <v>982</v>
      </c>
      <c r="F408" s="130" t="s">
        <v>983</v>
      </c>
      <c r="G408" s="131" t="s">
        <v>271</v>
      </c>
      <c r="H408" s="132">
        <v>1</v>
      </c>
      <c r="I408" s="133">
        <v>187.4</v>
      </c>
      <c r="J408" s="134">
        <f>ROUND(I408*H408,2)</f>
        <v>187.4</v>
      </c>
      <c r="K408" s="130" t="s">
        <v>160</v>
      </c>
      <c r="L408" s="33"/>
      <c r="M408" s="135" t="s">
        <v>32</v>
      </c>
      <c r="N408" s="136" t="s">
        <v>47</v>
      </c>
      <c r="P408" s="137">
        <f>O408*H408</f>
        <v>0</v>
      </c>
      <c r="Q408" s="137">
        <v>2.0000000000000001E-4</v>
      </c>
      <c r="R408" s="137">
        <f>Q408*H408</f>
        <v>2.0000000000000001E-4</v>
      </c>
      <c r="S408" s="137">
        <v>0</v>
      </c>
      <c r="T408" s="138">
        <f>S408*H408</f>
        <v>0</v>
      </c>
      <c r="AR408" s="139" t="s">
        <v>261</v>
      </c>
      <c r="AT408" s="139" t="s">
        <v>156</v>
      </c>
      <c r="AU408" s="139" t="s">
        <v>86</v>
      </c>
      <c r="AY408" s="17" t="s">
        <v>153</v>
      </c>
      <c r="BE408" s="140">
        <f>IF(N408="základní",J408,0)</f>
        <v>187.4</v>
      </c>
      <c r="BF408" s="140">
        <f>IF(N408="snížená",J408,0)</f>
        <v>0</v>
      </c>
      <c r="BG408" s="140">
        <f>IF(N408="zákl. přenesená",J408,0)</f>
        <v>0</v>
      </c>
      <c r="BH408" s="140">
        <f>IF(N408="sníž. přenesená",J408,0)</f>
        <v>0</v>
      </c>
      <c r="BI408" s="140">
        <f>IF(N408="nulová",J408,0)</f>
        <v>0</v>
      </c>
      <c r="BJ408" s="17" t="s">
        <v>84</v>
      </c>
      <c r="BK408" s="140">
        <f>ROUND(I408*H408,2)</f>
        <v>187.4</v>
      </c>
      <c r="BL408" s="17" t="s">
        <v>261</v>
      </c>
      <c r="BM408" s="139" t="s">
        <v>1127</v>
      </c>
    </row>
    <row r="409" spans="2:65" s="1" customFormat="1">
      <c r="B409" s="33"/>
      <c r="D409" s="141" t="s">
        <v>163</v>
      </c>
      <c r="F409" s="142" t="s">
        <v>985</v>
      </c>
      <c r="I409" s="143"/>
      <c r="L409" s="33"/>
      <c r="M409" s="144"/>
      <c r="T409" s="54"/>
      <c r="AT409" s="17" t="s">
        <v>163</v>
      </c>
      <c r="AU409" s="17" t="s">
        <v>86</v>
      </c>
    </row>
    <row r="410" spans="2:65" s="12" customFormat="1">
      <c r="B410" s="145"/>
      <c r="D410" s="146" t="s">
        <v>165</v>
      </c>
      <c r="E410" s="147" t="s">
        <v>32</v>
      </c>
      <c r="F410" s="148" t="s">
        <v>858</v>
      </c>
      <c r="H410" s="147" t="s">
        <v>32</v>
      </c>
      <c r="I410" s="149"/>
      <c r="L410" s="145"/>
      <c r="M410" s="150"/>
      <c r="T410" s="151"/>
      <c r="AT410" s="147" t="s">
        <v>165</v>
      </c>
      <c r="AU410" s="147" t="s">
        <v>86</v>
      </c>
      <c r="AV410" s="12" t="s">
        <v>84</v>
      </c>
      <c r="AW410" s="12" t="s">
        <v>37</v>
      </c>
      <c r="AX410" s="12" t="s">
        <v>76</v>
      </c>
      <c r="AY410" s="147" t="s">
        <v>153</v>
      </c>
    </row>
    <row r="411" spans="2:65" s="13" customFormat="1">
      <c r="B411" s="152"/>
      <c r="D411" s="146" t="s">
        <v>165</v>
      </c>
      <c r="E411" s="153" t="s">
        <v>32</v>
      </c>
      <c r="F411" s="154" t="s">
        <v>84</v>
      </c>
      <c r="H411" s="155">
        <v>1</v>
      </c>
      <c r="I411" s="156"/>
      <c r="L411" s="152"/>
      <c r="M411" s="157"/>
      <c r="T411" s="158"/>
      <c r="AT411" s="153" t="s">
        <v>165</v>
      </c>
      <c r="AU411" s="153" t="s">
        <v>86</v>
      </c>
      <c r="AV411" s="13" t="s">
        <v>86</v>
      </c>
      <c r="AW411" s="13" t="s">
        <v>37</v>
      </c>
      <c r="AX411" s="13" t="s">
        <v>76</v>
      </c>
      <c r="AY411" s="153" t="s">
        <v>153</v>
      </c>
    </row>
    <row r="412" spans="2:65" s="14" customFormat="1">
      <c r="B412" s="159"/>
      <c r="D412" s="146" t="s">
        <v>165</v>
      </c>
      <c r="E412" s="160" t="s">
        <v>32</v>
      </c>
      <c r="F412" s="161" t="s">
        <v>178</v>
      </c>
      <c r="H412" s="162">
        <v>1</v>
      </c>
      <c r="I412" s="163"/>
      <c r="L412" s="159"/>
      <c r="M412" s="164"/>
      <c r="T412" s="165"/>
      <c r="AT412" s="160" t="s">
        <v>165</v>
      </c>
      <c r="AU412" s="160" t="s">
        <v>86</v>
      </c>
      <c r="AV412" s="14" t="s">
        <v>161</v>
      </c>
      <c r="AW412" s="14" t="s">
        <v>37</v>
      </c>
      <c r="AX412" s="14" t="s">
        <v>84</v>
      </c>
      <c r="AY412" s="160" t="s">
        <v>153</v>
      </c>
    </row>
    <row r="413" spans="2:65" s="1" customFormat="1" ht="16.5" customHeight="1">
      <c r="B413" s="33"/>
      <c r="C413" s="128" t="s">
        <v>672</v>
      </c>
      <c r="D413" s="128" t="s">
        <v>156</v>
      </c>
      <c r="E413" s="129" t="s">
        <v>716</v>
      </c>
      <c r="F413" s="130" t="s">
        <v>717</v>
      </c>
      <c r="G413" s="131" t="s">
        <v>226</v>
      </c>
      <c r="H413" s="132">
        <v>9.36</v>
      </c>
      <c r="I413" s="133">
        <v>140.32</v>
      </c>
      <c r="J413" s="134">
        <f>ROUND(I413*H413,2)</f>
        <v>1313.4</v>
      </c>
      <c r="K413" s="130" t="s">
        <v>160</v>
      </c>
      <c r="L413" s="33"/>
      <c r="M413" s="135" t="s">
        <v>32</v>
      </c>
      <c r="N413" s="136" t="s">
        <v>47</v>
      </c>
      <c r="P413" s="137">
        <f>O413*H413</f>
        <v>0</v>
      </c>
      <c r="Q413" s="137">
        <v>1.42E-3</v>
      </c>
      <c r="R413" s="137">
        <f>Q413*H413</f>
        <v>1.32912E-2</v>
      </c>
      <c r="S413" s="137">
        <v>0</v>
      </c>
      <c r="T413" s="138">
        <f>S413*H413</f>
        <v>0</v>
      </c>
      <c r="AR413" s="139" t="s">
        <v>261</v>
      </c>
      <c r="AT413" s="139" t="s">
        <v>156</v>
      </c>
      <c r="AU413" s="139" t="s">
        <v>86</v>
      </c>
      <c r="AY413" s="17" t="s">
        <v>153</v>
      </c>
      <c r="BE413" s="140">
        <f>IF(N413="základní",J413,0)</f>
        <v>1313.4</v>
      </c>
      <c r="BF413" s="140">
        <f>IF(N413="snížená",J413,0)</f>
        <v>0</v>
      </c>
      <c r="BG413" s="140">
        <f>IF(N413="zákl. přenesená",J413,0)</f>
        <v>0</v>
      </c>
      <c r="BH413" s="140">
        <f>IF(N413="sníž. přenesená",J413,0)</f>
        <v>0</v>
      </c>
      <c r="BI413" s="140">
        <f>IF(N413="nulová",J413,0)</f>
        <v>0</v>
      </c>
      <c r="BJ413" s="17" t="s">
        <v>84</v>
      </c>
      <c r="BK413" s="140">
        <f>ROUND(I413*H413,2)</f>
        <v>1313.4</v>
      </c>
      <c r="BL413" s="17" t="s">
        <v>261</v>
      </c>
      <c r="BM413" s="139" t="s">
        <v>1128</v>
      </c>
    </row>
    <row r="414" spans="2:65" s="1" customFormat="1">
      <c r="B414" s="33"/>
      <c r="D414" s="141" t="s">
        <v>163</v>
      </c>
      <c r="F414" s="142" t="s">
        <v>719</v>
      </c>
      <c r="I414" s="143"/>
      <c r="L414" s="33"/>
      <c r="M414" s="144"/>
      <c r="T414" s="54"/>
      <c r="AT414" s="17" t="s">
        <v>163</v>
      </c>
      <c r="AU414" s="17" t="s">
        <v>86</v>
      </c>
    </row>
    <row r="415" spans="2:65" s="12" customFormat="1">
      <c r="B415" s="145"/>
      <c r="D415" s="146" t="s">
        <v>165</v>
      </c>
      <c r="E415" s="147" t="s">
        <v>32</v>
      </c>
      <c r="F415" s="148" t="s">
        <v>176</v>
      </c>
      <c r="H415" s="147" t="s">
        <v>32</v>
      </c>
      <c r="I415" s="149"/>
      <c r="L415" s="145"/>
      <c r="M415" s="150"/>
      <c r="T415" s="151"/>
      <c r="AT415" s="147" t="s">
        <v>165</v>
      </c>
      <c r="AU415" s="147" t="s">
        <v>86</v>
      </c>
      <c r="AV415" s="12" t="s">
        <v>84</v>
      </c>
      <c r="AW415" s="12" t="s">
        <v>37</v>
      </c>
      <c r="AX415" s="12" t="s">
        <v>76</v>
      </c>
      <c r="AY415" s="147" t="s">
        <v>153</v>
      </c>
    </row>
    <row r="416" spans="2:65" s="13" customFormat="1">
      <c r="B416" s="152"/>
      <c r="D416" s="146" t="s">
        <v>165</v>
      </c>
      <c r="E416" s="153" t="s">
        <v>32</v>
      </c>
      <c r="F416" s="154" t="s">
        <v>1129</v>
      </c>
      <c r="H416" s="155">
        <v>4.04</v>
      </c>
      <c r="I416" s="156"/>
      <c r="L416" s="152"/>
      <c r="M416" s="157"/>
      <c r="T416" s="158"/>
      <c r="AT416" s="153" t="s">
        <v>165</v>
      </c>
      <c r="AU416" s="153" t="s">
        <v>86</v>
      </c>
      <c r="AV416" s="13" t="s">
        <v>86</v>
      </c>
      <c r="AW416" s="13" t="s">
        <v>37</v>
      </c>
      <c r="AX416" s="13" t="s">
        <v>76</v>
      </c>
      <c r="AY416" s="153" t="s">
        <v>153</v>
      </c>
    </row>
    <row r="417" spans="2:65" s="12" customFormat="1">
      <c r="B417" s="145"/>
      <c r="D417" s="146" t="s">
        <v>165</v>
      </c>
      <c r="E417" s="147" t="s">
        <v>32</v>
      </c>
      <c r="F417" s="148" t="s">
        <v>858</v>
      </c>
      <c r="H417" s="147" t="s">
        <v>32</v>
      </c>
      <c r="I417" s="149"/>
      <c r="L417" s="145"/>
      <c r="M417" s="150"/>
      <c r="T417" s="151"/>
      <c r="AT417" s="147" t="s">
        <v>165</v>
      </c>
      <c r="AU417" s="147" t="s">
        <v>86</v>
      </c>
      <c r="AV417" s="12" t="s">
        <v>84</v>
      </c>
      <c r="AW417" s="12" t="s">
        <v>37</v>
      </c>
      <c r="AX417" s="12" t="s">
        <v>76</v>
      </c>
      <c r="AY417" s="147" t="s">
        <v>153</v>
      </c>
    </row>
    <row r="418" spans="2:65" s="13" customFormat="1">
      <c r="B418" s="152"/>
      <c r="D418" s="146" t="s">
        <v>165</v>
      </c>
      <c r="E418" s="153" t="s">
        <v>32</v>
      </c>
      <c r="F418" s="154" t="s">
        <v>1130</v>
      </c>
      <c r="H418" s="155">
        <v>5.32</v>
      </c>
      <c r="I418" s="156"/>
      <c r="L418" s="152"/>
      <c r="M418" s="157"/>
      <c r="T418" s="158"/>
      <c r="AT418" s="153" t="s">
        <v>165</v>
      </c>
      <c r="AU418" s="153" t="s">
        <v>86</v>
      </c>
      <c r="AV418" s="13" t="s">
        <v>86</v>
      </c>
      <c r="AW418" s="13" t="s">
        <v>37</v>
      </c>
      <c r="AX418" s="13" t="s">
        <v>76</v>
      </c>
      <c r="AY418" s="153" t="s">
        <v>153</v>
      </c>
    </row>
    <row r="419" spans="2:65" s="14" customFormat="1">
      <c r="B419" s="159"/>
      <c r="D419" s="146" t="s">
        <v>165</v>
      </c>
      <c r="E419" s="160" t="s">
        <v>32</v>
      </c>
      <c r="F419" s="161" t="s">
        <v>178</v>
      </c>
      <c r="H419" s="162">
        <v>9.36</v>
      </c>
      <c r="I419" s="163"/>
      <c r="L419" s="159"/>
      <c r="M419" s="164"/>
      <c r="T419" s="165"/>
      <c r="AT419" s="160" t="s">
        <v>165</v>
      </c>
      <c r="AU419" s="160" t="s">
        <v>86</v>
      </c>
      <c r="AV419" s="14" t="s">
        <v>161</v>
      </c>
      <c r="AW419" s="14" t="s">
        <v>37</v>
      </c>
      <c r="AX419" s="14" t="s">
        <v>84</v>
      </c>
      <c r="AY419" s="160" t="s">
        <v>153</v>
      </c>
    </row>
    <row r="420" spans="2:65" s="1" customFormat="1" ht="24.2" customHeight="1">
      <c r="B420" s="33"/>
      <c r="C420" s="128" t="s">
        <v>677</v>
      </c>
      <c r="D420" s="128" t="s">
        <v>156</v>
      </c>
      <c r="E420" s="129" t="s">
        <v>745</v>
      </c>
      <c r="F420" s="130" t="s">
        <v>746</v>
      </c>
      <c r="G420" s="131" t="s">
        <v>294</v>
      </c>
      <c r="H420" s="132">
        <v>0.161</v>
      </c>
      <c r="I420" s="133">
        <v>1271.33</v>
      </c>
      <c r="J420" s="134">
        <f>ROUND(I420*H420,2)</f>
        <v>204.68</v>
      </c>
      <c r="K420" s="130" t="s">
        <v>160</v>
      </c>
      <c r="L420" s="33"/>
      <c r="M420" s="135" t="s">
        <v>32</v>
      </c>
      <c r="N420" s="136" t="s">
        <v>47</v>
      </c>
      <c r="P420" s="137">
        <f>O420*H420</f>
        <v>0</v>
      </c>
      <c r="Q420" s="137">
        <v>0</v>
      </c>
      <c r="R420" s="137">
        <f>Q420*H420</f>
        <v>0</v>
      </c>
      <c r="S420" s="137">
        <v>0</v>
      </c>
      <c r="T420" s="138">
        <f>S420*H420</f>
        <v>0</v>
      </c>
      <c r="AR420" s="139" t="s">
        <v>261</v>
      </c>
      <c r="AT420" s="139" t="s">
        <v>156</v>
      </c>
      <c r="AU420" s="139" t="s">
        <v>86</v>
      </c>
      <c r="AY420" s="17" t="s">
        <v>153</v>
      </c>
      <c r="BE420" s="140">
        <f>IF(N420="základní",J420,0)</f>
        <v>204.68</v>
      </c>
      <c r="BF420" s="140">
        <f>IF(N420="snížená",J420,0)</f>
        <v>0</v>
      </c>
      <c r="BG420" s="140">
        <f>IF(N420="zákl. přenesená",J420,0)</f>
        <v>0</v>
      </c>
      <c r="BH420" s="140">
        <f>IF(N420="sníž. přenesená",J420,0)</f>
        <v>0</v>
      </c>
      <c r="BI420" s="140">
        <f>IF(N420="nulová",J420,0)</f>
        <v>0</v>
      </c>
      <c r="BJ420" s="17" t="s">
        <v>84</v>
      </c>
      <c r="BK420" s="140">
        <f>ROUND(I420*H420,2)</f>
        <v>204.68</v>
      </c>
      <c r="BL420" s="17" t="s">
        <v>261</v>
      </c>
      <c r="BM420" s="139" t="s">
        <v>1131</v>
      </c>
    </row>
    <row r="421" spans="2:65" s="1" customFormat="1">
      <c r="B421" s="33"/>
      <c r="D421" s="141" t="s">
        <v>163</v>
      </c>
      <c r="F421" s="142" t="s">
        <v>748</v>
      </c>
      <c r="I421" s="143"/>
      <c r="L421" s="33"/>
      <c r="M421" s="144"/>
      <c r="T421" s="54"/>
      <c r="AT421" s="17" t="s">
        <v>163</v>
      </c>
      <c r="AU421" s="17" t="s">
        <v>86</v>
      </c>
    </row>
    <row r="422" spans="2:65" s="11" customFormat="1" ht="22.9" customHeight="1">
      <c r="B422" s="116"/>
      <c r="D422" s="117" t="s">
        <v>75</v>
      </c>
      <c r="E422" s="126" t="s">
        <v>749</v>
      </c>
      <c r="F422" s="126" t="s">
        <v>750</v>
      </c>
      <c r="I422" s="119"/>
      <c r="J422" s="127">
        <f>BK422</f>
        <v>30234.920000000002</v>
      </c>
      <c r="L422" s="116"/>
      <c r="M422" s="121"/>
      <c r="P422" s="122">
        <f>SUM(P423:P451)</f>
        <v>0</v>
      </c>
      <c r="R422" s="122">
        <f>SUM(R423:R451)</f>
        <v>0.34126000000000001</v>
      </c>
      <c r="T422" s="123">
        <f>SUM(T423:T451)</f>
        <v>0</v>
      </c>
      <c r="AR422" s="117" t="s">
        <v>86</v>
      </c>
      <c r="AT422" s="124" t="s">
        <v>75</v>
      </c>
      <c r="AU422" s="124" t="s">
        <v>84</v>
      </c>
      <c r="AY422" s="117" t="s">
        <v>153</v>
      </c>
      <c r="BK422" s="125">
        <f>SUM(BK423:BK451)</f>
        <v>30234.920000000002</v>
      </c>
    </row>
    <row r="423" spans="2:65" s="1" customFormat="1" ht="16.5" customHeight="1">
      <c r="B423" s="33"/>
      <c r="C423" s="128" t="s">
        <v>684</v>
      </c>
      <c r="D423" s="128" t="s">
        <v>156</v>
      </c>
      <c r="E423" s="129" t="s">
        <v>752</v>
      </c>
      <c r="F423" s="130" t="s">
        <v>753</v>
      </c>
      <c r="G423" s="131" t="s">
        <v>159</v>
      </c>
      <c r="H423" s="132">
        <v>16.7</v>
      </c>
      <c r="I423" s="133">
        <v>17.89</v>
      </c>
      <c r="J423" s="134">
        <f>ROUND(I423*H423,2)</f>
        <v>298.76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0</v>
      </c>
      <c r="R423" s="137">
        <f>Q423*H423</f>
        <v>0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298.76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298.76</v>
      </c>
      <c r="BL423" s="17" t="s">
        <v>261</v>
      </c>
      <c r="BM423" s="139" t="s">
        <v>1132</v>
      </c>
    </row>
    <row r="424" spans="2:65" s="1" customFormat="1">
      <c r="B424" s="33"/>
      <c r="D424" s="141" t="s">
        <v>163</v>
      </c>
      <c r="F424" s="142" t="s">
        <v>755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2" customFormat="1">
      <c r="B425" s="145"/>
      <c r="D425" s="146" t="s">
        <v>165</v>
      </c>
      <c r="E425" s="147" t="s">
        <v>32</v>
      </c>
      <c r="F425" s="148" t="s">
        <v>176</v>
      </c>
      <c r="H425" s="147" t="s">
        <v>32</v>
      </c>
      <c r="I425" s="149"/>
      <c r="L425" s="145"/>
      <c r="M425" s="150"/>
      <c r="T425" s="151"/>
      <c r="AT425" s="147" t="s">
        <v>165</v>
      </c>
      <c r="AU425" s="147" t="s">
        <v>86</v>
      </c>
      <c r="AV425" s="12" t="s">
        <v>84</v>
      </c>
      <c r="AW425" s="12" t="s">
        <v>37</v>
      </c>
      <c r="AX425" s="12" t="s">
        <v>76</v>
      </c>
      <c r="AY425" s="147" t="s">
        <v>153</v>
      </c>
    </row>
    <row r="426" spans="2:65" s="13" customFormat="1">
      <c r="B426" s="152"/>
      <c r="D426" s="146" t="s">
        <v>165</v>
      </c>
      <c r="E426" s="153" t="s">
        <v>32</v>
      </c>
      <c r="F426" s="154" t="s">
        <v>1036</v>
      </c>
      <c r="H426" s="155">
        <v>6.06</v>
      </c>
      <c r="I426" s="156"/>
      <c r="L426" s="152"/>
      <c r="M426" s="157"/>
      <c r="T426" s="158"/>
      <c r="AT426" s="153" t="s">
        <v>165</v>
      </c>
      <c r="AU426" s="153" t="s">
        <v>86</v>
      </c>
      <c r="AV426" s="13" t="s">
        <v>86</v>
      </c>
      <c r="AW426" s="13" t="s">
        <v>37</v>
      </c>
      <c r="AX426" s="13" t="s">
        <v>76</v>
      </c>
      <c r="AY426" s="153" t="s">
        <v>153</v>
      </c>
    </row>
    <row r="427" spans="2:65" s="12" customFormat="1">
      <c r="B427" s="145"/>
      <c r="D427" s="146" t="s">
        <v>165</v>
      </c>
      <c r="E427" s="147" t="s">
        <v>32</v>
      </c>
      <c r="F427" s="148" t="s">
        <v>858</v>
      </c>
      <c r="H427" s="147" t="s">
        <v>32</v>
      </c>
      <c r="I427" s="149"/>
      <c r="L427" s="145"/>
      <c r="M427" s="150"/>
      <c r="T427" s="151"/>
      <c r="AT427" s="147" t="s">
        <v>165</v>
      </c>
      <c r="AU427" s="147" t="s">
        <v>86</v>
      </c>
      <c r="AV427" s="12" t="s">
        <v>84</v>
      </c>
      <c r="AW427" s="12" t="s">
        <v>37</v>
      </c>
      <c r="AX427" s="12" t="s">
        <v>76</v>
      </c>
      <c r="AY427" s="147" t="s">
        <v>153</v>
      </c>
    </row>
    <row r="428" spans="2:65" s="13" customFormat="1">
      <c r="B428" s="152"/>
      <c r="D428" s="146" t="s">
        <v>165</v>
      </c>
      <c r="E428" s="153" t="s">
        <v>32</v>
      </c>
      <c r="F428" s="154" t="s">
        <v>1037</v>
      </c>
      <c r="H428" s="155">
        <v>10.64</v>
      </c>
      <c r="I428" s="156"/>
      <c r="L428" s="152"/>
      <c r="M428" s="157"/>
      <c r="T428" s="158"/>
      <c r="AT428" s="153" t="s">
        <v>165</v>
      </c>
      <c r="AU428" s="153" t="s">
        <v>86</v>
      </c>
      <c r="AV428" s="13" t="s">
        <v>86</v>
      </c>
      <c r="AW428" s="13" t="s">
        <v>37</v>
      </c>
      <c r="AX428" s="13" t="s">
        <v>76</v>
      </c>
      <c r="AY428" s="153" t="s">
        <v>153</v>
      </c>
    </row>
    <row r="429" spans="2:65" s="14" customFormat="1">
      <c r="B429" s="159"/>
      <c r="D429" s="146" t="s">
        <v>165</v>
      </c>
      <c r="E429" s="160" t="s">
        <v>32</v>
      </c>
      <c r="F429" s="161" t="s">
        <v>178</v>
      </c>
      <c r="H429" s="162">
        <v>16.7</v>
      </c>
      <c r="I429" s="163"/>
      <c r="L429" s="159"/>
      <c r="M429" s="164"/>
      <c r="T429" s="165"/>
      <c r="AT429" s="160" t="s">
        <v>165</v>
      </c>
      <c r="AU429" s="160" t="s">
        <v>86</v>
      </c>
      <c r="AV429" s="14" t="s">
        <v>161</v>
      </c>
      <c r="AW429" s="14" t="s">
        <v>37</v>
      </c>
      <c r="AX429" s="14" t="s">
        <v>84</v>
      </c>
      <c r="AY429" s="160" t="s">
        <v>153</v>
      </c>
    </row>
    <row r="430" spans="2:65" s="1" customFormat="1" ht="16.5" customHeight="1">
      <c r="B430" s="33"/>
      <c r="C430" s="128" t="s">
        <v>689</v>
      </c>
      <c r="D430" s="128" t="s">
        <v>156</v>
      </c>
      <c r="E430" s="129" t="s">
        <v>759</v>
      </c>
      <c r="F430" s="130" t="s">
        <v>760</v>
      </c>
      <c r="G430" s="131" t="s">
        <v>159</v>
      </c>
      <c r="H430" s="132">
        <v>16.7</v>
      </c>
      <c r="I430" s="133">
        <v>27.31</v>
      </c>
      <c r="J430" s="134">
        <f>ROUND(I430*H430,2)</f>
        <v>456.08</v>
      </c>
      <c r="K430" s="130" t="s">
        <v>160</v>
      </c>
      <c r="L430" s="33"/>
      <c r="M430" s="135" t="s">
        <v>32</v>
      </c>
      <c r="N430" s="136" t="s">
        <v>47</v>
      </c>
      <c r="P430" s="137">
        <f>O430*H430</f>
        <v>0</v>
      </c>
      <c r="Q430" s="137">
        <v>2.9999999999999997E-4</v>
      </c>
      <c r="R430" s="137">
        <f>Q430*H430</f>
        <v>5.0099999999999997E-3</v>
      </c>
      <c r="S430" s="137">
        <v>0</v>
      </c>
      <c r="T430" s="138">
        <f>S430*H430</f>
        <v>0</v>
      </c>
      <c r="AR430" s="139" t="s">
        <v>261</v>
      </c>
      <c r="AT430" s="139" t="s">
        <v>156</v>
      </c>
      <c r="AU430" s="139" t="s">
        <v>86</v>
      </c>
      <c r="AY430" s="17" t="s">
        <v>153</v>
      </c>
      <c r="BE430" s="140">
        <f>IF(N430="základní",J430,0)</f>
        <v>456.08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456.08</v>
      </c>
      <c r="BL430" s="17" t="s">
        <v>261</v>
      </c>
      <c r="BM430" s="139" t="s">
        <v>1133</v>
      </c>
    </row>
    <row r="431" spans="2:65" s="1" customFormat="1">
      <c r="B431" s="33"/>
      <c r="D431" s="141" t="s">
        <v>163</v>
      </c>
      <c r="F431" s="142" t="s">
        <v>762</v>
      </c>
      <c r="I431" s="143"/>
      <c r="L431" s="33"/>
      <c r="M431" s="144"/>
      <c r="T431" s="54"/>
      <c r="AT431" s="17" t="s">
        <v>163</v>
      </c>
      <c r="AU431" s="17" t="s">
        <v>86</v>
      </c>
    </row>
    <row r="432" spans="2:65" s="1" customFormat="1" ht="16.5" customHeight="1">
      <c r="B432" s="33"/>
      <c r="C432" s="128" t="s">
        <v>694</v>
      </c>
      <c r="D432" s="128" t="s">
        <v>156</v>
      </c>
      <c r="E432" s="129" t="s">
        <v>764</v>
      </c>
      <c r="F432" s="130" t="s">
        <v>765</v>
      </c>
      <c r="G432" s="131" t="s">
        <v>159</v>
      </c>
      <c r="H432" s="132">
        <v>11.852</v>
      </c>
      <c r="I432" s="133">
        <v>452.03</v>
      </c>
      <c r="J432" s="134">
        <f>ROUND(I432*H432,2)</f>
        <v>5357.46</v>
      </c>
      <c r="K432" s="130" t="s">
        <v>160</v>
      </c>
      <c r="L432" s="33"/>
      <c r="M432" s="135" t="s">
        <v>32</v>
      </c>
      <c r="N432" s="136" t="s">
        <v>47</v>
      </c>
      <c r="P432" s="137">
        <f>O432*H432</f>
        <v>0</v>
      </c>
      <c r="Q432" s="137">
        <v>1.5E-3</v>
      </c>
      <c r="R432" s="137">
        <f>Q432*H432</f>
        <v>1.7778000000000002E-2</v>
      </c>
      <c r="S432" s="137">
        <v>0</v>
      </c>
      <c r="T432" s="138">
        <f>S432*H432</f>
        <v>0</v>
      </c>
      <c r="AR432" s="139" t="s">
        <v>261</v>
      </c>
      <c r="AT432" s="139" t="s">
        <v>156</v>
      </c>
      <c r="AU432" s="139" t="s">
        <v>86</v>
      </c>
      <c r="AY432" s="17" t="s">
        <v>153</v>
      </c>
      <c r="BE432" s="140">
        <f>IF(N432="základní",J432,0)</f>
        <v>5357.46</v>
      </c>
      <c r="BF432" s="140">
        <f>IF(N432="snížená",J432,0)</f>
        <v>0</v>
      </c>
      <c r="BG432" s="140">
        <f>IF(N432="zákl. přenesená",J432,0)</f>
        <v>0</v>
      </c>
      <c r="BH432" s="140">
        <f>IF(N432="sníž. přenesená",J432,0)</f>
        <v>0</v>
      </c>
      <c r="BI432" s="140">
        <f>IF(N432="nulová",J432,0)</f>
        <v>0</v>
      </c>
      <c r="BJ432" s="17" t="s">
        <v>84</v>
      </c>
      <c r="BK432" s="140">
        <f>ROUND(I432*H432,2)</f>
        <v>5357.46</v>
      </c>
      <c r="BL432" s="17" t="s">
        <v>261</v>
      </c>
      <c r="BM432" s="139" t="s">
        <v>1134</v>
      </c>
    </row>
    <row r="433" spans="2:65" s="1" customFormat="1">
      <c r="B433" s="33"/>
      <c r="D433" s="141" t="s">
        <v>163</v>
      </c>
      <c r="F433" s="142" t="s">
        <v>767</v>
      </c>
      <c r="I433" s="143"/>
      <c r="L433" s="33"/>
      <c r="M433" s="144"/>
      <c r="T433" s="54"/>
      <c r="AT433" s="17" t="s">
        <v>163</v>
      </c>
      <c r="AU433" s="17" t="s">
        <v>86</v>
      </c>
    </row>
    <row r="434" spans="2:65" s="12" customFormat="1">
      <c r="B434" s="145"/>
      <c r="D434" s="146" t="s">
        <v>165</v>
      </c>
      <c r="E434" s="147" t="s">
        <v>32</v>
      </c>
      <c r="F434" s="148" t="s">
        <v>176</v>
      </c>
      <c r="H434" s="147" t="s">
        <v>32</v>
      </c>
      <c r="I434" s="149"/>
      <c r="L434" s="145"/>
      <c r="M434" s="150"/>
      <c r="T434" s="151"/>
      <c r="AT434" s="147" t="s">
        <v>165</v>
      </c>
      <c r="AU434" s="147" t="s">
        <v>86</v>
      </c>
      <c r="AV434" s="12" t="s">
        <v>84</v>
      </c>
      <c r="AW434" s="12" t="s">
        <v>37</v>
      </c>
      <c r="AX434" s="12" t="s">
        <v>76</v>
      </c>
      <c r="AY434" s="147" t="s">
        <v>153</v>
      </c>
    </row>
    <row r="435" spans="2:65" s="13" customFormat="1">
      <c r="B435" s="152"/>
      <c r="D435" s="146" t="s">
        <v>165</v>
      </c>
      <c r="E435" s="153" t="s">
        <v>32</v>
      </c>
      <c r="F435" s="154" t="s">
        <v>1135</v>
      </c>
      <c r="H435" s="155">
        <v>1.212</v>
      </c>
      <c r="I435" s="156"/>
      <c r="L435" s="152"/>
      <c r="M435" s="157"/>
      <c r="T435" s="158"/>
      <c r="AT435" s="153" t="s">
        <v>165</v>
      </c>
      <c r="AU435" s="153" t="s">
        <v>86</v>
      </c>
      <c r="AV435" s="13" t="s">
        <v>86</v>
      </c>
      <c r="AW435" s="13" t="s">
        <v>37</v>
      </c>
      <c r="AX435" s="13" t="s">
        <v>76</v>
      </c>
      <c r="AY435" s="153" t="s">
        <v>153</v>
      </c>
    </row>
    <row r="436" spans="2:65" s="12" customFormat="1">
      <c r="B436" s="145"/>
      <c r="D436" s="146" t="s">
        <v>165</v>
      </c>
      <c r="E436" s="147" t="s">
        <v>32</v>
      </c>
      <c r="F436" s="148" t="s">
        <v>858</v>
      </c>
      <c r="H436" s="147" t="s">
        <v>32</v>
      </c>
      <c r="I436" s="149"/>
      <c r="L436" s="145"/>
      <c r="M436" s="150"/>
      <c r="T436" s="151"/>
      <c r="AT436" s="147" t="s">
        <v>165</v>
      </c>
      <c r="AU436" s="147" t="s">
        <v>86</v>
      </c>
      <c r="AV436" s="12" t="s">
        <v>84</v>
      </c>
      <c r="AW436" s="12" t="s">
        <v>37</v>
      </c>
      <c r="AX436" s="12" t="s">
        <v>76</v>
      </c>
      <c r="AY436" s="147" t="s">
        <v>153</v>
      </c>
    </row>
    <row r="437" spans="2:65" s="13" customFormat="1">
      <c r="B437" s="152"/>
      <c r="D437" s="146" t="s">
        <v>165</v>
      </c>
      <c r="E437" s="153" t="s">
        <v>32</v>
      </c>
      <c r="F437" s="154" t="s">
        <v>1037</v>
      </c>
      <c r="H437" s="155">
        <v>10.64</v>
      </c>
      <c r="I437" s="156"/>
      <c r="L437" s="152"/>
      <c r="M437" s="157"/>
      <c r="T437" s="158"/>
      <c r="AT437" s="153" t="s">
        <v>165</v>
      </c>
      <c r="AU437" s="153" t="s">
        <v>86</v>
      </c>
      <c r="AV437" s="13" t="s">
        <v>86</v>
      </c>
      <c r="AW437" s="13" t="s">
        <v>37</v>
      </c>
      <c r="AX437" s="13" t="s">
        <v>76</v>
      </c>
      <c r="AY437" s="153" t="s">
        <v>153</v>
      </c>
    </row>
    <row r="438" spans="2:65" s="14" customFormat="1">
      <c r="B438" s="159"/>
      <c r="D438" s="146" t="s">
        <v>165</v>
      </c>
      <c r="E438" s="160" t="s">
        <v>32</v>
      </c>
      <c r="F438" s="161" t="s">
        <v>178</v>
      </c>
      <c r="H438" s="162">
        <v>11.852</v>
      </c>
      <c r="I438" s="163"/>
      <c r="L438" s="159"/>
      <c r="M438" s="164"/>
      <c r="T438" s="165"/>
      <c r="AT438" s="160" t="s">
        <v>165</v>
      </c>
      <c r="AU438" s="160" t="s">
        <v>86</v>
      </c>
      <c r="AV438" s="14" t="s">
        <v>161</v>
      </c>
      <c r="AW438" s="14" t="s">
        <v>37</v>
      </c>
      <c r="AX438" s="14" t="s">
        <v>84</v>
      </c>
      <c r="AY438" s="160" t="s">
        <v>153</v>
      </c>
    </row>
    <row r="439" spans="2:65" s="1" customFormat="1" ht="21.75" customHeight="1">
      <c r="B439" s="33"/>
      <c r="C439" s="128" t="s">
        <v>699</v>
      </c>
      <c r="D439" s="128" t="s">
        <v>156</v>
      </c>
      <c r="E439" s="129" t="s">
        <v>771</v>
      </c>
      <c r="F439" s="130" t="s">
        <v>772</v>
      </c>
      <c r="G439" s="131" t="s">
        <v>226</v>
      </c>
      <c r="H439" s="132">
        <v>11.36</v>
      </c>
      <c r="I439" s="133">
        <v>150.68</v>
      </c>
      <c r="J439" s="134">
        <f>ROUND(I439*H439,2)</f>
        <v>1711.72</v>
      </c>
      <c r="K439" s="130" t="s">
        <v>160</v>
      </c>
      <c r="L439" s="33"/>
      <c r="M439" s="135" t="s">
        <v>32</v>
      </c>
      <c r="N439" s="136" t="s">
        <v>47</v>
      </c>
      <c r="P439" s="137">
        <f>O439*H439</f>
        <v>0</v>
      </c>
      <c r="Q439" s="137">
        <v>2.0000000000000001E-4</v>
      </c>
      <c r="R439" s="137">
        <f>Q439*H439</f>
        <v>2.2720000000000001E-3</v>
      </c>
      <c r="S439" s="137">
        <v>0</v>
      </c>
      <c r="T439" s="138">
        <f>S439*H439</f>
        <v>0</v>
      </c>
      <c r="AR439" s="139" t="s">
        <v>261</v>
      </c>
      <c r="AT439" s="139" t="s">
        <v>156</v>
      </c>
      <c r="AU439" s="139" t="s">
        <v>86</v>
      </c>
      <c r="AY439" s="17" t="s">
        <v>153</v>
      </c>
      <c r="BE439" s="140">
        <f>IF(N439="základní",J439,0)</f>
        <v>1711.72</v>
      </c>
      <c r="BF439" s="140">
        <f>IF(N439="snížená",J439,0)</f>
        <v>0</v>
      </c>
      <c r="BG439" s="140">
        <f>IF(N439="zákl. přenesená",J439,0)</f>
        <v>0</v>
      </c>
      <c r="BH439" s="140">
        <f>IF(N439="sníž. přenesená",J439,0)</f>
        <v>0</v>
      </c>
      <c r="BI439" s="140">
        <f>IF(N439="nulová",J439,0)</f>
        <v>0</v>
      </c>
      <c r="BJ439" s="17" t="s">
        <v>84</v>
      </c>
      <c r="BK439" s="140">
        <f>ROUND(I439*H439,2)</f>
        <v>1711.72</v>
      </c>
      <c r="BL439" s="17" t="s">
        <v>261</v>
      </c>
      <c r="BM439" s="139" t="s">
        <v>1136</v>
      </c>
    </row>
    <row r="440" spans="2:65" s="1" customFormat="1">
      <c r="B440" s="33"/>
      <c r="D440" s="141" t="s">
        <v>163</v>
      </c>
      <c r="F440" s="142" t="s">
        <v>774</v>
      </c>
      <c r="I440" s="143"/>
      <c r="L440" s="33"/>
      <c r="M440" s="144"/>
      <c r="T440" s="54"/>
      <c r="AT440" s="17" t="s">
        <v>163</v>
      </c>
      <c r="AU440" s="17" t="s">
        <v>86</v>
      </c>
    </row>
    <row r="441" spans="2:65" s="12" customFormat="1">
      <c r="B441" s="145"/>
      <c r="D441" s="146" t="s">
        <v>165</v>
      </c>
      <c r="E441" s="147" t="s">
        <v>32</v>
      </c>
      <c r="F441" s="148" t="s">
        <v>176</v>
      </c>
      <c r="H441" s="147" t="s">
        <v>32</v>
      </c>
      <c r="I441" s="149"/>
      <c r="L441" s="145"/>
      <c r="M441" s="150"/>
      <c r="T441" s="151"/>
      <c r="AT441" s="147" t="s">
        <v>165</v>
      </c>
      <c r="AU441" s="147" t="s">
        <v>86</v>
      </c>
      <c r="AV441" s="12" t="s">
        <v>84</v>
      </c>
      <c r="AW441" s="12" t="s">
        <v>37</v>
      </c>
      <c r="AX441" s="12" t="s">
        <v>76</v>
      </c>
      <c r="AY441" s="147" t="s">
        <v>153</v>
      </c>
    </row>
    <row r="442" spans="2:65" s="13" customFormat="1">
      <c r="B442" s="152"/>
      <c r="D442" s="146" t="s">
        <v>165</v>
      </c>
      <c r="E442" s="153" t="s">
        <v>32</v>
      </c>
      <c r="F442" s="154" t="s">
        <v>1137</v>
      </c>
      <c r="H442" s="155">
        <v>4.04</v>
      </c>
      <c r="I442" s="156"/>
      <c r="L442" s="152"/>
      <c r="M442" s="157"/>
      <c r="T442" s="158"/>
      <c r="AT442" s="153" t="s">
        <v>165</v>
      </c>
      <c r="AU442" s="153" t="s">
        <v>86</v>
      </c>
      <c r="AV442" s="13" t="s">
        <v>86</v>
      </c>
      <c r="AW442" s="13" t="s">
        <v>37</v>
      </c>
      <c r="AX442" s="13" t="s">
        <v>76</v>
      </c>
      <c r="AY442" s="153" t="s">
        <v>153</v>
      </c>
    </row>
    <row r="443" spans="2:65" s="12" customFormat="1">
      <c r="B443" s="145"/>
      <c r="D443" s="146" t="s">
        <v>165</v>
      </c>
      <c r="E443" s="147" t="s">
        <v>32</v>
      </c>
      <c r="F443" s="148" t="s">
        <v>858</v>
      </c>
      <c r="H443" s="147" t="s">
        <v>32</v>
      </c>
      <c r="I443" s="149"/>
      <c r="L443" s="145"/>
      <c r="M443" s="150"/>
      <c r="T443" s="151"/>
      <c r="AT443" s="147" t="s">
        <v>165</v>
      </c>
      <c r="AU443" s="147" t="s">
        <v>86</v>
      </c>
      <c r="AV443" s="12" t="s">
        <v>84</v>
      </c>
      <c r="AW443" s="12" t="s">
        <v>37</v>
      </c>
      <c r="AX443" s="12" t="s">
        <v>76</v>
      </c>
      <c r="AY443" s="147" t="s">
        <v>153</v>
      </c>
    </row>
    <row r="444" spans="2:65" s="13" customFormat="1">
      <c r="B444" s="152"/>
      <c r="D444" s="146" t="s">
        <v>165</v>
      </c>
      <c r="E444" s="153" t="s">
        <v>32</v>
      </c>
      <c r="F444" s="154" t="s">
        <v>1138</v>
      </c>
      <c r="H444" s="155">
        <v>7.32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76</v>
      </c>
      <c r="AY444" s="153" t="s">
        <v>153</v>
      </c>
    </row>
    <row r="445" spans="2:65" s="14" customFormat="1">
      <c r="B445" s="159"/>
      <c r="D445" s="146" t="s">
        <v>165</v>
      </c>
      <c r="E445" s="160" t="s">
        <v>32</v>
      </c>
      <c r="F445" s="161" t="s">
        <v>178</v>
      </c>
      <c r="H445" s="162">
        <v>11.36</v>
      </c>
      <c r="I445" s="163"/>
      <c r="L445" s="159"/>
      <c r="M445" s="164"/>
      <c r="T445" s="165"/>
      <c r="AT445" s="160" t="s">
        <v>165</v>
      </c>
      <c r="AU445" s="160" t="s">
        <v>86</v>
      </c>
      <c r="AV445" s="14" t="s">
        <v>161</v>
      </c>
      <c r="AW445" s="14" t="s">
        <v>37</v>
      </c>
      <c r="AX445" s="14" t="s">
        <v>84</v>
      </c>
      <c r="AY445" s="160" t="s">
        <v>153</v>
      </c>
    </row>
    <row r="446" spans="2:65" s="1" customFormat="1" ht="16.5" customHeight="1">
      <c r="B446" s="33"/>
      <c r="C446" s="166" t="s">
        <v>704</v>
      </c>
      <c r="D446" s="166" t="s">
        <v>231</v>
      </c>
      <c r="E446" s="167" t="s">
        <v>780</v>
      </c>
      <c r="F446" s="168" t="s">
        <v>781</v>
      </c>
      <c r="G446" s="169" t="s">
        <v>226</v>
      </c>
      <c r="H446" s="170">
        <v>12</v>
      </c>
      <c r="I446" s="171">
        <v>37.950000000000003</v>
      </c>
      <c r="J446" s="172">
        <f>ROUND(I446*H446,2)</f>
        <v>455.4</v>
      </c>
      <c r="K446" s="168" t="s">
        <v>160</v>
      </c>
      <c r="L446" s="173"/>
      <c r="M446" s="174" t="s">
        <v>32</v>
      </c>
      <c r="N446" s="175" t="s">
        <v>47</v>
      </c>
      <c r="P446" s="137">
        <f>O446*H446</f>
        <v>0</v>
      </c>
      <c r="Q446" s="137">
        <v>2.9999999999999997E-4</v>
      </c>
      <c r="R446" s="137">
        <f>Q446*H446</f>
        <v>3.5999999999999999E-3</v>
      </c>
      <c r="S446" s="137">
        <v>0</v>
      </c>
      <c r="T446" s="138">
        <f>S446*H446</f>
        <v>0</v>
      </c>
      <c r="AR446" s="139" t="s">
        <v>354</v>
      </c>
      <c r="AT446" s="139" t="s">
        <v>231</v>
      </c>
      <c r="AU446" s="139" t="s">
        <v>86</v>
      </c>
      <c r="AY446" s="17" t="s">
        <v>153</v>
      </c>
      <c r="BE446" s="140">
        <f>IF(N446="základní",J446,0)</f>
        <v>455.4</v>
      </c>
      <c r="BF446" s="140">
        <f>IF(N446="snížená",J446,0)</f>
        <v>0</v>
      </c>
      <c r="BG446" s="140">
        <f>IF(N446="zákl. přenesená",J446,0)</f>
        <v>0</v>
      </c>
      <c r="BH446" s="140">
        <f>IF(N446="sníž. přenesená",J446,0)</f>
        <v>0</v>
      </c>
      <c r="BI446" s="140">
        <f>IF(N446="nulová",J446,0)</f>
        <v>0</v>
      </c>
      <c r="BJ446" s="17" t="s">
        <v>84</v>
      </c>
      <c r="BK446" s="140">
        <f>ROUND(I446*H446,2)</f>
        <v>455.4</v>
      </c>
      <c r="BL446" s="17" t="s">
        <v>261</v>
      </c>
      <c r="BM446" s="139" t="s">
        <v>1139</v>
      </c>
    </row>
    <row r="447" spans="2:65" s="1" customFormat="1" ht="21.75" customHeight="1">
      <c r="B447" s="33"/>
      <c r="C447" s="128" t="s">
        <v>710</v>
      </c>
      <c r="D447" s="128" t="s">
        <v>156</v>
      </c>
      <c r="E447" s="129" t="s">
        <v>784</v>
      </c>
      <c r="F447" s="130" t="s">
        <v>785</v>
      </c>
      <c r="G447" s="131" t="s">
        <v>159</v>
      </c>
      <c r="H447" s="132">
        <v>16.7</v>
      </c>
      <c r="I447" s="133">
        <v>800.51</v>
      </c>
      <c r="J447" s="134">
        <f>ROUND(I447*H447,2)</f>
        <v>13368.52</v>
      </c>
      <c r="K447" s="130" t="s">
        <v>160</v>
      </c>
      <c r="L447" s="33"/>
      <c r="M447" s="135" t="s">
        <v>32</v>
      </c>
      <c r="N447" s="136" t="s">
        <v>47</v>
      </c>
      <c r="P447" s="137">
        <f>O447*H447</f>
        <v>0</v>
      </c>
      <c r="Q447" s="137">
        <v>6.0000000000000001E-3</v>
      </c>
      <c r="R447" s="137">
        <f>Q447*H447</f>
        <v>0.1002</v>
      </c>
      <c r="S447" s="137">
        <v>0</v>
      </c>
      <c r="T447" s="138">
        <f>S447*H447</f>
        <v>0</v>
      </c>
      <c r="AR447" s="139" t="s">
        <v>261</v>
      </c>
      <c r="AT447" s="139" t="s">
        <v>156</v>
      </c>
      <c r="AU447" s="139" t="s">
        <v>86</v>
      </c>
      <c r="AY447" s="17" t="s">
        <v>153</v>
      </c>
      <c r="BE447" s="140">
        <f>IF(N447="základní",J447,0)</f>
        <v>13368.52</v>
      </c>
      <c r="BF447" s="140">
        <f>IF(N447="snížená",J447,0)</f>
        <v>0</v>
      </c>
      <c r="BG447" s="140">
        <f>IF(N447="zákl. přenesená",J447,0)</f>
        <v>0</v>
      </c>
      <c r="BH447" s="140">
        <f>IF(N447="sníž. přenesená",J447,0)</f>
        <v>0</v>
      </c>
      <c r="BI447" s="140">
        <f>IF(N447="nulová",J447,0)</f>
        <v>0</v>
      </c>
      <c r="BJ447" s="17" t="s">
        <v>84</v>
      </c>
      <c r="BK447" s="140">
        <f>ROUND(I447*H447,2)</f>
        <v>13368.52</v>
      </c>
      <c r="BL447" s="17" t="s">
        <v>261</v>
      </c>
      <c r="BM447" s="139" t="s">
        <v>1140</v>
      </c>
    </row>
    <row r="448" spans="2:65" s="1" customFormat="1">
      <c r="B448" s="33"/>
      <c r="D448" s="141" t="s">
        <v>163</v>
      </c>
      <c r="F448" s="142" t="s">
        <v>787</v>
      </c>
      <c r="I448" s="143"/>
      <c r="L448" s="33"/>
      <c r="M448" s="144"/>
      <c r="T448" s="54"/>
      <c r="AT448" s="17" t="s">
        <v>163</v>
      </c>
      <c r="AU448" s="17" t="s">
        <v>86</v>
      </c>
    </row>
    <row r="449" spans="2:65" s="1" customFormat="1" ht="16.5" customHeight="1">
      <c r="B449" s="33"/>
      <c r="C449" s="166" t="s">
        <v>715</v>
      </c>
      <c r="D449" s="166" t="s">
        <v>231</v>
      </c>
      <c r="E449" s="167" t="s">
        <v>789</v>
      </c>
      <c r="F449" s="168" t="s">
        <v>790</v>
      </c>
      <c r="G449" s="169" t="s">
        <v>159</v>
      </c>
      <c r="H449" s="170">
        <v>18</v>
      </c>
      <c r="I449" s="171">
        <v>452.97</v>
      </c>
      <c r="J449" s="172">
        <f>ROUND(I449*H449,2)</f>
        <v>8153.46</v>
      </c>
      <c r="K449" s="168" t="s">
        <v>264</v>
      </c>
      <c r="L449" s="173"/>
      <c r="M449" s="174" t="s">
        <v>32</v>
      </c>
      <c r="N449" s="175" t="s">
        <v>47</v>
      </c>
      <c r="P449" s="137">
        <f>O449*H449</f>
        <v>0</v>
      </c>
      <c r="Q449" s="137">
        <v>1.18E-2</v>
      </c>
      <c r="R449" s="137">
        <f>Q449*H449</f>
        <v>0.21240000000000001</v>
      </c>
      <c r="S449" s="137">
        <v>0</v>
      </c>
      <c r="T449" s="138">
        <f>S449*H449</f>
        <v>0</v>
      </c>
      <c r="AR449" s="139" t="s">
        <v>354</v>
      </c>
      <c r="AT449" s="139" t="s">
        <v>231</v>
      </c>
      <c r="AU449" s="139" t="s">
        <v>86</v>
      </c>
      <c r="AY449" s="17" t="s">
        <v>153</v>
      </c>
      <c r="BE449" s="140">
        <f>IF(N449="základní",J449,0)</f>
        <v>8153.46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8153.46</v>
      </c>
      <c r="BL449" s="17" t="s">
        <v>261</v>
      </c>
      <c r="BM449" s="139" t="s">
        <v>1141</v>
      </c>
    </row>
    <row r="450" spans="2:65" s="1" customFormat="1" ht="24.2" customHeight="1">
      <c r="B450" s="33"/>
      <c r="C450" s="128" t="s">
        <v>723</v>
      </c>
      <c r="D450" s="128" t="s">
        <v>156</v>
      </c>
      <c r="E450" s="129" t="s">
        <v>793</v>
      </c>
      <c r="F450" s="130" t="s">
        <v>794</v>
      </c>
      <c r="G450" s="131" t="s">
        <v>294</v>
      </c>
      <c r="H450" s="132">
        <v>0.34100000000000003</v>
      </c>
      <c r="I450" s="133">
        <v>1271.33</v>
      </c>
      <c r="J450" s="134">
        <f>ROUND(I450*H450,2)</f>
        <v>433.52</v>
      </c>
      <c r="K450" s="130" t="s">
        <v>160</v>
      </c>
      <c r="L450" s="33"/>
      <c r="M450" s="135" t="s">
        <v>32</v>
      </c>
      <c r="N450" s="136" t="s">
        <v>47</v>
      </c>
      <c r="P450" s="137">
        <f>O450*H450</f>
        <v>0</v>
      </c>
      <c r="Q450" s="137">
        <v>0</v>
      </c>
      <c r="R450" s="137">
        <f>Q450*H450</f>
        <v>0</v>
      </c>
      <c r="S450" s="137">
        <v>0</v>
      </c>
      <c r="T450" s="138">
        <f>S450*H450</f>
        <v>0</v>
      </c>
      <c r="AR450" s="139" t="s">
        <v>261</v>
      </c>
      <c r="AT450" s="139" t="s">
        <v>156</v>
      </c>
      <c r="AU450" s="139" t="s">
        <v>86</v>
      </c>
      <c r="AY450" s="17" t="s">
        <v>153</v>
      </c>
      <c r="BE450" s="140">
        <f>IF(N450="základní",J450,0)</f>
        <v>433.52</v>
      </c>
      <c r="BF450" s="140">
        <f>IF(N450="snížená",J450,0)</f>
        <v>0</v>
      </c>
      <c r="BG450" s="140">
        <f>IF(N450="zákl. přenesená",J450,0)</f>
        <v>0</v>
      </c>
      <c r="BH450" s="140">
        <f>IF(N450="sníž. přenesená",J450,0)</f>
        <v>0</v>
      </c>
      <c r="BI450" s="140">
        <f>IF(N450="nulová",J450,0)</f>
        <v>0</v>
      </c>
      <c r="BJ450" s="17" t="s">
        <v>84</v>
      </c>
      <c r="BK450" s="140">
        <f>ROUND(I450*H450,2)</f>
        <v>433.52</v>
      </c>
      <c r="BL450" s="17" t="s">
        <v>261</v>
      </c>
      <c r="BM450" s="139" t="s">
        <v>1142</v>
      </c>
    </row>
    <row r="451" spans="2:65" s="1" customFormat="1">
      <c r="B451" s="33"/>
      <c r="D451" s="141" t="s">
        <v>163</v>
      </c>
      <c r="F451" s="142" t="s">
        <v>796</v>
      </c>
      <c r="I451" s="143"/>
      <c r="L451" s="33"/>
      <c r="M451" s="144"/>
      <c r="T451" s="54"/>
      <c r="AT451" s="17" t="s">
        <v>163</v>
      </c>
      <c r="AU451" s="17" t="s">
        <v>86</v>
      </c>
    </row>
    <row r="452" spans="2:65" s="11" customFormat="1" ht="22.9" customHeight="1">
      <c r="B452" s="116"/>
      <c r="D452" s="117" t="s">
        <v>75</v>
      </c>
      <c r="E452" s="126" t="s">
        <v>797</v>
      </c>
      <c r="F452" s="126" t="s">
        <v>798</v>
      </c>
      <c r="I452" s="119"/>
      <c r="J452" s="127">
        <f>BK452</f>
        <v>1827.94</v>
      </c>
      <c r="L452" s="116"/>
      <c r="M452" s="121"/>
      <c r="P452" s="122">
        <f>SUM(P453:P466)</f>
        <v>0</v>
      </c>
      <c r="R452" s="122">
        <f>SUM(R453:R466)</f>
        <v>1.5731999999999999E-3</v>
      </c>
      <c r="T452" s="123">
        <f>SUM(T453:T466)</f>
        <v>0</v>
      </c>
      <c r="AR452" s="117" t="s">
        <v>86</v>
      </c>
      <c r="AT452" s="124" t="s">
        <v>75</v>
      </c>
      <c r="AU452" s="124" t="s">
        <v>84</v>
      </c>
      <c r="AY452" s="117" t="s">
        <v>153</v>
      </c>
      <c r="BK452" s="125">
        <f>SUM(BK453:BK466)</f>
        <v>1827.94</v>
      </c>
    </row>
    <row r="453" spans="2:65" s="1" customFormat="1" ht="21.75" customHeight="1">
      <c r="B453" s="33"/>
      <c r="C453" s="128" t="s">
        <v>731</v>
      </c>
      <c r="D453" s="128" t="s">
        <v>156</v>
      </c>
      <c r="E453" s="129" t="s">
        <v>807</v>
      </c>
      <c r="F453" s="130" t="s">
        <v>808</v>
      </c>
      <c r="G453" s="131" t="s">
        <v>159</v>
      </c>
      <c r="H453" s="132">
        <v>4.1399999999999997</v>
      </c>
      <c r="I453" s="133">
        <v>128.97999999999999</v>
      </c>
      <c r="J453" s="134">
        <f>ROUND(I453*H453,2)</f>
        <v>533.98</v>
      </c>
      <c r="K453" s="130" t="s">
        <v>160</v>
      </c>
      <c r="L453" s="33"/>
      <c r="M453" s="135" t="s">
        <v>32</v>
      </c>
      <c r="N453" s="136" t="s">
        <v>47</v>
      </c>
      <c r="P453" s="137">
        <f>O453*H453</f>
        <v>0</v>
      </c>
      <c r="Q453" s="137">
        <v>6.9999999999999994E-5</v>
      </c>
      <c r="R453" s="137">
        <f>Q453*H453</f>
        <v>2.8979999999999994E-4</v>
      </c>
      <c r="S453" s="137">
        <v>0</v>
      </c>
      <c r="T453" s="138">
        <f>S453*H453</f>
        <v>0</v>
      </c>
      <c r="AR453" s="139" t="s">
        <v>261</v>
      </c>
      <c r="AT453" s="139" t="s">
        <v>156</v>
      </c>
      <c r="AU453" s="139" t="s">
        <v>86</v>
      </c>
      <c r="AY453" s="17" t="s">
        <v>153</v>
      </c>
      <c r="BE453" s="140">
        <f>IF(N453="základní",J453,0)</f>
        <v>533.98</v>
      </c>
      <c r="BF453" s="140">
        <f>IF(N453="snížená",J453,0)</f>
        <v>0</v>
      </c>
      <c r="BG453" s="140">
        <f>IF(N453="zákl. přenesená",J453,0)</f>
        <v>0</v>
      </c>
      <c r="BH453" s="140">
        <f>IF(N453="sníž. přenesená",J453,0)</f>
        <v>0</v>
      </c>
      <c r="BI453" s="140">
        <f>IF(N453="nulová",J453,0)</f>
        <v>0</v>
      </c>
      <c r="BJ453" s="17" t="s">
        <v>84</v>
      </c>
      <c r="BK453" s="140">
        <f>ROUND(I453*H453,2)</f>
        <v>533.98</v>
      </c>
      <c r="BL453" s="17" t="s">
        <v>261</v>
      </c>
      <c r="BM453" s="139" t="s">
        <v>1143</v>
      </c>
    </row>
    <row r="454" spans="2:65" s="1" customFormat="1">
      <c r="B454" s="33"/>
      <c r="D454" s="141" t="s">
        <v>163</v>
      </c>
      <c r="F454" s="142" t="s">
        <v>810</v>
      </c>
      <c r="I454" s="143"/>
      <c r="L454" s="33"/>
      <c r="M454" s="144"/>
      <c r="T454" s="54"/>
      <c r="AT454" s="17" t="s">
        <v>163</v>
      </c>
      <c r="AU454" s="17" t="s">
        <v>86</v>
      </c>
    </row>
    <row r="455" spans="2:65" s="12" customFormat="1">
      <c r="B455" s="145"/>
      <c r="D455" s="146" t="s">
        <v>165</v>
      </c>
      <c r="E455" s="147" t="s">
        <v>32</v>
      </c>
      <c r="F455" s="148" t="s">
        <v>804</v>
      </c>
      <c r="H455" s="147" t="s">
        <v>32</v>
      </c>
      <c r="I455" s="149"/>
      <c r="L455" s="145"/>
      <c r="M455" s="150"/>
      <c r="T455" s="151"/>
      <c r="AT455" s="147" t="s">
        <v>165</v>
      </c>
      <c r="AU455" s="147" t="s">
        <v>86</v>
      </c>
      <c r="AV455" s="12" t="s">
        <v>84</v>
      </c>
      <c r="AW455" s="12" t="s">
        <v>37</v>
      </c>
      <c r="AX455" s="12" t="s">
        <v>76</v>
      </c>
      <c r="AY455" s="147" t="s">
        <v>153</v>
      </c>
    </row>
    <row r="456" spans="2:65" s="12" customFormat="1">
      <c r="B456" s="145"/>
      <c r="D456" s="146" t="s">
        <v>165</v>
      </c>
      <c r="E456" s="147" t="s">
        <v>32</v>
      </c>
      <c r="F456" s="148" t="s">
        <v>858</v>
      </c>
      <c r="H456" s="147" t="s">
        <v>32</v>
      </c>
      <c r="I456" s="149"/>
      <c r="L456" s="145"/>
      <c r="M456" s="150"/>
      <c r="T456" s="151"/>
      <c r="AT456" s="147" t="s">
        <v>165</v>
      </c>
      <c r="AU456" s="147" t="s">
        <v>86</v>
      </c>
      <c r="AV456" s="12" t="s">
        <v>84</v>
      </c>
      <c r="AW456" s="12" t="s">
        <v>37</v>
      </c>
      <c r="AX456" s="12" t="s">
        <v>76</v>
      </c>
      <c r="AY456" s="147" t="s">
        <v>153</v>
      </c>
    </row>
    <row r="457" spans="2:65" s="13" customFormat="1">
      <c r="B457" s="152"/>
      <c r="D457" s="146" t="s">
        <v>165</v>
      </c>
      <c r="E457" s="153" t="s">
        <v>32</v>
      </c>
      <c r="F457" s="154" t="s">
        <v>805</v>
      </c>
      <c r="H457" s="155">
        <v>2.0699999999999998</v>
      </c>
      <c r="I457" s="156"/>
      <c r="L457" s="152"/>
      <c r="M457" s="157"/>
      <c r="T457" s="158"/>
      <c r="AT457" s="153" t="s">
        <v>165</v>
      </c>
      <c r="AU457" s="153" t="s">
        <v>86</v>
      </c>
      <c r="AV457" s="13" t="s">
        <v>86</v>
      </c>
      <c r="AW457" s="13" t="s">
        <v>37</v>
      </c>
      <c r="AX457" s="13" t="s">
        <v>76</v>
      </c>
      <c r="AY457" s="153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176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805</v>
      </c>
      <c r="H459" s="155">
        <v>2.0699999999999998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4" customFormat="1">
      <c r="B460" s="159"/>
      <c r="D460" s="146" t="s">
        <v>165</v>
      </c>
      <c r="E460" s="160" t="s">
        <v>32</v>
      </c>
      <c r="F460" s="161" t="s">
        <v>178</v>
      </c>
      <c r="H460" s="162">
        <v>4.1399999999999997</v>
      </c>
      <c r="I460" s="163"/>
      <c r="L460" s="159"/>
      <c r="M460" s="164"/>
      <c r="T460" s="165"/>
      <c r="AT460" s="160" t="s">
        <v>165</v>
      </c>
      <c r="AU460" s="160" t="s">
        <v>86</v>
      </c>
      <c r="AV460" s="14" t="s">
        <v>161</v>
      </c>
      <c r="AW460" s="14" t="s">
        <v>37</v>
      </c>
      <c r="AX460" s="14" t="s">
        <v>84</v>
      </c>
      <c r="AY460" s="160" t="s">
        <v>153</v>
      </c>
    </row>
    <row r="461" spans="2:65" s="1" customFormat="1" ht="16.5" customHeight="1">
      <c r="B461" s="33"/>
      <c r="C461" s="128" t="s">
        <v>735</v>
      </c>
      <c r="D461" s="128" t="s">
        <v>156</v>
      </c>
      <c r="E461" s="129" t="s">
        <v>800</v>
      </c>
      <c r="F461" s="130" t="s">
        <v>801</v>
      </c>
      <c r="G461" s="131" t="s">
        <v>159</v>
      </c>
      <c r="H461" s="132">
        <v>4.1399999999999997</v>
      </c>
      <c r="I461" s="133">
        <v>54.59</v>
      </c>
      <c r="J461" s="134">
        <f>ROUND(I461*H461,2)</f>
        <v>226</v>
      </c>
      <c r="K461" s="130" t="s">
        <v>160</v>
      </c>
      <c r="L461" s="33"/>
      <c r="M461" s="135" t="s">
        <v>32</v>
      </c>
      <c r="N461" s="136" t="s">
        <v>47</v>
      </c>
      <c r="P461" s="137">
        <f>O461*H461</f>
        <v>0</v>
      </c>
      <c r="Q461" s="137">
        <v>2.0000000000000002E-5</v>
      </c>
      <c r="R461" s="137">
        <f>Q461*H461</f>
        <v>8.2800000000000007E-5</v>
      </c>
      <c r="S461" s="137">
        <v>0</v>
      </c>
      <c r="T461" s="138">
        <f>S461*H461</f>
        <v>0</v>
      </c>
      <c r="AR461" s="139" t="s">
        <v>261</v>
      </c>
      <c r="AT461" s="139" t="s">
        <v>156</v>
      </c>
      <c r="AU461" s="139" t="s">
        <v>86</v>
      </c>
      <c r="AY461" s="17" t="s">
        <v>153</v>
      </c>
      <c r="BE461" s="140">
        <f>IF(N461="základní",J461,0)</f>
        <v>226</v>
      </c>
      <c r="BF461" s="140">
        <f>IF(N461="snížená",J461,0)</f>
        <v>0</v>
      </c>
      <c r="BG461" s="140">
        <f>IF(N461="zákl. přenesená",J461,0)</f>
        <v>0</v>
      </c>
      <c r="BH461" s="140">
        <f>IF(N461="sníž. přenesená",J461,0)</f>
        <v>0</v>
      </c>
      <c r="BI461" s="140">
        <f>IF(N461="nulová",J461,0)</f>
        <v>0</v>
      </c>
      <c r="BJ461" s="17" t="s">
        <v>84</v>
      </c>
      <c r="BK461" s="140">
        <f>ROUND(I461*H461,2)</f>
        <v>226</v>
      </c>
      <c r="BL461" s="17" t="s">
        <v>261</v>
      </c>
      <c r="BM461" s="139" t="s">
        <v>1144</v>
      </c>
    </row>
    <row r="462" spans="2:65" s="1" customFormat="1">
      <c r="B462" s="33"/>
      <c r="D462" s="141" t="s">
        <v>163</v>
      </c>
      <c r="F462" s="142" t="s">
        <v>803</v>
      </c>
      <c r="I462" s="143"/>
      <c r="L462" s="33"/>
      <c r="M462" s="144"/>
      <c r="T462" s="54"/>
      <c r="AT462" s="17" t="s">
        <v>163</v>
      </c>
      <c r="AU462" s="17" t="s">
        <v>86</v>
      </c>
    </row>
    <row r="463" spans="2:65" s="1" customFormat="1" ht="16.5" customHeight="1">
      <c r="B463" s="33"/>
      <c r="C463" s="128" t="s">
        <v>740</v>
      </c>
      <c r="D463" s="128" t="s">
        <v>156</v>
      </c>
      <c r="E463" s="129" t="s">
        <v>812</v>
      </c>
      <c r="F463" s="130" t="s">
        <v>813</v>
      </c>
      <c r="G463" s="131" t="s">
        <v>159</v>
      </c>
      <c r="H463" s="132">
        <v>4.1399999999999997</v>
      </c>
      <c r="I463" s="133">
        <v>128.97999999999999</v>
      </c>
      <c r="J463" s="134">
        <f>ROUND(I463*H463,2)</f>
        <v>533.98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1.7000000000000001E-4</v>
      </c>
      <c r="R463" s="137">
        <f>Q463*H463</f>
        <v>7.0379999999999998E-4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533.98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533.98</v>
      </c>
      <c r="BL463" s="17" t="s">
        <v>261</v>
      </c>
      <c r="BM463" s="139" t="s">
        <v>1145</v>
      </c>
    </row>
    <row r="464" spans="2:65" s="1" customFormat="1">
      <c r="B464" s="33"/>
      <c r="D464" s="141" t="s">
        <v>163</v>
      </c>
      <c r="F464" s="142" t="s">
        <v>815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744</v>
      </c>
      <c r="D465" s="128" t="s">
        <v>156</v>
      </c>
      <c r="E465" s="129" t="s">
        <v>817</v>
      </c>
      <c r="F465" s="130" t="s">
        <v>818</v>
      </c>
      <c r="G465" s="131" t="s">
        <v>159</v>
      </c>
      <c r="H465" s="132">
        <v>4.1399999999999997</v>
      </c>
      <c r="I465" s="133">
        <v>128.97999999999999</v>
      </c>
      <c r="J465" s="134">
        <f>ROUND(I465*H465,2)</f>
        <v>533.98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1.2E-4</v>
      </c>
      <c r="R465" s="137">
        <f>Q465*H465</f>
        <v>4.9679999999999993E-4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533.98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533.98</v>
      </c>
      <c r="BL465" s="17" t="s">
        <v>261</v>
      </c>
      <c r="BM465" s="139" t="s">
        <v>1146</v>
      </c>
    </row>
    <row r="466" spans="2:65" s="1" customFormat="1">
      <c r="B466" s="33"/>
      <c r="D466" s="141" t="s">
        <v>163</v>
      </c>
      <c r="F466" s="142" t="s">
        <v>820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1" customFormat="1" ht="22.9" customHeight="1">
      <c r="B467" s="116"/>
      <c r="D467" s="117" t="s">
        <v>75</v>
      </c>
      <c r="E467" s="126" t="s">
        <v>821</v>
      </c>
      <c r="F467" s="126" t="s">
        <v>822</v>
      </c>
      <c r="I467" s="119"/>
      <c r="J467" s="127">
        <f>BK467</f>
        <v>1396.53</v>
      </c>
      <c r="L467" s="116"/>
      <c r="M467" s="121"/>
      <c r="P467" s="122">
        <f>SUM(P468:P484)</f>
        <v>0</v>
      </c>
      <c r="R467" s="122">
        <f>SUM(R468:R484)</f>
        <v>5.1462050000000001E-3</v>
      </c>
      <c r="T467" s="123">
        <f>SUM(T468:T484)</f>
        <v>0</v>
      </c>
      <c r="AR467" s="117" t="s">
        <v>86</v>
      </c>
      <c r="AT467" s="124" t="s">
        <v>75</v>
      </c>
      <c r="AU467" s="124" t="s">
        <v>84</v>
      </c>
      <c r="AY467" s="117" t="s">
        <v>153</v>
      </c>
      <c r="BK467" s="125">
        <f>SUM(BK468:BK484)</f>
        <v>1396.53</v>
      </c>
    </row>
    <row r="468" spans="2:65" s="1" customFormat="1" ht="16.5" customHeight="1">
      <c r="B468" s="33"/>
      <c r="C468" s="128" t="s">
        <v>751</v>
      </c>
      <c r="D468" s="128" t="s">
        <v>156</v>
      </c>
      <c r="E468" s="129" t="s">
        <v>824</v>
      </c>
      <c r="F468" s="130" t="s">
        <v>825</v>
      </c>
      <c r="G468" s="131" t="s">
        <v>159</v>
      </c>
      <c r="H468" s="132">
        <v>10.824999999999999</v>
      </c>
      <c r="I468" s="133">
        <v>17.89</v>
      </c>
      <c r="J468" s="134">
        <f>ROUND(I468*H468,2)</f>
        <v>193.66</v>
      </c>
      <c r="K468" s="130" t="s">
        <v>160</v>
      </c>
      <c r="L468" s="33"/>
      <c r="M468" s="135" t="s">
        <v>32</v>
      </c>
      <c r="N468" s="136" t="s">
        <v>47</v>
      </c>
      <c r="P468" s="137">
        <f>O468*H468</f>
        <v>0</v>
      </c>
      <c r="Q468" s="137">
        <v>0</v>
      </c>
      <c r="R468" s="137">
        <f>Q468*H468</f>
        <v>0</v>
      </c>
      <c r="S468" s="137">
        <v>0</v>
      </c>
      <c r="T468" s="138">
        <f>S468*H468</f>
        <v>0</v>
      </c>
      <c r="AR468" s="139" t="s">
        <v>261</v>
      </c>
      <c r="AT468" s="139" t="s">
        <v>156</v>
      </c>
      <c r="AU468" s="139" t="s">
        <v>86</v>
      </c>
      <c r="AY468" s="17" t="s">
        <v>153</v>
      </c>
      <c r="BE468" s="140">
        <f>IF(N468="základní",J468,0)</f>
        <v>193.66</v>
      </c>
      <c r="BF468" s="140">
        <f>IF(N468="snížená",J468,0)</f>
        <v>0</v>
      </c>
      <c r="BG468" s="140">
        <f>IF(N468="zákl. přenesená",J468,0)</f>
        <v>0</v>
      </c>
      <c r="BH468" s="140">
        <f>IF(N468="sníž. přenesená",J468,0)</f>
        <v>0</v>
      </c>
      <c r="BI468" s="140">
        <f>IF(N468="nulová",J468,0)</f>
        <v>0</v>
      </c>
      <c r="BJ468" s="17" t="s">
        <v>84</v>
      </c>
      <c r="BK468" s="140">
        <f>ROUND(I468*H468,2)</f>
        <v>193.66</v>
      </c>
      <c r="BL468" s="17" t="s">
        <v>261</v>
      </c>
      <c r="BM468" s="139" t="s">
        <v>1147</v>
      </c>
    </row>
    <row r="469" spans="2:65" s="1" customFormat="1">
      <c r="B469" s="33"/>
      <c r="D469" s="141" t="s">
        <v>163</v>
      </c>
      <c r="F469" s="142" t="s">
        <v>827</v>
      </c>
      <c r="I469" s="143"/>
      <c r="L469" s="33"/>
      <c r="M469" s="144"/>
      <c r="T469" s="54"/>
      <c r="AT469" s="17" t="s">
        <v>163</v>
      </c>
      <c r="AU469" s="17" t="s">
        <v>86</v>
      </c>
    </row>
    <row r="470" spans="2:65" s="12" customFormat="1">
      <c r="B470" s="145"/>
      <c r="D470" s="146" t="s">
        <v>165</v>
      </c>
      <c r="E470" s="147" t="s">
        <v>32</v>
      </c>
      <c r="F470" s="148" t="s">
        <v>1012</v>
      </c>
      <c r="H470" s="147" t="s">
        <v>32</v>
      </c>
      <c r="I470" s="149"/>
      <c r="L470" s="145"/>
      <c r="M470" s="150"/>
      <c r="T470" s="151"/>
      <c r="AT470" s="147" t="s">
        <v>165</v>
      </c>
      <c r="AU470" s="147" t="s">
        <v>86</v>
      </c>
      <c r="AV470" s="12" t="s">
        <v>84</v>
      </c>
      <c r="AW470" s="12" t="s">
        <v>37</v>
      </c>
      <c r="AX470" s="12" t="s">
        <v>76</v>
      </c>
      <c r="AY470" s="147" t="s">
        <v>153</v>
      </c>
    </row>
    <row r="471" spans="2:65" s="12" customFormat="1">
      <c r="B471" s="145"/>
      <c r="D471" s="146" t="s">
        <v>165</v>
      </c>
      <c r="E471" s="147" t="s">
        <v>32</v>
      </c>
      <c r="F471" s="148" t="s">
        <v>176</v>
      </c>
      <c r="H471" s="147" t="s">
        <v>32</v>
      </c>
      <c r="I471" s="149"/>
      <c r="L471" s="145"/>
      <c r="M471" s="150"/>
      <c r="T471" s="151"/>
      <c r="AT471" s="147" t="s">
        <v>165</v>
      </c>
      <c r="AU471" s="147" t="s">
        <v>86</v>
      </c>
      <c r="AV471" s="12" t="s">
        <v>84</v>
      </c>
      <c r="AW471" s="12" t="s">
        <v>37</v>
      </c>
      <c r="AX471" s="12" t="s">
        <v>76</v>
      </c>
      <c r="AY471" s="147" t="s">
        <v>153</v>
      </c>
    </row>
    <row r="472" spans="2:65" s="13" customFormat="1">
      <c r="B472" s="152"/>
      <c r="D472" s="146" t="s">
        <v>165</v>
      </c>
      <c r="E472" s="153" t="s">
        <v>32</v>
      </c>
      <c r="F472" s="154" t="s">
        <v>1020</v>
      </c>
      <c r="H472" s="155">
        <v>1.2709999999999999</v>
      </c>
      <c r="I472" s="156"/>
      <c r="L472" s="152"/>
      <c r="M472" s="157"/>
      <c r="T472" s="158"/>
      <c r="AT472" s="153" t="s">
        <v>165</v>
      </c>
      <c r="AU472" s="153" t="s">
        <v>86</v>
      </c>
      <c r="AV472" s="13" t="s">
        <v>86</v>
      </c>
      <c r="AW472" s="13" t="s">
        <v>37</v>
      </c>
      <c r="AX472" s="13" t="s">
        <v>76</v>
      </c>
      <c r="AY472" s="153" t="s">
        <v>153</v>
      </c>
    </row>
    <row r="473" spans="2:65" s="12" customFormat="1">
      <c r="B473" s="145"/>
      <c r="D473" s="146" t="s">
        <v>165</v>
      </c>
      <c r="E473" s="147" t="s">
        <v>32</v>
      </c>
      <c r="F473" s="148" t="s">
        <v>858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1021</v>
      </c>
      <c r="H474" s="155">
        <v>1.7230000000000001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1013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2" customFormat="1">
      <c r="B476" s="145"/>
      <c r="D476" s="146" t="s">
        <v>165</v>
      </c>
      <c r="E476" s="147" t="s">
        <v>32</v>
      </c>
      <c r="F476" s="148" t="s">
        <v>176</v>
      </c>
      <c r="H476" s="147" t="s">
        <v>32</v>
      </c>
      <c r="I476" s="149"/>
      <c r="L476" s="145"/>
      <c r="M476" s="150"/>
      <c r="T476" s="151"/>
      <c r="AT476" s="147" t="s">
        <v>165</v>
      </c>
      <c r="AU476" s="147" t="s">
        <v>86</v>
      </c>
      <c r="AV476" s="12" t="s">
        <v>84</v>
      </c>
      <c r="AW476" s="12" t="s">
        <v>37</v>
      </c>
      <c r="AX476" s="12" t="s">
        <v>76</v>
      </c>
      <c r="AY476" s="147" t="s">
        <v>153</v>
      </c>
    </row>
    <row r="477" spans="2:65" s="13" customFormat="1">
      <c r="B477" s="152"/>
      <c r="D477" s="146" t="s">
        <v>165</v>
      </c>
      <c r="E477" s="153" t="s">
        <v>32</v>
      </c>
      <c r="F477" s="154" t="s">
        <v>1031</v>
      </c>
      <c r="H477" s="155">
        <v>4.58</v>
      </c>
      <c r="I477" s="156"/>
      <c r="L477" s="152"/>
      <c r="M477" s="157"/>
      <c r="T477" s="158"/>
      <c r="AT477" s="153" t="s">
        <v>165</v>
      </c>
      <c r="AU477" s="153" t="s">
        <v>86</v>
      </c>
      <c r="AV477" s="13" t="s">
        <v>86</v>
      </c>
      <c r="AW477" s="13" t="s">
        <v>37</v>
      </c>
      <c r="AX477" s="13" t="s">
        <v>76</v>
      </c>
      <c r="AY477" s="153" t="s">
        <v>153</v>
      </c>
    </row>
    <row r="478" spans="2:65" s="12" customFormat="1">
      <c r="B478" s="145"/>
      <c r="D478" s="146" t="s">
        <v>165</v>
      </c>
      <c r="E478" s="147" t="s">
        <v>32</v>
      </c>
      <c r="F478" s="148" t="s">
        <v>858</v>
      </c>
      <c r="H478" s="147" t="s">
        <v>32</v>
      </c>
      <c r="I478" s="149"/>
      <c r="L478" s="145"/>
      <c r="M478" s="150"/>
      <c r="T478" s="151"/>
      <c r="AT478" s="147" t="s">
        <v>165</v>
      </c>
      <c r="AU478" s="147" t="s">
        <v>86</v>
      </c>
      <c r="AV478" s="12" t="s">
        <v>84</v>
      </c>
      <c r="AW478" s="12" t="s">
        <v>37</v>
      </c>
      <c r="AX478" s="12" t="s">
        <v>76</v>
      </c>
      <c r="AY478" s="147" t="s">
        <v>153</v>
      </c>
    </row>
    <row r="479" spans="2:65" s="13" customFormat="1">
      <c r="B479" s="152"/>
      <c r="D479" s="146" t="s">
        <v>165</v>
      </c>
      <c r="E479" s="153" t="s">
        <v>32</v>
      </c>
      <c r="F479" s="154" t="s">
        <v>1032</v>
      </c>
      <c r="H479" s="155">
        <v>3.2509999999999999</v>
      </c>
      <c r="I479" s="156"/>
      <c r="L479" s="152"/>
      <c r="M479" s="157"/>
      <c r="T479" s="158"/>
      <c r="AT479" s="153" t="s">
        <v>165</v>
      </c>
      <c r="AU479" s="153" t="s">
        <v>86</v>
      </c>
      <c r="AV479" s="13" t="s">
        <v>86</v>
      </c>
      <c r="AW479" s="13" t="s">
        <v>37</v>
      </c>
      <c r="AX479" s="13" t="s">
        <v>76</v>
      </c>
      <c r="AY479" s="153" t="s">
        <v>153</v>
      </c>
    </row>
    <row r="480" spans="2:65" s="14" customFormat="1">
      <c r="B480" s="159"/>
      <c r="D480" s="146" t="s">
        <v>165</v>
      </c>
      <c r="E480" s="160" t="s">
        <v>32</v>
      </c>
      <c r="F480" s="161" t="s">
        <v>178</v>
      </c>
      <c r="H480" s="162">
        <v>10.824999999999999</v>
      </c>
      <c r="I480" s="163"/>
      <c r="L480" s="159"/>
      <c r="M480" s="164"/>
      <c r="T480" s="165"/>
      <c r="AT480" s="160" t="s">
        <v>165</v>
      </c>
      <c r="AU480" s="160" t="s">
        <v>86</v>
      </c>
      <c r="AV480" s="14" t="s">
        <v>161</v>
      </c>
      <c r="AW480" s="14" t="s">
        <v>37</v>
      </c>
      <c r="AX480" s="14" t="s">
        <v>84</v>
      </c>
      <c r="AY480" s="160" t="s">
        <v>153</v>
      </c>
    </row>
    <row r="481" spans="2:65" s="1" customFormat="1" ht="16.5" customHeight="1">
      <c r="B481" s="33"/>
      <c r="C481" s="128" t="s">
        <v>758</v>
      </c>
      <c r="D481" s="128" t="s">
        <v>156</v>
      </c>
      <c r="E481" s="129" t="s">
        <v>829</v>
      </c>
      <c r="F481" s="130" t="s">
        <v>830</v>
      </c>
      <c r="G481" s="131" t="s">
        <v>159</v>
      </c>
      <c r="H481" s="132">
        <v>10.824999999999999</v>
      </c>
      <c r="I481" s="133">
        <v>27.31</v>
      </c>
      <c r="J481" s="134">
        <f>ROUND(I481*H481,2)</f>
        <v>295.63</v>
      </c>
      <c r="K481" s="130" t="s">
        <v>160</v>
      </c>
      <c r="L481" s="33"/>
      <c r="M481" s="135" t="s">
        <v>32</v>
      </c>
      <c r="N481" s="136" t="s">
        <v>47</v>
      </c>
      <c r="P481" s="137">
        <f>O481*H481</f>
        <v>0</v>
      </c>
      <c r="Q481" s="137">
        <v>2.0000000000000001E-4</v>
      </c>
      <c r="R481" s="137">
        <f>Q481*H481</f>
        <v>2.1649999999999998E-3</v>
      </c>
      <c r="S481" s="137">
        <v>0</v>
      </c>
      <c r="T481" s="138">
        <f>S481*H481</f>
        <v>0</v>
      </c>
      <c r="AR481" s="139" t="s">
        <v>261</v>
      </c>
      <c r="AT481" s="139" t="s">
        <v>156</v>
      </c>
      <c r="AU481" s="139" t="s">
        <v>86</v>
      </c>
      <c r="AY481" s="17" t="s">
        <v>153</v>
      </c>
      <c r="BE481" s="140">
        <f>IF(N481="základní",J481,0)</f>
        <v>295.63</v>
      </c>
      <c r="BF481" s="140">
        <f>IF(N481="snížená",J481,0)</f>
        <v>0</v>
      </c>
      <c r="BG481" s="140">
        <f>IF(N481="zákl. přenesená",J481,0)</f>
        <v>0</v>
      </c>
      <c r="BH481" s="140">
        <f>IF(N481="sníž. přenesená",J481,0)</f>
        <v>0</v>
      </c>
      <c r="BI481" s="140">
        <f>IF(N481="nulová",J481,0)</f>
        <v>0</v>
      </c>
      <c r="BJ481" s="17" t="s">
        <v>84</v>
      </c>
      <c r="BK481" s="140">
        <f>ROUND(I481*H481,2)</f>
        <v>295.63</v>
      </c>
      <c r="BL481" s="17" t="s">
        <v>261</v>
      </c>
      <c r="BM481" s="139" t="s">
        <v>1148</v>
      </c>
    </row>
    <row r="482" spans="2:65" s="1" customFormat="1">
      <c r="B482" s="33"/>
      <c r="D482" s="141" t="s">
        <v>163</v>
      </c>
      <c r="F482" s="142" t="s">
        <v>832</v>
      </c>
      <c r="I482" s="143"/>
      <c r="L482" s="33"/>
      <c r="M482" s="144"/>
      <c r="T482" s="54"/>
      <c r="AT482" s="17" t="s">
        <v>163</v>
      </c>
      <c r="AU482" s="17" t="s">
        <v>86</v>
      </c>
    </row>
    <row r="483" spans="2:65" s="1" customFormat="1" ht="16.5" customHeight="1">
      <c r="B483" s="33"/>
      <c r="C483" s="128" t="s">
        <v>763</v>
      </c>
      <c r="D483" s="128" t="s">
        <v>156</v>
      </c>
      <c r="E483" s="129" t="s">
        <v>838</v>
      </c>
      <c r="F483" s="130" t="s">
        <v>839</v>
      </c>
      <c r="G483" s="131" t="s">
        <v>159</v>
      </c>
      <c r="H483" s="132">
        <v>10.824999999999999</v>
      </c>
      <c r="I483" s="133">
        <v>83.81</v>
      </c>
      <c r="J483" s="134">
        <f>ROUND(I483*H483,2)</f>
        <v>907.24</v>
      </c>
      <c r="K483" s="130" t="s">
        <v>160</v>
      </c>
      <c r="L483" s="33"/>
      <c r="M483" s="135" t="s">
        <v>32</v>
      </c>
      <c r="N483" s="136" t="s">
        <v>47</v>
      </c>
      <c r="P483" s="137">
        <f>O483*H483</f>
        <v>0</v>
      </c>
      <c r="Q483" s="137">
        <v>2.7540000000000003E-4</v>
      </c>
      <c r="R483" s="137">
        <f>Q483*H483</f>
        <v>2.9812050000000002E-3</v>
      </c>
      <c r="S483" s="137">
        <v>0</v>
      </c>
      <c r="T483" s="138">
        <f>S483*H483</f>
        <v>0</v>
      </c>
      <c r="AR483" s="139" t="s">
        <v>261</v>
      </c>
      <c r="AT483" s="139" t="s">
        <v>156</v>
      </c>
      <c r="AU483" s="139" t="s">
        <v>86</v>
      </c>
      <c r="AY483" s="17" t="s">
        <v>153</v>
      </c>
      <c r="BE483" s="140">
        <f>IF(N483="základní",J483,0)</f>
        <v>907.24</v>
      </c>
      <c r="BF483" s="140">
        <f>IF(N483="snížená",J483,0)</f>
        <v>0</v>
      </c>
      <c r="BG483" s="140">
        <f>IF(N483="zákl. přenesená",J483,0)</f>
        <v>0</v>
      </c>
      <c r="BH483" s="140">
        <f>IF(N483="sníž. přenesená",J483,0)</f>
        <v>0</v>
      </c>
      <c r="BI483" s="140">
        <f>IF(N483="nulová",J483,0)</f>
        <v>0</v>
      </c>
      <c r="BJ483" s="17" t="s">
        <v>84</v>
      </c>
      <c r="BK483" s="140">
        <f>ROUND(I483*H483,2)</f>
        <v>907.24</v>
      </c>
      <c r="BL483" s="17" t="s">
        <v>261</v>
      </c>
      <c r="BM483" s="139" t="s">
        <v>1149</v>
      </c>
    </row>
    <row r="484" spans="2:65" s="1" customFormat="1">
      <c r="B484" s="33"/>
      <c r="D484" s="141" t="s">
        <v>163</v>
      </c>
      <c r="F484" s="142" t="s">
        <v>841</v>
      </c>
      <c r="I484" s="143"/>
      <c r="L484" s="33"/>
      <c r="M484" s="144"/>
      <c r="T484" s="54"/>
      <c r="AT484" s="17" t="s">
        <v>163</v>
      </c>
      <c r="AU484" s="17" t="s">
        <v>86</v>
      </c>
    </row>
    <row r="485" spans="2:65" s="11" customFormat="1" ht="25.9" customHeight="1">
      <c r="B485" s="116"/>
      <c r="D485" s="117" t="s">
        <v>75</v>
      </c>
      <c r="E485" s="118" t="s">
        <v>108</v>
      </c>
      <c r="F485" s="118" t="s">
        <v>109</v>
      </c>
      <c r="I485" s="119"/>
      <c r="J485" s="120">
        <f>BK485</f>
        <v>3060.62</v>
      </c>
      <c r="L485" s="116"/>
      <c r="M485" s="121"/>
      <c r="P485" s="122">
        <f>P486</f>
        <v>0</v>
      </c>
      <c r="R485" s="122">
        <f>R486</f>
        <v>0</v>
      </c>
      <c r="T485" s="123">
        <f>T486</f>
        <v>0</v>
      </c>
      <c r="AR485" s="117" t="s">
        <v>188</v>
      </c>
      <c r="AT485" s="124" t="s">
        <v>75</v>
      </c>
      <c r="AU485" s="124" t="s">
        <v>76</v>
      </c>
      <c r="AY485" s="117" t="s">
        <v>153</v>
      </c>
      <c r="BK485" s="125">
        <f>BK486</f>
        <v>3060.62</v>
      </c>
    </row>
    <row r="486" spans="2:65" s="11" customFormat="1" ht="22.9" customHeight="1">
      <c r="B486" s="116"/>
      <c r="D486" s="117" t="s">
        <v>75</v>
      </c>
      <c r="E486" s="126" t="s">
        <v>842</v>
      </c>
      <c r="F486" s="126" t="s">
        <v>843</v>
      </c>
      <c r="I486" s="119"/>
      <c r="J486" s="127">
        <f>BK486</f>
        <v>3060.62</v>
      </c>
      <c r="L486" s="116"/>
      <c r="M486" s="121"/>
      <c r="P486" s="122">
        <f>SUM(P487:P488)</f>
        <v>0</v>
      </c>
      <c r="R486" s="122">
        <f>SUM(R487:R488)</f>
        <v>0</v>
      </c>
      <c r="T486" s="123">
        <f>SUM(T487:T488)</f>
        <v>0</v>
      </c>
      <c r="AR486" s="117" t="s">
        <v>188</v>
      </c>
      <c r="AT486" s="124" t="s">
        <v>75</v>
      </c>
      <c r="AU486" s="124" t="s">
        <v>84</v>
      </c>
      <c r="AY486" s="117" t="s">
        <v>153</v>
      </c>
      <c r="BK486" s="125">
        <f>SUM(BK487:BK488)</f>
        <v>3060.62</v>
      </c>
    </row>
    <row r="487" spans="2:65" s="1" customFormat="1" ht="16.5" customHeight="1">
      <c r="B487" s="33"/>
      <c r="C487" s="128" t="s">
        <v>770</v>
      </c>
      <c r="D487" s="128" t="s">
        <v>156</v>
      </c>
      <c r="E487" s="129" t="s">
        <v>845</v>
      </c>
      <c r="F487" s="130" t="s">
        <v>846</v>
      </c>
      <c r="G487" s="131" t="s">
        <v>409</v>
      </c>
      <c r="H487" s="132">
        <v>1</v>
      </c>
      <c r="I487" s="133">
        <v>3060.62</v>
      </c>
      <c r="J487" s="134">
        <f>ROUND(I487*H487,2)</f>
        <v>3060.62</v>
      </c>
      <c r="K487" s="130" t="s">
        <v>160</v>
      </c>
      <c r="L487" s="33"/>
      <c r="M487" s="135" t="s">
        <v>32</v>
      </c>
      <c r="N487" s="136" t="s">
        <v>47</v>
      </c>
      <c r="P487" s="137">
        <f>O487*H487</f>
        <v>0</v>
      </c>
      <c r="Q487" s="137">
        <v>0</v>
      </c>
      <c r="R487" s="137">
        <f>Q487*H487</f>
        <v>0</v>
      </c>
      <c r="S487" s="137">
        <v>0</v>
      </c>
      <c r="T487" s="138">
        <f>S487*H487</f>
        <v>0</v>
      </c>
      <c r="AR487" s="139" t="s">
        <v>847</v>
      </c>
      <c r="AT487" s="139" t="s">
        <v>156</v>
      </c>
      <c r="AU487" s="139" t="s">
        <v>86</v>
      </c>
      <c r="AY487" s="17" t="s">
        <v>153</v>
      </c>
      <c r="BE487" s="140">
        <f>IF(N487="základní",J487,0)</f>
        <v>3060.62</v>
      </c>
      <c r="BF487" s="140">
        <f>IF(N487="snížená",J487,0)</f>
        <v>0</v>
      </c>
      <c r="BG487" s="140">
        <f>IF(N487="zákl. přenesená",J487,0)</f>
        <v>0</v>
      </c>
      <c r="BH487" s="140">
        <f>IF(N487="sníž. přenesená",J487,0)</f>
        <v>0</v>
      </c>
      <c r="BI487" s="140">
        <f>IF(N487="nulová",J487,0)</f>
        <v>0</v>
      </c>
      <c r="BJ487" s="17" t="s">
        <v>84</v>
      </c>
      <c r="BK487" s="140">
        <f>ROUND(I487*H487,2)</f>
        <v>3060.62</v>
      </c>
      <c r="BL487" s="17" t="s">
        <v>847</v>
      </c>
      <c r="BM487" s="139" t="s">
        <v>1150</v>
      </c>
    </row>
    <row r="488" spans="2:65" s="1" customFormat="1">
      <c r="B488" s="33"/>
      <c r="D488" s="141" t="s">
        <v>163</v>
      </c>
      <c r="F488" s="142" t="s">
        <v>849</v>
      </c>
      <c r="I488" s="143"/>
      <c r="L488" s="33"/>
      <c r="M488" s="176"/>
      <c r="N488" s="177"/>
      <c r="O488" s="177"/>
      <c r="P488" s="177"/>
      <c r="Q488" s="177"/>
      <c r="R488" s="177"/>
      <c r="S488" s="177"/>
      <c r="T488" s="178"/>
      <c r="AT488" s="17" t="s">
        <v>163</v>
      </c>
      <c r="AU488" s="17" t="s">
        <v>86</v>
      </c>
    </row>
    <row r="489" spans="2:65" s="1" customFormat="1" ht="6.95" customHeight="1">
      <c r="B489" s="42"/>
      <c r="C489" s="43"/>
      <c r="D489" s="43"/>
      <c r="E489" s="43"/>
      <c r="F489" s="43"/>
      <c r="G489" s="43"/>
      <c r="H489" s="43"/>
      <c r="I489" s="43"/>
      <c r="J489" s="43"/>
      <c r="K489" s="43"/>
      <c r="L489" s="33"/>
    </row>
  </sheetData>
  <sheetProtection password="CC35" sheet="1" objects="1" scenarios="1" formatColumns="0" formatRows="0" autoFilter="0"/>
  <autoFilter ref="C97:K488" xr:uid="{00000000-0009-0000-0000-000004000000}"/>
  <mergeCells count="9">
    <mergeCell ref="E50:H50"/>
    <mergeCell ref="E88:H88"/>
    <mergeCell ref="E90:H90"/>
    <mergeCell ref="L2:V2"/>
    <mergeCell ref="E7:H7"/>
    <mergeCell ref="E9:H9"/>
    <mergeCell ref="E18:H18"/>
    <mergeCell ref="E27:H27"/>
    <mergeCell ref="E48:H48"/>
  </mergeCells>
  <hyperlinks>
    <hyperlink ref="F102" r:id="rId1" xr:uid="{00000000-0004-0000-0400-000000000000}"/>
    <hyperlink ref="F106" r:id="rId2" xr:uid="{00000000-0004-0000-0400-000001000000}"/>
    <hyperlink ref="F113" r:id="rId3" xr:uid="{00000000-0004-0000-0400-000002000000}"/>
    <hyperlink ref="F115" r:id="rId4" xr:uid="{00000000-0004-0000-0400-000003000000}"/>
    <hyperlink ref="F117" r:id="rId5" xr:uid="{00000000-0004-0000-0400-000004000000}"/>
    <hyperlink ref="F125" r:id="rId6" xr:uid="{00000000-0004-0000-0400-000005000000}"/>
    <hyperlink ref="F128" r:id="rId7" xr:uid="{00000000-0004-0000-0400-000006000000}"/>
    <hyperlink ref="F130" r:id="rId8" xr:uid="{00000000-0004-0000-0400-000007000000}"/>
    <hyperlink ref="F138" r:id="rId9" xr:uid="{00000000-0004-0000-0400-000008000000}"/>
    <hyperlink ref="F141" r:id="rId10" xr:uid="{00000000-0004-0000-0400-000009000000}"/>
    <hyperlink ref="F148" r:id="rId11" xr:uid="{00000000-0004-0000-0400-00000A000000}"/>
    <hyperlink ref="F155" r:id="rId12" xr:uid="{00000000-0004-0000-0400-00000B000000}"/>
    <hyperlink ref="F162" r:id="rId13" xr:uid="{00000000-0004-0000-0400-00000C000000}"/>
    <hyperlink ref="F169" r:id="rId14" xr:uid="{00000000-0004-0000-0400-00000D000000}"/>
    <hyperlink ref="F173" r:id="rId15" xr:uid="{00000000-0004-0000-0400-00000E000000}"/>
    <hyperlink ref="F177" r:id="rId16" xr:uid="{00000000-0004-0000-0400-00000F000000}"/>
    <hyperlink ref="F187" r:id="rId17" xr:uid="{00000000-0004-0000-0400-000010000000}"/>
    <hyperlink ref="F193" r:id="rId18" xr:uid="{00000000-0004-0000-0400-000011000000}"/>
    <hyperlink ref="F195" r:id="rId19" xr:uid="{00000000-0004-0000-0400-000012000000}"/>
    <hyperlink ref="F197" r:id="rId20" xr:uid="{00000000-0004-0000-0400-000013000000}"/>
    <hyperlink ref="F200" r:id="rId21" xr:uid="{00000000-0004-0000-0400-000014000000}"/>
    <hyperlink ref="F202" r:id="rId22" xr:uid="{00000000-0004-0000-0400-000015000000}"/>
    <hyperlink ref="F205" r:id="rId23" xr:uid="{00000000-0004-0000-0400-000016000000}"/>
    <hyperlink ref="F209" r:id="rId24" xr:uid="{00000000-0004-0000-0400-000017000000}"/>
    <hyperlink ref="F211" r:id="rId25" xr:uid="{00000000-0004-0000-0400-000018000000}"/>
    <hyperlink ref="F213" r:id="rId26" xr:uid="{00000000-0004-0000-0400-000019000000}"/>
    <hyperlink ref="F215" r:id="rId27" xr:uid="{00000000-0004-0000-0400-00001A000000}"/>
    <hyperlink ref="F217" r:id="rId28" xr:uid="{00000000-0004-0000-0400-00001B000000}"/>
    <hyperlink ref="F220" r:id="rId29" xr:uid="{00000000-0004-0000-0400-00001C000000}"/>
    <hyperlink ref="F223" r:id="rId30" xr:uid="{00000000-0004-0000-0400-00001D000000}"/>
    <hyperlink ref="F225" r:id="rId31" xr:uid="{00000000-0004-0000-0400-00001E000000}"/>
    <hyperlink ref="F227" r:id="rId32" xr:uid="{00000000-0004-0000-0400-00001F000000}"/>
    <hyperlink ref="F229" r:id="rId33" xr:uid="{00000000-0004-0000-0400-000020000000}"/>
    <hyperlink ref="F232" r:id="rId34" xr:uid="{00000000-0004-0000-0400-000021000000}"/>
    <hyperlink ref="F234" r:id="rId35" xr:uid="{00000000-0004-0000-0400-000022000000}"/>
    <hyperlink ref="F236" r:id="rId36" xr:uid="{00000000-0004-0000-0400-000023000000}"/>
    <hyperlink ref="F239" r:id="rId37" xr:uid="{00000000-0004-0000-0400-000024000000}"/>
    <hyperlink ref="F241" r:id="rId38" xr:uid="{00000000-0004-0000-0400-000025000000}"/>
    <hyperlink ref="F243" r:id="rId39" xr:uid="{00000000-0004-0000-0400-000026000000}"/>
    <hyperlink ref="F245" r:id="rId40" xr:uid="{00000000-0004-0000-0400-000027000000}"/>
    <hyperlink ref="F247" r:id="rId41" xr:uid="{00000000-0004-0000-0400-000028000000}"/>
    <hyperlink ref="F249" r:id="rId42" xr:uid="{00000000-0004-0000-0400-000029000000}"/>
    <hyperlink ref="F252" r:id="rId43" xr:uid="{00000000-0004-0000-0400-00002A000000}"/>
    <hyperlink ref="F254" r:id="rId44" xr:uid="{00000000-0004-0000-0400-00002B000000}"/>
    <hyperlink ref="F258" r:id="rId45" xr:uid="{00000000-0004-0000-0400-00002C000000}"/>
    <hyperlink ref="F260" r:id="rId46" xr:uid="{00000000-0004-0000-0400-00002D000000}"/>
    <hyperlink ref="F262" r:id="rId47" xr:uid="{00000000-0004-0000-0400-00002E000000}"/>
    <hyperlink ref="F272" r:id="rId48" xr:uid="{00000000-0004-0000-0400-00002F000000}"/>
    <hyperlink ref="F284" r:id="rId49" xr:uid="{00000000-0004-0000-0400-000030000000}"/>
    <hyperlink ref="F291" r:id="rId50" xr:uid="{00000000-0004-0000-0400-000031000000}"/>
    <hyperlink ref="F300" r:id="rId51" xr:uid="{00000000-0004-0000-0400-000032000000}"/>
    <hyperlink ref="F310" r:id="rId52" xr:uid="{00000000-0004-0000-0400-000033000000}"/>
    <hyperlink ref="F315" r:id="rId53" xr:uid="{00000000-0004-0000-0400-000034000000}"/>
    <hyperlink ref="F325" r:id="rId54" xr:uid="{00000000-0004-0000-0400-000035000000}"/>
    <hyperlink ref="F334" r:id="rId55" xr:uid="{00000000-0004-0000-0400-000036000000}"/>
    <hyperlink ref="F337" r:id="rId56" xr:uid="{00000000-0004-0000-0400-000037000000}"/>
    <hyperlink ref="F340" r:id="rId57" xr:uid="{00000000-0004-0000-0400-000038000000}"/>
    <hyperlink ref="F347" r:id="rId58" xr:uid="{00000000-0004-0000-0400-000039000000}"/>
    <hyperlink ref="F354" r:id="rId59" xr:uid="{00000000-0004-0000-0400-00003A000000}"/>
    <hyperlink ref="F357" r:id="rId60" xr:uid="{00000000-0004-0000-0400-00003B000000}"/>
    <hyperlink ref="F360" r:id="rId61" xr:uid="{00000000-0004-0000-0400-00003C000000}"/>
    <hyperlink ref="F365" r:id="rId62" xr:uid="{00000000-0004-0000-0400-00003D000000}"/>
    <hyperlink ref="F370" r:id="rId63" xr:uid="{00000000-0004-0000-0400-00003E000000}"/>
    <hyperlink ref="F373" r:id="rId64" xr:uid="{00000000-0004-0000-0400-00003F000000}"/>
    <hyperlink ref="F380" r:id="rId65" xr:uid="{00000000-0004-0000-0400-000040000000}"/>
    <hyperlink ref="F382" r:id="rId66" xr:uid="{00000000-0004-0000-0400-000041000000}"/>
    <hyperlink ref="F384" r:id="rId67" xr:uid="{00000000-0004-0000-0400-000042000000}"/>
    <hyperlink ref="F393" r:id="rId68" xr:uid="{00000000-0004-0000-0400-000043000000}"/>
    <hyperlink ref="F396" r:id="rId69" xr:uid="{00000000-0004-0000-0400-000044000000}"/>
    <hyperlink ref="F398" r:id="rId70" xr:uid="{00000000-0004-0000-0400-000045000000}"/>
    <hyperlink ref="F402" r:id="rId71" xr:uid="{00000000-0004-0000-0400-000046000000}"/>
    <hyperlink ref="F409" r:id="rId72" xr:uid="{00000000-0004-0000-0400-000047000000}"/>
    <hyperlink ref="F414" r:id="rId73" xr:uid="{00000000-0004-0000-0400-000048000000}"/>
    <hyperlink ref="F421" r:id="rId74" xr:uid="{00000000-0004-0000-0400-000049000000}"/>
    <hyperlink ref="F424" r:id="rId75" xr:uid="{00000000-0004-0000-0400-00004A000000}"/>
    <hyperlink ref="F431" r:id="rId76" xr:uid="{00000000-0004-0000-0400-00004B000000}"/>
    <hyperlink ref="F433" r:id="rId77" xr:uid="{00000000-0004-0000-0400-00004C000000}"/>
    <hyperlink ref="F440" r:id="rId78" xr:uid="{00000000-0004-0000-0400-00004D000000}"/>
    <hyperlink ref="F448" r:id="rId79" xr:uid="{00000000-0004-0000-0400-00004E000000}"/>
    <hyperlink ref="F451" r:id="rId80" xr:uid="{00000000-0004-0000-0400-00004F000000}"/>
    <hyperlink ref="F454" r:id="rId81" xr:uid="{00000000-0004-0000-0400-000050000000}"/>
    <hyperlink ref="F462" r:id="rId82" xr:uid="{00000000-0004-0000-0400-000051000000}"/>
    <hyperlink ref="F464" r:id="rId83" xr:uid="{00000000-0004-0000-0400-000052000000}"/>
    <hyperlink ref="F466" r:id="rId84" xr:uid="{00000000-0004-0000-0400-000053000000}"/>
    <hyperlink ref="F469" r:id="rId85" xr:uid="{00000000-0004-0000-0400-000054000000}"/>
    <hyperlink ref="F482" r:id="rId86" xr:uid="{00000000-0004-0000-0400-000055000000}"/>
    <hyperlink ref="F484" r:id="rId87" xr:uid="{00000000-0004-0000-0400-000056000000}"/>
    <hyperlink ref="F488" r:id="rId88" xr:uid="{00000000-0004-0000-0400-000057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89"/>
  <headerFooter>
    <oddFooter>&amp;CStrana &amp;P z &amp;N</oddFooter>
  </headerFooter>
  <drawing r:id="rId9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BM578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98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1151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ROUND(J99, 2)</f>
        <v>188318.82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ROUND((SUM(BE99:BE577)),  2)</f>
        <v>188318.82</v>
      </c>
      <c r="I33" s="90">
        <v>0.21</v>
      </c>
      <c r="J33" s="89">
        <f>ROUND(((SUM(BE99:BE577))*I33),  2)</f>
        <v>39546.949999999997</v>
      </c>
      <c r="L33" s="33"/>
    </row>
    <row r="34" spans="2:12" s="1" customFormat="1" ht="14.45" customHeight="1">
      <c r="B34" s="33"/>
      <c r="E34" s="27" t="s">
        <v>48</v>
      </c>
      <c r="F34" s="89">
        <f>ROUND((SUM(BF99:BF577)),  2)</f>
        <v>0</v>
      </c>
      <c r="I34" s="90">
        <v>0.12</v>
      </c>
      <c r="J34" s="89">
        <f>ROUND(((SUM(BF99:BF577))*I34),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ROUND((SUM(BG99:BG577)),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ROUND((SUM(BH99:BH577)),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ROUND((SUM(BI99:BI577)),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227865.77000000002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05 - 6.NP - č. 628 - Koupelna typ B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J99</f>
        <v>188318.82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J100</f>
        <v>64595.37000000001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J101</f>
        <v>38726.520000000004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J158</f>
        <v>15672.980000000001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J216</f>
        <v>6673.0099999999993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J228</f>
        <v>3522.86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J231</f>
        <v>120662.83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J232</f>
        <v>6827.78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J257</f>
        <v>7628.4600000000009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J273</f>
        <v>34615.699999999997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J314</f>
        <v>6690.61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J366</f>
        <v>1391.25</v>
      </c>
      <c r="L70" s="104"/>
    </row>
    <row r="71" spans="2:12" s="9" customFormat="1" ht="19.899999999999999" customHeight="1">
      <c r="B71" s="104"/>
      <c r="D71" s="105" t="s">
        <v>129</v>
      </c>
      <c r="E71" s="106"/>
      <c r="F71" s="106"/>
      <c r="G71" s="106"/>
      <c r="H71" s="106"/>
      <c r="I71" s="106"/>
      <c r="J71" s="107">
        <f>J383</f>
        <v>1486.28</v>
      </c>
      <c r="L71" s="104"/>
    </row>
    <row r="72" spans="2:12" s="9" customFormat="1" ht="19.899999999999999" customHeight="1">
      <c r="B72" s="104"/>
      <c r="D72" s="105" t="s">
        <v>130</v>
      </c>
      <c r="E72" s="106"/>
      <c r="F72" s="106"/>
      <c r="G72" s="106"/>
      <c r="H72" s="106"/>
      <c r="I72" s="106"/>
      <c r="J72" s="107">
        <f>J390</f>
        <v>12137.230000000001</v>
      </c>
      <c r="L72" s="104"/>
    </row>
    <row r="73" spans="2:12" s="9" customFormat="1" ht="19.899999999999999" customHeight="1">
      <c r="B73" s="104"/>
      <c r="D73" s="105" t="s">
        <v>131</v>
      </c>
      <c r="E73" s="106"/>
      <c r="F73" s="106"/>
      <c r="G73" s="106"/>
      <c r="H73" s="106"/>
      <c r="I73" s="106"/>
      <c r="J73" s="107">
        <f>J437</f>
        <v>1144.53</v>
      </c>
      <c r="L73" s="104"/>
    </row>
    <row r="74" spans="2:12" s="9" customFormat="1" ht="19.899999999999999" customHeight="1">
      <c r="B74" s="104"/>
      <c r="D74" s="105" t="s">
        <v>132</v>
      </c>
      <c r="E74" s="106"/>
      <c r="F74" s="106"/>
      <c r="G74" s="106"/>
      <c r="H74" s="106"/>
      <c r="I74" s="106"/>
      <c r="J74" s="107">
        <f>J451</f>
        <v>13658.140000000001</v>
      </c>
      <c r="L74" s="104"/>
    </row>
    <row r="75" spans="2:12" s="9" customFormat="1" ht="19.899999999999999" customHeight="1">
      <c r="B75" s="104"/>
      <c r="D75" s="105" t="s">
        <v>133</v>
      </c>
      <c r="E75" s="106"/>
      <c r="F75" s="106"/>
      <c r="G75" s="106"/>
      <c r="H75" s="106"/>
      <c r="I75" s="106"/>
      <c r="J75" s="107">
        <f>J505</f>
        <v>31430.959999999999</v>
      </c>
      <c r="L75" s="104"/>
    </row>
    <row r="76" spans="2:12" s="9" customFormat="1" ht="19.899999999999999" customHeight="1">
      <c r="B76" s="104"/>
      <c r="D76" s="105" t="s">
        <v>134</v>
      </c>
      <c r="E76" s="106"/>
      <c r="F76" s="106"/>
      <c r="G76" s="106"/>
      <c r="H76" s="106"/>
      <c r="I76" s="106"/>
      <c r="J76" s="107">
        <f>J542</f>
        <v>1827.94</v>
      </c>
      <c r="L76" s="104"/>
    </row>
    <row r="77" spans="2:12" s="9" customFormat="1" ht="19.899999999999999" customHeight="1">
      <c r="B77" s="104"/>
      <c r="D77" s="105" t="s">
        <v>135</v>
      </c>
      <c r="E77" s="106"/>
      <c r="F77" s="106"/>
      <c r="G77" s="106"/>
      <c r="H77" s="106"/>
      <c r="I77" s="106"/>
      <c r="J77" s="107">
        <f>J559</f>
        <v>1823.95</v>
      </c>
      <c r="L77" s="104"/>
    </row>
    <row r="78" spans="2:12" s="8" customFormat="1" ht="24.95" customHeight="1">
      <c r="B78" s="100"/>
      <c r="D78" s="101" t="s">
        <v>136</v>
      </c>
      <c r="E78" s="102"/>
      <c r="F78" s="102"/>
      <c r="G78" s="102"/>
      <c r="H78" s="102"/>
      <c r="I78" s="102"/>
      <c r="J78" s="103">
        <f>J574</f>
        <v>3060.62</v>
      </c>
      <c r="L78" s="100"/>
    </row>
    <row r="79" spans="2:12" s="9" customFormat="1" ht="19.899999999999999" customHeight="1">
      <c r="B79" s="104"/>
      <c r="D79" s="105" t="s">
        <v>137</v>
      </c>
      <c r="E79" s="106"/>
      <c r="F79" s="106"/>
      <c r="G79" s="106"/>
      <c r="H79" s="106"/>
      <c r="I79" s="106"/>
      <c r="J79" s="107">
        <f>J575</f>
        <v>3060.62</v>
      </c>
      <c r="L79" s="104"/>
    </row>
    <row r="80" spans="2:12" s="1" customFormat="1" ht="21.75" customHeight="1">
      <c r="B80" s="33"/>
      <c r="L80" s="33"/>
    </row>
    <row r="81" spans="2:12" s="1" customFormat="1" ht="6.95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33"/>
    </row>
    <row r="85" spans="2:12" s="1" customFormat="1" ht="6.95" customHeight="1">
      <c r="B85" s="44"/>
      <c r="C85" s="45"/>
      <c r="D85" s="45"/>
      <c r="E85" s="45"/>
      <c r="F85" s="45"/>
      <c r="G85" s="45"/>
      <c r="H85" s="45"/>
      <c r="I85" s="45"/>
      <c r="J85" s="45"/>
      <c r="K85" s="45"/>
      <c r="L85" s="33"/>
    </row>
    <row r="86" spans="2:12" s="1" customFormat="1" ht="24.95" customHeight="1">
      <c r="B86" s="33"/>
      <c r="C86" s="21" t="s">
        <v>138</v>
      </c>
      <c r="L86" s="33"/>
    </row>
    <row r="87" spans="2:12" s="1" customFormat="1" ht="6.95" customHeight="1">
      <c r="B87" s="33"/>
      <c r="L87" s="33"/>
    </row>
    <row r="88" spans="2:12" s="1" customFormat="1" ht="12" customHeight="1">
      <c r="B88" s="33"/>
      <c r="C88" s="27" t="s">
        <v>16</v>
      </c>
      <c r="L88" s="33"/>
    </row>
    <row r="89" spans="2:12" s="1" customFormat="1" ht="16.5" customHeight="1">
      <c r="B89" s="33"/>
      <c r="E89" s="303" t="str">
        <f>E7</f>
        <v>Rekonstrukce hygienických prostor ISŠT, Benešov, Černoleská 1997</v>
      </c>
      <c r="F89" s="304"/>
      <c r="G89" s="304"/>
      <c r="H89" s="304"/>
      <c r="L89" s="33"/>
    </row>
    <row r="90" spans="2:12" s="1" customFormat="1" ht="12" customHeight="1">
      <c r="B90" s="33"/>
      <c r="C90" s="27" t="s">
        <v>112</v>
      </c>
      <c r="L90" s="33"/>
    </row>
    <row r="91" spans="2:12" s="1" customFormat="1" ht="16.5" customHeight="1">
      <c r="B91" s="33"/>
      <c r="E91" s="276" t="str">
        <f>E9</f>
        <v>05 - 6.NP - č. 628 - Koupelna typ B</v>
      </c>
      <c r="F91" s="302"/>
      <c r="G91" s="302"/>
      <c r="H91" s="302"/>
      <c r="L91" s="33"/>
    </row>
    <row r="92" spans="2:12" s="1" customFormat="1" ht="6.95" customHeight="1">
      <c r="B92" s="33"/>
      <c r="L92" s="33"/>
    </row>
    <row r="93" spans="2:12" s="1" customFormat="1" ht="12" customHeight="1">
      <c r="B93" s="33"/>
      <c r="C93" s="27" t="s">
        <v>22</v>
      </c>
      <c r="F93" s="25" t="str">
        <f>F12</f>
        <v>Benešov, Černoleská 1997</v>
      </c>
      <c r="I93" s="27" t="s">
        <v>24</v>
      </c>
      <c r="J93" s="50">
        <f>IF(J12="","",J12)</f>
        <v>45880</v>
      </c>
      <c r="L93" s="33"/>
    </row>
    <row r="94" spans="2:12" s="1" customFormat="1" ht="6.95" customHeight="1">
      <c r="B94" s="33"/>
      <c r="L94" s="33"/>
    </row>
    <row r="95" spans="2:12" s="1" customFormat="1" ht="25.7" customHeight="1">
      <c r="B95" s="33"/>
      <c r="C95" s="27" t="s">
        <v>27</v>
      </c>
      <c r="F95" s="25" t="str">
        <f>E15</f>
        <v>Integrovaná střední škola technická</v>
      </c>
      <c r="I95" s="27" t="s">
        <v>34</v>
      </c>
      <c r="J95" s="31" t="str">
        <f>E21</f>
        <v>Ing. arch. Ondřej Lovíšek</v>
      </c>
      <c r="L95" s="33"/>
    </row>
    <row r="96" spans="2:12" s="1" customFormat="1" ht="15.2" customHeight="1">
      <c r="B96" s="33"/>
      <c r="C96" s="27" t="s">
        <v>33</v>
      </c>
      <c r="F96" s="25" t="str">
        <f>IF(E18="","",E18)</f>
        <v>OTISTAV s.r.o.</v>
      </c>
      <c r="I96" s="27" t="s">
        <v>38</v>
      </c>
      <c r="J96" s="31" t="str">
        <f>E24</f>
        <v xml:space="preserve"> </v>
      </c>
      <c r="L96" s="33"/>
    </row>
    <row r="97" spans="2:65" s="1" customFormat="1" ht="10.35" customHeight="1">
      <c r="B97" s="33"/>
      <c r="L97" s="33"/>
    </row>
    <row r="98" spans="2:65" s="10" customFormat="1" ht="29.25" customHeight="1">
      <c r="B98" s="108"/>
      <c r="C98" s="109" t="s">
        <v>139</v>
      </c>
      <c r="D98" s="110" t="s">
        <v>61</v>
      </c>
      <c r="E98" s="110" t="s">
        <v>57</v>
      </c>
      <c r="F98" s="110" t="s">
        <v>58</v>
      </c>
      <c r="G98" s="110" t="s">
        <v>140</v>
      </c>
      <c r="H98" s="110" t="s">
        <v>141</v>
      </c>
      <c r="I98" s="110" t="s">
        <v>142</v>
      </c>
      <c r="J98" s="110" t="s">
        <v>116</v>
      </c>
      <c r="K98" s="111" t="s">
        <v>143</v>
      </c>
      <c r="L98" s="108"/>
      <c r="M98" s="57" t="s">
        <v>32</v>
      </c>
      <c r="N98" s="58" t="s">
        <v>46</v>
      </c>
      <c r="O98" s="58" t="s">
        <v>144</v>
      </c>
      <c r="P98" s="58" t="s">
        <v>145</v>
      </c>
      <c r="Q98" s="58" t="s">
        <v>146</v>
      </c>
      <c r="R98" s="58" t="s">
        <v>147</v>
      </c>
      <c r="S98" s="58" t="s">
        <v>148</v>
      </c>
      <c r="T98" s="59" t="s">
        <v>149</v>
      </c>
    </row>
    <row r="99" spans="2:65" s="1" customFormat="1" ht="22.9" customHeight="1">
      <c r="B99" s="33"/>
      <c r="C99" s="62" t="s">
        <v>150</v>
      </c>
      <c r="J99" s="112">
        <f>BK99</f>
        <v>188318.82</v>
      </c>
      <c r="L99" s="33"/>
      <c r="M99" s="60"/>
      <c r="N99" s="51"/>
      <c r="O99" s="51"/>
      <c r="P99" s="113">
        <f>P100+P231+P574</f>
        <v>0</v>
      </c>
      <c r="Q99" s="51"/>
      <c r="R99" s="113">
        <f>R100+R231+R574</f>
        <v>3.5393803351999997</v>
      </c>
      <c r="S99" s="51"/>
      <c r="T99" s="114">
        <f>T100+T231+T574</f>
        <v>2.5308450000000002</v>
      </c>
      <c r="AT99" s="17" t="s">
        <v>75</v>
      </c>
      <c r="AU99" s="17" t="s">
        <v>117</v>
      </c>
      <c r="BK99" s="115">
        <f>BK100+BK231+BK574</f>
        <v>188318.82</v>
      </c>
    </row>
    <row r="100" spans="2:65" s="11" customFormat="1" ht="25.9" customHeight="1">
      <c r="B100" s="116"/>
      <c r="D100" s="117" t="s">
        <v>75</v>
      </c>
      <c r="E100" s="118" t="s">
        <v>151</v>
      </c>
      <c r="F100" s="118" t="s">
        <v>152</v>
      </c>
      <c r="I100" s="119"/>
      <c r="J100" s="120">
        <f>BK100</f>
        <v>64595.37000000001</v>
      </c>
      <c r="L100" s="116"/>
      <c r="M100" s="121"/>
      <c r="P100" s="122">
        <f>P101+P158+P216+P228</f>
        <v>0</v>
      </c>
      <c r="R100" s="122">
        <f>R101+R158+R216+R228</f>
        <v>2.7712859299999999</v>
      </c>
      <c r="T100" s="123">
        <f>T101+T158+T216+T228</f>
        <v>2.4029550000000004</v>
      </c>
      <c r="AR100" s="117" t="s">
        <v>84</v>
      </c>
      <c r="AT100" s="124" t="s">
        <v>75</v>
      </c>
      <c r="AU100" s="124" t="s">
        <v>76</v>
      </c>
      <c r="AY100" s="117" t="s">
        <v>153</v>
      </c>
      <c r="BK100" s="125">
        <f>BK101+BK158+BK216+BK228</f>
        <v>64595.37000000001</v>
      </c>
    </row>
    <row r="101" spans="2:65" s="11" customFormat="1" ht="22.9" customHeight="1">
      <c r="B101" s="116"/>
      <c r="D101" s="117" t="s">
        <v>75</v>
      </c>
      <c r="E101" s="126" t="s">
        <v>154</v>
      </c>
      <c r="F101" s="126" t="s">
        <v>155</v>
      </c>
      <c r="I101" s="119"/>
      <c r="J101" s="127">
        <f>BK101</f>
        <v>38726.520000000004</v>
      </c>
      <c r="L101" s="116"/>
      <c r="M101" s="121"/>
      <c r="P101" s="122">
        <f>SUM(P102:P157)</f>
        <v>0</v>
      </c>
      <c r="R101" s="122">
        <f>SUM(R102:R157)</f>
        <v>2.7708369199999998</v>
      </c>
      <c r="T101" s="123">
        <f>SUM(T102:T157)</f>
        <v>0</v>
      </c>
      <c r="AR101" s="117" t="s">
        <v>84</v>
      </c>
      <c r="AT101" s="124" t="s">
        <v>75</v>
      </c>
      <c r="AU101" s="124" t="s">
        <v>84</v>
      </c>
      <c r="AY101" s="117" t="s">
        <v>153</v>
      </c>
      <c r="BK101" s="125">
        <f>SUM(BK102:BK157)</f>
        <v>38726.520000000004</v>
      </c>
    </row>
    <row r="102" spans="2:65" s="1" customFormat="1" ht="16.5" customHeight="1">
      <c r="B102" s="33"/>
      <c r="C102" s="128" t="s">
        <v>84</v>
      </c>
      <c r="D102" s="128" t="s">
        <v>156</v>
      </c>
      <c r="E102" s="129" t="s">
        <v>157</v>
      </c>
      <c r="F102" s="130" t="s">
        <v>158</v>
      </c>
      <c r="G102" s="131" t="s">
        <v>159</v>
      </c>
      <c r="H102" s="132">
        <v>3</v>
      </c>
      <c r="I102" s="133">
        <v>706.3</v>
      </c>
      <c r="J102" s="134">
        <f>ROUND(I102*H102,2)</f>
        <v>2118.9</v>
      </c>
      <c r="K102" s="130" t="s">
        <v>160</v>
      </c>
      <c r="L102" s="33"/>
      <c r="M102" s="135" t="s">
        <v>32</v>
      </c>
      <c r="N102" s="136" t="s">
        <v>47</v>
      </c>
      <c r="P102" s="137">
        <f>O102*H102</f>
        <v>0</v>
      </c>
      <c r="Q102" s="137">
        <v>5.6000000000000001E-2</v>
      </c>
      <c r="R102" s="137">
        <f>Q102*H102</f>
        <v>0.16800000000000001</v>
      </c>
      <c r="S102" s="137">
        <v>0</v>
      </c>
      <c r="T102" s="138">
        <f>S102*H102</f>
        <v>0</v>
      </c>
      <c r="AR102" s="139" t="s">
        <v>161</v>
      </c>
      <c r="AT102" s="139" t="s">
        <v>156</v>
      </c>
      <c r="AU102" s="139" t="s">
        <v>86</v>
      </c>
      <c r="AY102" s="17" t="s">
        <v>153</v>
      </c>
      <c r="BE102" s="140">
        <f>IF(N102="základní",J102,0)</f>
        <v>2118.9</v>
      </c>
      <c r="BF102" s="140">
        <f>IF(N102="snížená",J102,0)</f>
        <v>0</v>
      </c>
      <c r="BG102" s="140">
        <f>IF(N102="zákl. přenesená",J102,0)</f>
        <v>0</v>
      </c>
      <c r="BH102" s="140">
        <f>IF(N102="sníž. přenesená",J102,0)</f>
        <v>0</v>
      </c>
      <c r="BI102" s="140">
        <f>IF(N102="nulová",J102,0)</f>
        <v>0</v>
      </c>
      <c r="BJ102" s="17" t="s">
        <v>84</v>
      </c>
      <c r="BK102" s="140">
        <f>ROUND(I102*H102,2)</f>
        <v>2118.9</v>
      </c>
      <c r="BL102" s="17" t="s">
        <v>161</v>
      </c>
      <c r="BM102" s="139" t="s">
        <v>162</v>
      </c>
    </row>
    <row r="103" spans="2:65" s="1" customFormat="1">
      <c r="B103" s="33"/>
      <c r="D103" s="141" t="s">
        <v>163</v>
      </c>
      <c r="F103" s="142" t="s">
        <v>164</v>
      </c>
      <c r="I103" s="143"/>
      <c r="L103" s="33"/>
      <c r="M103" s="144"/>
      <c r="T103" s="54"/>
      <c r="AT103" s="17" t="s">
        <v>163</v>
      </c>
      <c r="AU103" s="17" t="s">
        <v>86</v>
      </c>
    </row>
    <row r="104" spans="2:65" s="12" customFormat="1">
      <c r="B104" s="145"/>
      <c r="D104" s="146" t="s">
        <v>165</v>
      </c>
      <c r="E104" s="147" t="s">
        <v>32</v>
      </c>
      <c r="F104" s="148" t="s">
        <v>166</v>
      </c>
      <c r="H104" s="147" t="s">
        <v>32</v>
      </c>
      <c r="I104" s="149"/>
      <c r="L104" s="145"/>
      <c r="M104" s="150"/>
      <c r="T104" s="151"/>
      <c r="AT104" s="147" t="s">
        <v>165</v>
      </c>
      <c r="AU104" s="147" t="s">
        <v>86</v>
      </c>
      <c r="AV104" s="12" t="s">
        <v>84</v>
      </c>
      <c r="AW104" s="12" t="s">
        <v>37</v>
      </c>
      <c r="AX104" s="12" t="s">
        <v>76</v>
      </c>
      <c r="AY104" s="147" t="s">
        <v>153</v>
      </c>
    </row>
    <row r="105" spans="2:65" s="13" customFormat="1">
      <c r="B105" s="152"/>
      <c r="D105" s="146" t="s">
        <v>165</v>
      </c>
      <c r="E105" s="153" t="s">
        <v>32</v>
      </c>
      <c r="F105" s="154" t="s">
        <v>167</v>
      </c>
      <c r="H105" s="155">
        <v>3</v>
      </c>
      <c r="I105" s="156"/>
      <c r="L105" s="152"/>
      <c r="M105" s="157"/>
      <c r="T105" s="158"/>
      <c r="AT105" s="153" t="s">
        <v>165</v>
      </c>
      <c r="AU105" s="153" t="s">
        <v>86</v>
      </c>
      <c r="AV105" s="13" t="s">
        <v>86</v>
      </c>
      <c r="AW105" s="13" t="s">
        <v>37</v>
      </c>
      <c r="AX105" s="13" t="s">
        <v>84</v>
      </c>
      <c r="AY105" s="153" t="s">
        <v>153</v>
      </c>
    </row>
    <row r="106" spans="2:65" s="1" customFormat="1" ht="24.2" customHeight="1">
      <c r="B106" s="33"/>
      <c r="C106" s="128" t="s">
        <v>86</v>
      </c>
      <c r="D106" s="128" t="s">
        <v>156</v>
      </c>
      <c r="E106" s="129" t="s">
        <v>168</v>
      </c>
      <c r="F106" s="130" t="s">
        <v>169</v>
      </c>
      <c r="G106" s="131" t="s">
        <v>159</v>
      </c>
      <c r="H106" s="132">
        <v>3.3769999999999998</v>
      </c>
      <c r="I106" s="133">
        <v>291.94</v>
      </c>
      <c r="J106" s="134">
        <f>ROUND(I106*H106,2)</f>
        <v>985.88</v>
      </c>
      <c r="K106" s="130" t="s">
        <v>160</v>
      </c>
      <c r="L106" s="33"/>
      <c r="M106" s="135" t="s">
        <v>32</v>
      </c>
      <c r="N106" s="136" t="s">
        <v>47</v>
      </c>
      <c r="P106" s="137">
        <f>O106*H106</f>
        <v>0</v>
      </c>
      <c r="Q106" s="137">
        <v>4.3800000000000002E-3</v>
      </c>
      <c r="R106" s="137">
        <f>Q106*H106</f>
        <v>1.4791260000000001E-2</v>
      </c>
      <c r="S106" s="137">
        <v>0</v>
      </c>
      <c r="T106" s="138">
        <f>S106*H106</f>
        <v>0</v>
      </c>
      <c r="AR106" s="139" t="s">
        <v>161</v>
      </c>
      <c r="AT106" s="139" t="s">
        <v>156</v>
      </c>
      <c r="AU106" s="139" t="s">
        <v>86</v>
      </c>
      <c r="AY106" s="17" t="s">
        <v>153</v>
      </c>
      <c r="BE106" s="140">
        <f>IF(N106="základní",J106,0)</f>
        <v>985.88</v>
      </c>
      <c r="BF106" s="140">
        <f>IF(N106="snížená",J106,0)</f>
        <v>0</v>
      </c>
      <c r="BG106" s="140">
        <f>IF(N106="zákl. přenesená",J106,0)</f>
        <v>0</v>
      </c>
      <c r="BH106" s="140">
        <f>IF(N106="sníž. přenesená",J106,0)</f>
        <v>0</v>
      </c>
      <c r="BI106" s="140">
        <f>IF(N106="nulová",J106,0)</f>
        <v>0</v>
      </c>
      <c r="BJ106" s="17" t="s">
        <v>84</v>
      </c>
      <c r="BK106" s="140">
        <f>ROUND(I106*H106,2)</f>
        <v>985.88</v>
      </c>
      <c r="BL106" s="17" t="s">
        <v>161</v>
      </c>
      <c r="BM106" s="139" t="s">
        <v>170</v>
      </c>
    </row>
    <row r="107" spans="2:65" s="1" customFormat="1">
      <c r="B107" s="33"/>
      <c r="D107" s="141" t="s">
        <v>163</v>
      </c>
      <c r="F107" s="142" t="s">
        <v>171</v>
      </c>
      <c r="I107" s="143"/>
      <c r="L107" s="33"/>
      <c r="M107" s="144"/>
      <c r="T107" s="54"/>
      <c r="AT107" s="17" t="s">
        <v>163</v>
      </c>
      <c r="AU107" s="17" t="s">
        <v>86</v>
      </c>
    </row>
    <row r="108" spans="2:65" s="12" customFormat="1">
      <c r="B108" s="145"/>
      <c r="D108" s="146" t="s">
        <v>165</v>
      </c>
      <c r="E108" s="147" t="s">
        <v>32</v>
      </c>
      <c r="F108" s="148" t="s">
        <v>172</v>
      </c>
      <c r="H108" s="147" t="s">
        <v>32</v>
      </c>
      <c r="I108" s="149"/>
      <c r="L108" s="145"/>
      <c r="M108" s="150"/>
      <c r="T108" s="151"/>
      <c r="AT108" s="147" t="s">
        <v>165</v>
      </c>
      <c r="AU108" s="147" t="s">
        <v>86</v>
      </c>
      <c r="AV108" s="12" t="s">
        <v>84</v>
      </c>
      <c r="AW108" s="12" t="s">
        <v>37</v>
      </c>
      <c r="AX108" s="12" t="s">
        <v>76</v>
      </c>
      <c r="AY108" s="147" t="s">
        <v>153</v>
      </c>
    </row>
    <row r="109" spans="2:65" s="13" customFormat="1">
      <c r="B109" s="152"/>
      <c r="D109" s="146" t="s">
        <v>165</v>
      </c>
      <c r="E109" s="153" t="s">
        <v>32</v>
      </c>
      <c r="F109" s="154" t="s">
        <v>173</v>
      </c>
      <c r="H109" s="155">
        <v>1.1639999999999999</v>
      </c>
      <c r="I109" s="156"/>
      <c r="L109" s="152"/>
      <c r="M109" s="157"/>
      <c r="T109" s="158"/>
      <c r="AT109" s="153" t="s">
        <v>165</v>
      </c>
      <c r="AU109" s="153" t="s">
        <v>86</v>
      </c>
      <c r="AV109" s="13" t="s">
        <v>86</v>
      </c>
      <c r="AW109" s="13" t="s">
        <v>37</v>
      </c>
      <c r="AX109" s="13" t="s">
        <v>76</v>
      </c>
      <c r="AY109" s="153" t="s">
        <v>153</v>
      </c>
    </row>
    <row r="110" spans="2:65" s="12" customFormat="1">
      <c r="B110" s="145"/>
      <c r="D110" s="146" t="s">
        <v>165</v>
      </c>
      <c r="E110" s="147" t="s">
        <v>32</v>
      </c>
      <c r="F110" s="148" t="s">
        <v>174</v>
      </c>
      <c r="H110" s="147" t="s">
        <v>32</v>
      </c>
      <c r="I110" s="149"/>
      <c r="L110" s="145"/>
      <c r="M110" s="150"/>
      <c r="T110" s="151"/>
      <c r="AT110" s="147" t="s">
        <v>165</v>
      </c>
      <c r="AU110" s="147" t="s">
        <v>86</v>
      </c>
      <c r="AV110" s="12" t="s">
        <v>84</v>
      </c>
      <c r="AW110" s="12" t="s">
        <v>37</v>
      </c>
      <c r="AX110" s="12" t="s">
        <v>76</v>
      </c>
      <c r="AY110" s="147" t="s">
        <v>153</v>
      </c>
    </row>
    <row r="111" spans="2:65" s="13" customFormat="1">
      <c r="B111" s="152"/>
      <c r="D111" s="146" t="s">
        <v>165</v>
      </c>
      <c r="E111" s="153" t="s">
        <v>32</v>
      </c>
      <c r="F111" s="154" t="s">
        <v>175</v>
      </c>
      <c r="H111" s="155">
        <v>1.278</v>
      </c>
      <c r="I111" s="156"/>
      <c r="L111" s="152"/>
      <c r="M111" s="157"/>
      <c r="T111" s="158"/>
      <c r="AT111" s="153" t="s">
        <v>165</v>
      </c>
      <c r="AU111" s="153" t="s">
        <v>86</v>
      </c>
      <c r="AV111" s="13" t="s">
        <v>86</v>
      </c>
      <c r="AW111" s="13" t="s">
        <v>37</v>
      </c>
      <c r="AX111" s="13" t="s">
        <v>76</v>
      </c>
      <c r="AY111" s="153" t="s">
        <v>153</v>
      </c>
    </row>
    <row r="112" spans="2:65" s="12" customFormat="1">
      <c r="B112" s="145"/>
      <c r="D112" s="146" t="s">
        <v>165</v>
      </c>
      <c r="E112" s="147" t="s">
        <v>32</v>
      </c>
      <c r="F112" s="148" t="s">
        <v>176</v>
      </c>
      <c r="H112" s="147" t="s">
        <v>32</v>
      </c>
      <c r="I112" s="149"/>
      <c r="L112" s="145"/>
      <c r="M112" s="150"/>
      <c r="T112" s="151"/>
      <c r="AT112" s="147" t="s">
        <v>165</v>
      </c>
      <c r="AU112" s="147" t="s">
        <v>86</v>
      </c>
      <c r="AV112" s="12" t="s">
        <v>84</v>
      </c>
      <c r="AW112" s="12" t="s">
        <v>37</v>
      </c>
      <c r="AX112" s="12" t="s">
        <v>76</v>
      </c>
      <c r="AY112" s="147" t="s">
        <v>153</v>
      </c>
    </row>
    <row r="113" spans="2:65" s="13" customFormat="1">
      <c r="B113" s="152"/>
      <c r="D113" s="146" t="s">
        <v>165</v>
      </c>
      <c r="E113" s="153" t="s">
        <v>32</v>
      </c>
      <c r="F113" s="154" t="s">
        <v>177</v>
      </c>
      <c r="H113" s="155">
        <v>0.93500000000000005</v>
      </c>
      <c r="I113" s="156"/>
      <c r="L113" s="152"/>
      <c r="M113" s="157"/>
      <c r="T113" s="158"/>
      <c r="AT113" s="153" t="s">
        <v>165</v>
      </c>
      <c r="AU113" s="153" t="s">
        <v>86</v>
      </c>
      <c r="AV113" s="13" t="s">
        <v>86</v>
      </c>
      <c r="AW113" s="13" t="s">
        <v>37</v>
      </c>
      <c r="AX113" s="13" t="s">
        <v>76</v>
      </c>
      <c r="AY113" s="153" t="s">
        <v>153</v>
      </c>
    </row>
    <row r="114" spans="2:65" s="14" customFormat="1">
      <c r="B114" s="159"/>
      <c r="D114" s="146" t="s">
        <v>165</v>
      </c>
      <c r="E114" s="160" t="s">
        <v>32</v>
      </c>
      <c r="F114" s="161" t="s">
        <v>178</v>
      </c>
      <c r="H114" s="162">
        <v>3.3769999999999998</v>
      </c>
      <c r="I114" s="163"/>
      <c r="L114" s="159"/>
      <c r="M114" s="164"/>
      <c r="T114" s="165"/>
      <c r="AT114" s="160" t="s">
        <v>165</v>
      </c>
      <c r="AU114" s="160" t="s">
        <v>86</v>
      </c>
      <c r="AV114" s="14" t="s">
        <v>161</v>
      </c>
      <c r="AW114" s="14" t="s">
        <v>37</v>
      </c>
      <c r="AX114" s="14" t="s">
        <v>84</v>
      </c>
      <c r="AY114" s="160" t="s">
        <v>153</v>
      </c>
    </row>
    <row r="115" spans="2:65" s="1" customFormat="1" ht="16.5" customHeight="1">
      <c r="B115" s="33"/>
      <c r="C115" s="128" t="s">
        <v>179</v>
      </c>
      <c r="D115" s="128" t="s">
        <v>156</v>
      </c>
      <c r="E115" s="129" t="s">
        <v>180</v>
      </c>
      <c r="F115" s="130" t="s">
        <v>181</v>
      </c>
      <c r="G115" s="131" t="s">
        <v>159</v>
      </c>
      <c r="H115" s="132">
        <v>3.3769999999999998</v>
      </c>
      <c r="I115" s="133">
        <v>55.56</v>
      </c>
      <c r="J115" s="134">
        <f>ROUND(I115*H115,2)</f>
        <v>187.63</v>
      </c>
      <c r="K115" s="130" t="s">
        <v>160</v>
      </c>
      <c r="L115" s="33"/>
      <c r="M115" s="135" t="s">
        <v>32</v>
      </c>
      <c r="N115" s="136" t="s">
        <v>47</v>
      </c>
      <c r="P115" s="137">
        <f>O115*H115</f>
        <v>0</v>
      </c>
      <c r="Q115" s="137">
        <v>2.5999999999999998E-4</v>
      </c>
      <c r="R115" s="137">
        <f>Q115*H115</f>
        <v>8.7801999999999986E-4</v>
      </c>
      <c r="S115" s="137">
        <v>0</v>
      </c>
      <c r="T115" s="138">
        <f>S115*H115</f>
        <v>0</v>
      </c>
      <c r="AR115" s="139" t="s">
        <v>161</v>
      </c>
      <c r="AT115" s="139" t="s">
        <v>156</v>
      </c>
      <c r="AU115" s="139" t="s">
        <v>86</v>
      </c>
      <c r="AY115" s="17" t="s">
        <v>153</v>
      </c>
      <c r="BE115" s="140">
        <f>IF(N115="základní",J115,0)</f>
        <v>187.63</v>
      </c>
      <c r="BF115" s="140">
        <f>IF(N115="snížená",J115,0)</f>
        <v>0</v>
      </c>
      <c r="BG115" s="140">
        <f>IF(N115="zákl. přenesená",J115,0)</f>
        <v>0</v>
      </c>
      <c r="BH115" s="140">
        <f>IF(N115="sníž. přenesená",J115,0)</f>
        <v>0</v>
      </c>
      <c r="BI115" s="140">
        <f>IF(N115="nulová",J115,0)</f>
        <v>0</v>
      </c>
      <c r="BJ115" s="17" t="s">
        <v>84</v>
      </c>
      <c r="BK115" s="140">
        <f>ROUND(I115*H115,2)</f>
        <v>187.63</v>
      </c>
      <c r="BL115" s="17" t="s">
        <v>161</v>
      </c>
      <c r="BM115" s="139" t="s">
        <v>182</v>
      </c>
    </row>
    <row r="116" spans="2:65" s="1" customFormat="1">
      <c r="B116" s="33"/>
      <c r="D116" s="141" t="s">
        <v>163</v>
      </c>
      <c r="F116" s="142" t="s">
        <v>183</v>
      </c>
      <c r="I116" s="143"/>
      <c r="L116" s="33"/>
      <c r="M116" s="144"/>
      <c r="T116" s="54"/>
      <c r="AT116" s="17" t="s">
        <v>163</v>
      </c>
      <c r="AU116" s="17" t="s">
        <v>86</v>
      </c>
    </row>
    <row r="117" spans="2:65" s="1" customFormat="1" ht="24.2" customHeight="1">
      <c r="B117" s="33"/>
      <c r="C117" s="128" t="s">
        <v>161</v>
      </c>
      <c r="D117" s="128" t="s">
        <v>156</v>
      </c>
      <c r="E117" s="129" t="s">
        <v>184</v>
      </c>
      <c r="F117" s="130" t="s">
        <v>185</v>
      </c>
      <c r="G117" s="131" t="s">
        <v>159</v>
      </c>
      <c r="H117" s="132">
        <v>3.3769999999999998</v>
      </c>
      <c r="I117" s="133">
        <v>602.71</v>
      </c>
      <c r="J117" s="134">
        <f>ROUND(I117*H117,2)</f>
        <v>2035.35</v>
      </c>
      <c r="K117" s="130" t="s">
        <v>160</v>
      </c>
      <c r="L117" s="33"/>
      <c r="M117" s="135" t="s">
        <v>32</v>
      </c>
      <c r="N117" s="136" t="s">
        <v>47</v>
      </c>
      <c r="P117" s="137">
        <f>O117*H117</f>
        <v>0</v>
      </c>
      <c r="Q117" s="137">
        <v>1.8380000000000001E-2</v>
      </c>
      <c r="R117" s="137">
        <f>Q117*H117</f>
        <v>6.2069260000000001E-2</v>
      </c>
      <c r="S117" s="137">
        <v>0</v>
      </c>
      <c r="T117" s="138">
        <f>S117*H117</f>
        <v>0</v>
      </c>
      <c r="AR117" s="139" t="s">
        <v>161</v>
      </c>
      <c r="AT117" s="139" t="s">
        <v>156</v>
      </c>
      <c r="AU117" s="139" t="s">
        <v>86</v>
      </c>
      <c r="AY117" s="17" t="s">
        <v>153</v>
      </c>
      <c r="BE117" s="140">
        <f>IF(N117="základní",J117,0)</f>
        <v>2035.35</v>
      </c>
      <c r="BF117" s="140">
        <f>IF(N117="snížená",J117,0)</f>
        <v>0</v>
      </c>
      <c r="BG117" s="140">
        <f>IF(N117="zákl. přenesená",J117,0)</f>
        <v>0</v>
      </c>
      <c r="BH117" s="140">
        <f>IF(N117="sníž. přenesená",J117,0)</f>
        <v>0</v>
      </c>
      <c r="BI117" s="140">
        <f>IF(N117="nulová",J117,0)</f>
        <v>0</v>
      </c>
      <c r="BJ117" s="17" t="s">
        <v>84</v>
      </c>
      <c r="BK117" s="140">
        <f>ROUND(I117*H117,2)</f>
        <v>2035.35</v>
      </c>
      <c r="BL117" s="17" t="s">
        <v>161</v>
      </c>
      <c r="BM117" s="139" t="s">
        <v>186</v>
      </c>
    </row>
    <row r="118" spans="2:65" s="1" customFormat="1">
      <c r="B118" s="33"/>
      <c r="D118" s="141" t="s">
        <v>163</v>
      </c>
      <c r="F118" s="142" t="s">
        <v>187</v>
      </c>
      <c r="I118" s="143"/>
      <c r="L118" s="33"/>
      <c r="M118" s="144"/>
      <c r="T118" s="54"/>
      <c r="AT118" s="17" t="s">
        <v>163</v>
      </c>
      <c r="AU118" s="17" t="s">
        <v>86</v>
      </c>
    </row>
    <row r="119" spans="2:65" s="1" customFormat="1" ht="16.5" customHeight="1">
      <c r="B119" s="33"/>
      <c r="C119" s="128" t="s">
        <v>188</v>
      </c>
      <c r="D119" s="128" t="s">
        <v>156</v>
      </c>
      <c r="E119" s="129" t="s">
        <v>189</v>
      </c>
      <c r="F119" s="130" t="s">
        <v>190</v>
      </c>
      <c r="G119" s="131" t="s">
        <v>159</v>
      </c>
      <c r="H119" s="132">
        <v>26.715</v>
      </c>
      <c r="I119" s="133">
        <v>273.10000000000002</v>
      </c>
      <c r="J119" s="134">
        <f>ROUND(I119*H119,2)</f>
        <v>7295.87</v>
      </c>
      <c r="K119" s="130" t="s">
        <v>160</v>
      </c>
      <c r="L119" s="33"/>
      <c r="M119" s="135" t="s">
        <v>32</v>
      </c>
      <c r="N119" s="136" t="s">
        <v>47</v>
      </c>
      <c r="P119" s="137">
        <f>O119*H119</f>
        <v>0</v>
      </c>
      <c r="Q119" s="137">
        <v>2.0480000000000002E-2</v>
      </c>
      <c r="R119" s="137">
        <f>Q119*H119</f>
        <v>0.54712320000000003</v>
      </c>
      <c r="S119" s="137">
        <v>0</v>
      </c>
      <c r="T119" s="138">
        <f>S119*H119</f>
        <v>0</v>
      </c>
      <c r="AR119" s="139" t="s">
        <v>161</v>
      </c>
      <c r="AT119" s="139" t="s">
        <v>156</v>
      </c>
      <c r="AU119" s="139" t="s">
        <v>86</v>
      </c>
      <c r="AY119" s="17" t="s">
        <v>153</v>
      </c>
      <c r="BE119" s="140">
        <f>IF(N119="základní",J119,0)</f>
        <v>7295.87</v>
      </c>
      <c r="BF119" s="140">
        <f>IF(N119="snížená",J119,0)</f>
        <v>0</v>
      </c>
      <c r="BG119" s="140">
        <f>IF(N119="zákl. přenesená",J119,0)</f>
        <v>0</v>
      </c>
      <c r="BH119" s="140">
        <f>IF(N119="sníž. přenesená",J119,0)</f>
        <v>0</v>
      </c>
      <c r="BI119" s="140">
        <f>IF(N119="nulová",J119,0)</f>
        <v>0</v>
      </c>
      <c r="BJ119" s="17" t="s">
        <v>84</v>
      </c>
      <c r="BK119" s="140">
        <f>ROUND(I119*H119,2)</f>
        <v>7295.87</v>
      </c>
      <c r="BL119" s="17" t="s">
        <v>161</v>
      </c>
      <c r="BM119" s="139" t="s">
        <v>191</v>
      </c>
    </row>
    <row r="120" spans="2:65" s="1" customFormat="1">
      <c r="B120" s="33"/>
      <c r="D120" s="141" t="s">
        <v>163</v>
      </c>
      <c r="F120" s="142" t="s">
        <v>192</v>
      </c>
      <c r="I120" s="143"/>
      <c r="L120" s="33"/>
      <c r="M120" s="144"/>
      <c r="T120" s="54"/>
      <c r="AT120" s="17" t="s">
        <v>163</v>
      </c>
      <c r="AU120" s="17" t="s">
        <v>86</v>
      </c>
    </row>
    <row r="121" spans="2:65" s="12" customFormat="1">
      <c r="B121" s="145"/>
      <c r="D121" s="146" t="s">
        <v>165</v>
      </c>
      <c r="E121" s="147" t="s">
        <v>32</v>
      </c>
      <c r="F121" s="148" t="s">
        <v>193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2" customFormat="1">
      <c r="B122" s="145"/>
      <c r="D122" s="146" t="s">
        <v>165</v>
      </c>
      <c r="E122" s="147" t="s">
        <v>32</v>
      </c>
      <c r="F122" s="148" t="s">
        <v>172</v>
      </c>
      <c r="H122" s="147" t="s">
        <v>32</v>
      </c>
      <c r="I122" s="149"/>
      <c r="L122" s="145"/>
      <c r="M122" s="150"/>
      <c r="T122" s="151"/>
      <c r="AT122" s="147" t="s">
        <v>165</v>
      </c>
      <c r="AU122" s="147" t="s">
        <v>86</v>
      </c>
      <c r="AV122" s="12" t="s">
        <v>84</v>
      </c>
      <c r="AW122" s="12" t="s">
        <v>37</v>
      </c>
      <c r="AX122" s="12" t="s">
        <v>76</v>
      </c>
      <c r="AY122" s="147" t="s">
        <v>153</v>
      </c>
    </row>
    <row r="123" spans="2:65" s="13" customFormat="1">
      <c r="B123" s="152"/>
      <c r="D123" s="146" t="s">
        <v>165</v>
      </c>
      <c r="E123" s="153" t="s">
        <v>32</v>
      </c>
      <c r="F123" s="154" t="s">
        <v>194</v>
      </c>
      <c r="H123" s="155">
        <v>7.7720000000000002</v>
      </c>
      <c r="I123" s="156"/>
      <c r="L123" s="152"/>
      <c r="M123" s="157"/>
      <c r="T123" s="158"/>
      <c r="AT123" s="153" t="s">
        <v>165</v>
      </c>
      <c r="AU123" s="153" t="s">
        <v>86</v>
      </c>
      <c r="AV123" s="13" t="s">
        <v>86</v>
      </c>
      <c r="AW123" s="13" t="s">
        <v>37</v>
      </c>
      <c r="AX123" s="13" t="s">
        <v>76</v>
      </c>
      <c r="AY123" s="153" t="s">
        <v>153</v>
      </c>
    </row>
    <row r="124" spans="2:65" s="12" customFormat="1">
      <c r="B124" s="145"/>
      <c r="D124" s="146" t="s">
        <v>165</v>
      </c>
      <c r="E124" s="147" t="s">
        <v>32</v>
      </c>
      <c r="F124" s="148" t="s">
        <v>174</v>
      </c>
      <c r="H124" s="147" t="s">
        <v>32</v>
      </c>
      <c r="I124" s="149"/>
      <c r="L124" s="145"/>
      <c r="M124" s="150"/>
      <c r="T124" s="151"/>
      <c r="AT124" s="147" t="s">
        <v>165</v>
      </c>
      <c r="AU124" s="147" t="s">
        <v>86</v>
      </c>
      <c r="AV124" s="12" t="s">
        <v>84</v>
      </c>
      <c r="AW124" s="12" t="s">
        <v>37</v>
      </c>
      <c r="AX124" s="12" t="s">
        <v>76</v>
      </c>
      <c r="AY124" s="147" t="s">
        <v>153</v>
      </c>
    </row>
    <row r="125" spans="2:65" s="13" customFormat="1">
      <c r="B125" s="152"/>
      <c r="D125" s="146" t="s">
        <v>165</v>
      </c>
      <c r="E125" s="153" t="s">
        <v>32</v>
      </c>
      <c r="F125" s="154" t="s">
        <v>195</v>
      </c>
      <c r="H125" s="155">
        <v>10.385999999999999</v>
      </c>
      <c r="I125" s="156"/>
      <c r="L125" s="152"/>
      <c r="M125" s="157"/>
      <c r="T125" s="158"/>
      <c r="AT125" s="153" t="s">
        <v>165</v>
      </c>
      <c r="AU125" s="153" t="s">
        <v>86</v>
      </c>
      <c r="AV125" s="13" t="s">
        <v>86</v>
      </c>
      <c r="AW125" s="13" t="s">
        <v>37</v>
      </c>
      <c r="AX125" s="13" t="s">
        <v>76</v>
      </c>
      <c r="AY125" s="153" t="s">
        <v>153</v>
      </c>
    </row>
    <row r="126" spans="2:65" s="12" customFormat="1">
      <c r="B126" s="145"/>
      <c r="D126" s="146" t="s">
        <v>165</v>
      </c>
      <c r="E126" s="147" t="s">
        <v>32</v>
      </c>
      <c r="F126" s="148" t="s">
        <v>176</v>
      </c>
      <c r="H126" s="147" t="s">
        <v>32</v>
      </c>
      <c r="I126" s="149"/>
      <c r="L126" s="145"/>
      <c r="M126" s="150"/>
      <c r="T126" s="151"/>
      <c r="AT126" s="147" t="s">
        <v>165</v>
      </c>
      <c r="AU126" s="147" t="s">
        <v>86</v>
      </c>
      <c r="AV126" s="12" t="s">
        <v>84</v>
      </c>
      <c r="AW126" s="12" t="s">
        <v>37</v>
      </c>
      <c r="AX126" s="12" t="s">
        <v>76</v>
      </c>
      <c r="AY126" s="147" t="s">
        <v>153</v>
      </c>
    </row>
    <row r="127" spans="2:65" s="13" customFormat="1">
      <c r="B127" s="152"/>
      <c r="D127" s="146" t="s">
        <v>165</v>
      </c>
      <c r="E127" s="153" t="s">
        <v>32</v>
      </c>
      <c r="F127" s="154" t="s">
        <v>196</v>
      </c>
      <c r="H127" s="155">
        <v>8.5570000000000004</v>
      </c>
      <c r="I127" s="156"/>
      <c r="L127" s="152"/>
      <c r="M127" s="157"/>
      <c r="T127" s="158"/>
      <c r="AT127" s="153" t="s">
        <v>165</v>
      </c>
      <c r="AU127" s="153" t="s">
        <v>86</v>
      </c>
      <c r="AV127" s="13" t="s">
        <v>86</v>
      </c>
      <c r="AW127" s="13" t="s">
        <v>37</v>
      </c>
      <c r="AX127" s="13" t="s">
        <v>76</v>
      </c>
      <c r="AY127" s="153" t="s">
        <v>153</v>
      </c>
    </row>
    <row r="128" spans="2:65" s="14" customFormat="1">
      <c r="B128" s="159"/>
      <c r="D128" s="146" t="s">
        <v>165</v>
      </c>
      <c r="E128" s="160" t="s">
        <v>32</v>
      </c>
      <c r="F128" s="161" t="s">
        <v>178</v>
      </c>
      <c r="H128" s="162">
        <v>26.715</v>
      </c>
      <c r="I128" s="163"/>
      <c r="L128" s="159"/>
      <c r="M128" s="164"/>
      <c r="T128" s="165"/>
      <c r="AT128" s="160" t="s">
        <v>165</v>
      </c>
      <c r="AU128" s="160" t="s">
        <v>86</v>
      </c>
      <c r="AV128" s="14" t="s">
        <v>161</v>
      </c>
      <c r="AW128" s="14" t="s">
        <v>37</v>
      </c>
      <c r="AX128" s="14" t="s">
        <v>84</v>
      </c>
      <c r="AY128" s="160" t="s">
        <v>153</v>
      </c>
    </row>
    <row r="129" spans="2:65" s="1" customFormat="1" ht="24.2" customHeight="1">
      <c r="B129" s="33"/>
      <c r="C129" s="128" t="s">
        <v>154</v>
      </c>
      <c r="D129" s="128" t="s">
        <v>156</v>
      </c>
      <c r="E129" s="129" t="s">
        <v>197</v>
      </c>
      <c r="F129" s="130" t="s">
        <v>198</v>
      </c>
      <c r="G129" s="131" t="s">
        <v>159</v>
      </c>
      <c r="H129" s="132">
        <v>213.71799999999999</v>
      </c>
      <c r="I129" s="133">
        <v>55.56</v>
      </c>
      <c r="J129" s="134">
        <f>ROUND(I129*H129,2)</f>
        <v>11874.17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7.9000000000000008E-3</v>
      </c>
      <c r="R129" s="137">
        <f>Q129*H129</f>
        <v>1.6883722000000001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11874.17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11874.17</v>
      </c>
      <c r="BL129" s="17" t="s">
        <v>161</v>
      </c>
      <c r="BM129" s="139" t="s">
        <v>199</v>
      </c>
    </row>
    <row r="130" spans="2:65" s="1" customFormat="1">
      <c r="B130" s="33"/>
      <c r="D130" s="141" t="s">
        <v>163</v>
      </c>
      <c r="F130" s="142" t="s">
        <v>200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193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172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201</v>
      </c>
      <c r="H133" s="155">
        <v>62.179000000000002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174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202</v>
      </c>
      <c r="H135" s="155">
        <v>83.084999999999994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2" customFormat="1">
      <c r="B136" s="145"/>
      <c r="D136" s="146" t="s">
        <v>165</v>
      </c>
      <c r="E136" s="147" t="s">
        <v>32</v>
      </c>
      <c r="F136" s="148" t="s">
        <v>176</v>
      </c>
      <c r="H136" s="147" t="s">
        <v>32</v>
      </c>
      <c r="I136" s="149"/>
      <c r="L136" s="145"/>
      <c r="M136" s="150"/>
      <c r="T136" s="151"/>
      <c r="AT136" s="147" t="s">
        <v>165</v>
      </c>
      <c r="AU136" s="147" t="s">
        <v>86</v>
      </c>
      <c r="AV136" s="12" t="s">
        <v>84</v>
      </c>
      <c r="AW136" s="12" t="s">
        <v>37</v>
      </c>
      <c r="AX136" s="12" t="s">
        <v>76</v>
      </c>
      <c r="AY136" s="147" t="s">
        <v>153</v>
      </c>
    </row>
    <row r="137" spans="2:65" s="13" customFormat="1">
      <c r="B137" s="152"/>
      <c r="D137" s="146" t="s">
        <v>165</v>
      </c>
      <c r="E137" s="153" t="s">
        <v>32</v>
      </c>
      <c r="F137" s="154" t="s">
        <v>203</v>
      </c>
      <c r="H137" s="155">
        <v>68.453999999999994</v>
      </c>
      <c r="I137" s="156"/>
      <c r="L137" s="152"/>
      <c r="M137" s="157"/>
      <c r="T137" s="158"/>
      <c r="AT137" s="153" t="s">
        <v>165</v>
      </c>
      <c r="AU137" s="153" t="s">
        <v>86</v>
      </c>
      <c r="AV137" s="13" t="s">
        <v>86</v>
      </c>
      <c r="AW137" s="13" t="s">
        <v>37</v>
      </c>
      <c r="AX137" s="13" t="s">
        <v>76</v>
      </c>
      <c r="AY137" s="153" t="s">
        <v>153</v>
      </c>
    </row>
    <row r="138" spans="2:65" s="14" customFormat="1">
      <c r="B138" s="159"/>
      <c r="D138" s="146" t="s">
        <v>165</v>
      </c>
      <c r="E138" s="160" t="s">
        <v>32</v>
      </c>
      <c r="F138" s="161" t="s">
        <v>178</v>
      </c>
      <c r="H138" s="162">
        <v>213.71799999999999</v>
      </c>
      <c r="I138" s="163"/>
      <c r="L138" s="159"/>
      <c r="M138" s="164"/>
      <c r="T138" s="165"/>
      <c r="AT138" s="160" t="s">
        <v>165</v>
      </c>
      <c r="AU138" s="160" t="s">
        <v>86</v>
      </c>
      <c r="AV138" s="14" t="s">
        <v>161</v>
      </c>
      <c r="AW138" s="14" t="s">
        <v>37</v>
      </c>
      <c r="AX138" s="14" t="s">
        <v>84</v>
      </c>
      <c r="AY138" s="160" t="s">
        <v>153</v>
      </c>
    </row>
    <row r="139" spans="2:65" s="1" customFormat="1" ht="24.2" customHeight="1">
      <c r="B139" s="33"/>
      <c r="C139" s="128" t="s">
        <v>204</v>
      </c>
      <c r="D139" s="128" t="s">
        <v>156</v>
      </c>
      <c r="E139" s="129" t="s">
        <v>205</v>
      </c>
      <c r="F139" s="130" t="s">
        <v>206</v>
      </c>
      <c r="G139" s="131" t="s">
        <v>159</v>
      </c>
      <c r="H139" s="132">
        <v>26.715</v>
      </c>
      <c r="I139" s="133">
        <v>291.94</v>
      </c>
      <c r="J139" s="134">
        <f>ROUND(I139*H139,2)</f>
        <v>7799.18</v>
      </c>
      <c r="K139" s="130" t="s">
        <v>160</v>
      </c>
      <c r="L139" s="33"/>
      <c r="M139" s="135" t="s">
        <v>32</v>
      </c>
      <c r="N139" s="136" t="s">
        <v>47</v>
      </c>
      <c r="P139" s="137">
        <f>O139*H139</f>
        <v>0</v>
      </c>
      <c r="Q139" s="137">
        <v>4.3800000000000002E-3</v>
      </c>
      <c r="R139" s="137">
        <f>Q139*H139</f>
        <v>0.11701170000000001</v>
      </c>
      <c r="S139" s="137">
        <v>0</v>
      </c>
      <c r="T139" s="138">
        <f>S139*H139</f>
        <v>0</v>
      </c>
      <c r="AR139" s="139" t="s">
        <v>161</v>
      </c>
      <c r="AT139" s="139" t="s">
        <v>156</v>
      </c>
      <c r="AU139" s="139" t="s">
        <v>86</v>
      </c>
      <c r="AY139" s="17" t="s">
        <v>153</v>
      </c>
      <c r="BE139" s="140">
        <f>IF(N139="základní",J139,0)</f>
        <v>7799.18</v>
      </c>
      <c r="BF139" s="140">
        <f>IF(N139="snížená",J139,0)</f>
        <v>0</v>
      </c>
      <c r="BG139" s="140">
        <f>IF(N139="zákl. přenesená",J139,0)</f>
        <v>0</v>
      </c>
      <c r="BH139" s="140">
        <f>IF(N139="sníž. přenesená",J139,0)</f>
        <v>0</v>
      </c>
      <c r="BI139" s="140">
        <f>IF(N139="nulová",J139,0)</f>
        <v>0</v>
      </c>
      <c r="BJ139" s="17" t="s">
        <v>84</v>
      </c>
      <c r="BK139" s="140">
        <f>ROUND(I139*H139,2)</f>
        <v>7799.18</v>
      </c>
      <c r="BL139" s="17" t="s">
        <v>161</v>
      </c>
      <c r="BM139" s="139" t="s">
        <v>207</v>
      </c>
    </row>
    <row r="140" spans="2:65" s="1" customFormat="1">
      <c r="B140" s="33"/>
      <c r="D140" s="141" t="s">
        <v>163</v>
      </c>
      <c r="F140" s="142" t="s">
        <v>208</v>
      </c>
      <c r="I140" s="143"/>
      <c r="L140" s="33"/>
      <c r="M140" s="144"/>
      <c r="T140" s="54"/>
      <c r="AT140" s="17" t="s">
        <v>163</v>
      </c>
      <c r="AU140" s="17" t="s">
        <v>86</v>
      </c>
    </row>
    <row r="141" spans="2:65" s="1" customFormat="1" ht="16.5" customHeight="1">
      <c r="B141" s="33"/>
      <c r="C141" s="128" t="s">
        <v>209</v>
      </c>
      <c r="D141" s="128" t="s">
        <v>156</v>
      </c>
      <c r="E141" s="129" t="s">
        <v>210</v>
      </c>
      <c r="F141" s="130" t="s">
        <v>211</v>
      </c>
      <c r="G141" s="131" t="s">
        <v>159</v>
      </c>
      <c r="H141" s="132">
        <v>9.2270000000000003</v>
      </c>
      <c r="I141" s="133">
        <v>55.56</v>
      </c>
      <c r="J141" s="134">
        <f>ROUND(I141*H141,2)</f>
        <v>512.65</v>
      </c>
      <c r="K141" s="130" t="s">
        <v>160</v>
      </c>
      <c r="L141" s="33"/>
      <c r="M141" s="135" t="s">
        <v>32</v>
      </c>
      <c r="N141" s="136" t="s">
        <v>47</v>
      </c>
      <c r="P141" s="137">
        <f>O141*H141</f>
        <v>0</v>
      </c>
      <c r="Q141" s="137">
        <v>2.5999999999999998E-4</v>
      </c>
      <c r="R141" s="137">
        <f>Q141*H141</f>
        <v>2.39902E-3</v>
      </c>
      <c r="S141" s="137">
        <v>0</v>
      </c>
      <c r="T141" s="138">
        <f>S141*H141</f>
        <v>0</v>
      </c>
      <c r="AR141" s="139" t="s">
        <v>161</v>
      </c>
      <c r="AT141" s="139" t="s">
        <v>156</v>
      </c>
      <c r="AU141" s="139" t="s">
        <v>86</v>
      </c>
      <c r="AY141" s="17" t="s">
        <v>153</v>
      </c>
      <c r="BE141" s="140">
        <f>IF(N141="základní",J141,0)</f>
        <v>512.65</v>
      </c>
      <c r="BF141" s="140">
        <f>IF(N141="snížená",J141,0)</f>
        <v>0</v>
      </c>
      <c r="BG141" s="140">
        <f>IF(N141="zákl. přenesená",J141,0)</f>
        <v>0</v>
      </c>
      <c r="BH141" s="140">
        <f>IF(N141="sníž. přenesená",J141,0)</f>
        <v>0</v>
      </c>
      <c r="BI141" s="140">
        <f>IF(N141="nulová",J141,0)</f>
        <v>0</v>
      </c>
      <c r="BJ141" s="17" t="s">
        <v>84</v>
      </c>
      <c r="BK141" s="140">
        <f>ROUND(I141*H141,2)</f>
        <v>512.65</v>
      </c>
      <c r="BL141" s="17" t="s">
        <v>161</v>
      </c>
      <c r="BM141" s="139" t="s">
        <v>212</v>
      </c>
    </row>
    <row r="142" spans="2:65" s="1" customFormat="1">
      <c r="B142" s="33"/>
      <c r="D142" s="141" t="s">
        <v>163</v>
      </c>
      <c r="F142" s="142" t="s">
        <v>213</v>
      </c>
      <c r="I142" s="143"/>
      <c r="L142" s="33"/>
      <c r="M142" s="144"/>
      <c r="T142" s="54"/>
      <c r="AT142" s="17" t="s">
        <v>163</v>
      </c>
      <c r="AU142" s="17" t="s">
        <v>86</v>
      </c>
    </row>
    <row r="143" spans="2:65" s="12" customFormat="1">
      <c r="B143" s="145"/>
      <c r="D143" s="146" t="s">
        <v>165</v>
      </c>
      <c r="E143" s="147" t="s">
        <v>32</v>
      </c>
      <c r="F143" s="148" t="s">
        <v>214</v>
      </c>
      <c r="H143" s="147" t="s">
        <v>32</v>
      </c>
      <c r="I143" s="149"/>
      <c r="L143" s="145"/>
      <c r="M143" s="150"/>
      <c r="T143" s="151"/>
      <c r="AT143" s="147" t="s">
        <v>165</v>
      </c>
      <c r="AU143" s="147" t="s">
        <v>86</v>
      </c>
      <c r="AV143" s="12" t="s">
        <v>84</v>
      </c>
      <c r="AW143" s="12" t="s">
        <v>37</v>
      </c>
      <c r="AX143" s="12" t="s">
        <v>76</v>
      </c>
      <c r="AY143" s="147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172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215</v>
      </c>
      <c r="H145" s="155">
        <v>3.0910000000000002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2" customFormat="1">
      <c r="B146" s="145"/>
      <c r="D146" s="146" t="s">
        <v>165</v>
      </c>
      <c r="E146" s="147" t="s">
        <v>32</v>
      </c>
      <c r="F146" s="148" t="s">
        <v>174</v>
      </c>
      <c r="H146" s="147" t="s">
        <v>32</v>
      </c>
      <c r="I146" s="149"/>
      <c r="L146" s="145"/>
      <c r="M146" s="150"/>
      <c r="T146" s="151"/>
      <c r="AT146" s="147" t="s">
        <v>165</v>
      </c>
      <c r="AU146" s="147" t="s">
        <v>86</v>
      </c>
      <c r="AV146" s="12" t="s">
        <v>84</v>
      </c>
      <c r="AW146" s="12" t="s">
        <v>37</v>
      </c>
      <c r="AX146" s="12" t="s">
        <v>76</v>
      </c>
      <c r="AY146" s="147" t="s">
        <v>153</v>
      </c>
    </row>
    <row r="147" spans="2:65" s="13" customFormat="1">
      <c r="B147" s="152"/>
      <c r="D147" s="146" t="s">
        <v>165</v>
      </c>
      <c r="E147" s="153" t="s">
        <v>32</v>
      </c>
      <c r="F147" s="154" t="s">
        <v>216</v>
      </c>
      <c r="H147" s="155">
        <v>2.5059999999999998</v>
      </c>
      <c r="I147" s="156"/>
      <c r="L147" s="152"/>
      <c r="M147" s="157"/>
      <c r="T147" s="158"/>
      <c r="AT147" s="153" t="s">
        <v>165</v>
      </c>
      <c r="AU147" s="153" t="s">
        <v>86</v>
      </c>
      <c r="AV147" s="13" t="s">
        <v>86</v>
      </c>
      <c r="AW147" s="13" t="s">
        <v>37</v>
      </c>
      <c r="AX147" s="13" t="s">
        <v>76</v>
      </c>
      <c r="AY147" s="153" t="s">
        <v>153</v>
      </c>
    </row>
    <row r="148" spans="2:65" s="12" customFormat="1">
      <c r="B148" s="145"/>
      <c r="D148" s="146" t="s">
        <v>165</v>
      </c>
      <c r="E148" s="147" t="s">
        <v>32</v>
      </c>
      <c r="F148" s="148" t="s">
        <v>176</v>
      </c>
      <c r="H148" s="147" t="s">
        <v>32</v>
      </c>
      <c r="I148" s="149"/>
      <c r="L148" s="145"/>
      <c r="M148" s="150"/>
      <c r="T148" s="151"/>
      <c r="AT148" s="147" t="s">
        <v>165</v>
      </c>
      <c r="AU148" s="147" t="s">
        <v>86</v>
      </c>
      <c r="AV148" s="12" t="s">
        <v>84</v>
      </c>
      <c r="AW148" s="12" t="s">
        <v>37</v>
      </c>
      <c r="AX148" s="12" t="s">
        <v>76</v>
      </c>
      <c r="AY148" s="147" t="s">
        <v>153</v>
      </c>
    </row>
    <row r="149" spans="2:65" s="13" customFormat="1">
      <c r="B149" s="152"/>
      <c r="D149" s="146" t="s">
        <v>165</v>
      </c>
      <c r="E149" s="153" t="s">
        <v>32</v>
      </c>
      <c r="F149" s="154" t="s">
        <v>217</v>
      </c>
      <c r="H149" s="155">
        <v>3.63</v>
      </c>
      <c r="I149" s="156"/>
      <c r="L149" s="152"/>
      <c r="M149" s="157"/>
      <c r="T149" s="158"/>
      <c r="AT149" s="153" t="s">
        <v>165</v>
      </c>
      <c r="AU149" s="153" t="s">
        <v>86</v>
      </c>
      <c r="AV149" s="13" t="s">
        <v>86</v>
      </c>
      <c r="AW149" s="13" t="s">
        <v>37</v>
      </c>
      <c r="AX149" s="13" t="s">
        <v>76</v>
      </c>
      <c r="AY149" s="153" t="s">
        <v>153</v>
      </c>
    </row>
    <row r="150" spans="2:65" s="14" customFormat="1">
      <c r="B150" s="159"/>
      <c r="D150" s="146" t="s">
        <v>165</v>
      </c>
      <c r="E150" s="160" t="s">
        <v>32</v>
      </c>
      <c r="F150" s="161" t="s">
        <v>178</v>
      </c>
      <c r="H150" s="162">
        <v>9.2270000000000003</v>
      </c>
      <c r="I150" s="163"/>
      <c r="L150" s="159"/>
      <c r="M150" s="164"/>
      <c r="T150" s="165"/>
      <c r="AT150" s="160" t="s">
        <v>165</v>
      </c>
      <c r="AU150" s="160" t="s">
        <v>86</v>
      </c>
      <c r="AV150" s="14" t="s">
        <v>161</v>
      </c>
      <c r="AW150" s="14" t="s">
        <v>37</v>
      </c>
      <c r="AX150" s="14" t="s">
        <v>84</v>
      </c>
      <c r="AY150" s="160" t="s">
        <v>153</v>
      </c>
    </row>
    <row r="151" spans="2:65" s="1" customFormat="1" ht="24.2" customHeight="1">
      <c r="B151" s="33"/>
      <c r="C151" s="128" t="s">
        <v>218</v>
      </c>
      <c r="D151" s="128" t="s">
        <v>156</v>
      </c>
      <c r="E151" s="129" t="s">
        <v>219</v>
      </c>
      <c r="F151" s="130" t="s">
        <v>220</v>
      </c>
      <c r="G151" s="131" t="s">
        <v>159</v>
      </c>
      <c r="H151" s="132">
        <v>9.2270000000000003</v>
      </c>
      <c r="I151" s="133">
        <v>602.71</v>
      </c>
      <c r="J151" s="134">
        <f>ROUND(I151*H151,2)</f>
        <v>5561.21</v>
      </c>
      <c r="K151" s="130" t="s">
        <v>160</v>
      </c>
      <c r="L151" s="33"/>
      <c r="M151" s="135" t="s">
        <v>32</v>
      </c>
      <c r="N151" s="136" t="s">
        <v>47</v>
      </c>
      <c r="P151" s="137">
        <f>O151*H151</f>
        <v>0</v>
      </c>
      <c r="Q151" s="137">
        <v>1.8380000000000001E-2</v>
      </c>
      <c r="R151" s="137">
        <f>Q151*H151</f>
        <v>0.16959226000000002</v>
      </c>
      <c r="S151" s="137">
        <v>0</v>
      </c>
      <c r="T151" s="138">
        <f>S151*H151</f>
        <v>0</v>
      </c>
      <c r="AR151" s="139" t="s">
        <v>161</v>
      </c>
      <c r="AT151" s="139" t="s">
        <v>156</v>
      </c>
      <c r="AU151" s="139" t="s">
        <v>86</v>
      </c>
      <c r="AY151" s="17" t="s">
        <v>153</v>
      </c>
      <c r="BE151" s="140">
        <f>IF(N151="základní",J151,0)</f>
        <v>5561.21</v>
      </c>
      <c r="BF151" s="140">
        <f>IF(N151="snížená",J151,0)</f>
        <v>0</v>
      </c>
      <c r="BG151" s="140">
        <f>IF(N151="zákl. přenesená",J151,0)</f>
        <v>0</v>
      </c>
      <c r="BH151" s="140">
        <f>IF(N151="sníž. přenesená",J151,0)</f>
        <v>0</v>
      </c>
      <c r="BI151" s="140">
        <f>IF(N151="nulová",J151,0)</f>
        <v>0</v>
      </c>
      <c r="BJ151" s="17" t="s">
        <v>84</v>
      </c>
      <c r="BK151" s="140">
        <f>ROUND(I151*H151,2)</f>
        <v>5561.21</v>
      </c>
      <c r="BL151" s="17" t="s">
        <v>161</v>
      </c>
      <c r="BM151" s="139" t="s">
        <v>221</v>
      </c>
    </row>
    <row r="152" spans="2:65" s="1" customFormat="1">
      <c r="B152" s="33"/>
      <c r="D152" s="141" t="s">
        <v>163</v>
      </c>
      <c r="F152" s="142" t="s">
        <v>222</v>
      </c>
      <c r="I152" s="143"/>
      <c r="L152" s="33"/>
      <c r="M152" s="144"/>
      <c r="T152" s="54"/>
      <c r="AT152" s="17" t="s">
        <v>163</v>
      </c>
      <c r="AU152" s="17" t="s">
        <v>86</v>
      </c>
    </row>
    <row r="153" spans="2:65" s="1" customFormat="1" ht="24.2" customHeight="1">
      <c r="B153" s="33"/>
      <c r="C153" s="128" t="s">
        <v>223</v>
      </c>
      <c r="D153" s="128" t="s">
        <v>156</v>
      </c>
      <c r="E153" s="129" t="s">
        <v>224</v>
      </c>
      <c r="F153" s="130" t="s">
        <v>225</v>
      </c>
      <c r="G153" s="131" t="s">
        <v>226</v>
      </c>
      <c r="H153" s="132">
        <v>5.08</v>
      </c>
      <c r="I153" s="133">
        <v>55.56</v>
      </c>
      <c r="J153" s="134">
        <f>ROUND(I153*H153,2)</f>
        <v>282.24</v>
      </c>
      <c r="K153" s="130" t="s">
        <v>160</v>
      </c>
      <c r="L153" s="33"/>
      <c r="M153" s="135" t="s">
        <v>32</v>
      </c>
      <c r="N153" s="136" t="s">
        <v>47</v>
      </c>
      <c r="P153" s="137">
        <f>O153*H153</f>
        <v>0</v>
      </c>
      <c r="Q153" s="137">
        <v>0</v>
      </c>
      <c r="R153" s="137">
        <f>Q153*H153</f>
        <v>0</v>
      </c>
      <c r="S153" s="137">
        <v>0</v>
      </c>
      <c r="T153" s="138">
        <f>S153*H153</f>
        <v>0</v>
      </c>
      <c r="AR153" s="139" t="s">
        <v>161</v>
      </c>
      <c r="AT153" s="139" t="s">
        <v>156</v>
      </c>
      <c r="AU153" s="139" t="s">
        <v>86</v>
      </c>
      <c r="AY153" s="17" t="s">
        <v>153</v>
      </c>
      <c r="BE153" s="140">
        <f>IF(N153="základní",J153,0)</f>
        <v>282.24</v>
      </c>
      <c r="BF153" s="140">
        <f>IF(N153="snížená",J153,0)</f>
        <v>0</v>
      </c>
      <c r="BG153" s="140">
        <f>IF(N153="zákl. přenesená",J153,0)</f>
        <v>0</v>
      </c>
      <c r="BH153" s="140">
        <f>IF(N153="sníž. přenesená",J153,0)</f>
        <v>0</v>
      </c>
      <c r="BI153" s="140">
        <f>IF(N153="nulová",J153,0)</f>
        <v>0</v>
      </c>
      <c r="BJ153" s="17" t="s">
        <v>84</v>
      </c>
      <c r="BK153" s="140">
        <f>ROUND(I153*H153,2)</f>
        <v>282.24</v>
      </c>
      <c r="BL153" s="17" t="s">
        <v>161</v>
      </c>
      <c r="BM153" s="139" t="s">
        <v>227</v>
      </c>
    </row>
    <row r="154" spans="2:65" s="1" customFormat="1">
      <c r="B154" s="33"/>
      <c r="D154" s="141" t="s">
        <v>163</v>
      </c>
      <c r="F154" s="142" t="s">
        <v>228</v>
      </c>
      <c r="I154" s="143"/>
      <c r="L154" s="33"/>
      <c r="M154" s="144"/>
      <c r="T154" s="54"/>
      <c r="AT154" s="17" t="s">
        <v>163</v>
      </c>
      <c r="AU154" s="17" t="s">
        <v>86</v>
      </c>
    </row>
    <row r="155" spans="2:65" s="12" customFormat="1">
      <c r="B155" s="145"/>
      <c r="D155" s="146" t="s">
        <v>165</v>
      </c>
      <c r="E155" s="147" t="s">
        <v>32</v>
      </c>
      <c r="F155" s="148" t="s">
        <v>172</v>
      </c>
      <c r="H155" s="147" t="s">
        <v>32</v>
      </c>
      <c r="I155" s="149"/>
      <c r="L155" s="145"/>
      <c r="M155" s="150"/>
      <c r="T155" s="151"/>
      <c r="AT155" s="147" t="s">
        <v>165</v>
      </c>
      <c r="AU155" s="147" t="s">
        <v>86</v>
      </c>
      <c r="AV155" s="12" t="s">
        <v>84</v>
      </c>
      <c r="AW155" s="12" t="s">
        <v>37</v>
      </c>
      <c r="AX155" s="12" t="s">
        <v>76</v>
      </c>
      <c r="AY155" s="147" t="s">
        <v>153</v>
      </c>
    </row>
    <row r="156" spans="2:65" s="13" customFormat="1">
      <c r="B156" s="152"/>
      <c r="D156" s="146" t="s">
        <v>165</v>
      </c>
      <c r="E156" s="153" t="s">
        <v>32</v>
      </c>
      <c r="F156" s="154" t="s">
        <v>229</v>
      </c>
      <c r="H156" s="155">
        <v>5.08</v>
      </c>
      <c r="I156" s="156"/>
      <c r="L156" s="152"/>
      <c r="M156" s="157"/>
      <c r="T156" s="158"/>
      <c r="AT156" s="153" t="s">
        <v>165</v>
      </c>
      <c r="AU156" s="153" t="s">
        <v>86</v>
      </c>
      <c r="AV156" s="13" t="s">
        <v>86</v>
      </c>
      <c r="AW156" s="13" t="s">
        <v>37</v>
      </c>
      <c r="AX156" s="13" t="s">
        <v>84</v>
      </c>
      <c r="AY156" s="153" t="s">
        <v>153</v>
      </c>
    </row>
    <row r="157" spans="2:65" s="1" customFormat="1" ht="16.5" customHeight="1">
      <c r="B157" s="33"/>
      <c r="C157" s="166" t="s">
        <v>230</v>
      </c>
      <c r="D157" s="166" t="s">
        <v>231</v>
      </c>
      <c r="E157" s="167" t="s">
        <v>232</v>
      </c>
      <c r="F157" s="168" t="s">
        <v>233</v>
      </c>
      <c r="G157" s="169" t="s">
        <v>226</v>
      </c>
      <c r="H157" s="170">
        <v>6</v>
      </c>
      <c r="I157" s="171">
        <v>12.24</v>
      </c>
      <c r="J157" s="172">
        <f>ROUND(I157*H157,2)</f>
        <v>73.44</v>
      </c>
      <c r="K157" s="168" t="s">
        <v>160</v>
      </c>
      <c r="L157" s="173"/>
      <c r="M157" s="174" t="s">
        <v>32</v>
      </c>
      <c r="N157" s="175" t="s">
        <v>47</v>
      </c>
      <c r="P157" s="137">
        <f>O157*H157</f>
        <v>0</v>
      </c>
      <c r="Q157" s="137">
        <v>1E-4</v>
      </c>
      <c r="R157" s="137">
        <f>Q157*H157</f>
        <v>6.0000000000000006E-4</v>
      </c>
      <c r="S157" s="137">
        <v>0</v>
      </c>
      <c r="T157" s="138">
        <f>S157*H157</f>
        <v>0</v>
      </c>
      <c r="AR157" s="139" t="s">
        <v>209</v>
      </c>
      <c r="AT157" s="139" t="s">
        <v>231</v>
      </c>
      <c r="AU157" s="139" t="s">
        <v>86</v>
      </c>
      <c r="AY157" s="17" t="s">
        <v>153</v>
      </c>
      <c r="BE157" s="140">
        <f>IF(N157="základní",J157,0)</f>
        <v>73.44</v>
      </c>
      <c r="BF157" s="140">
        <f>IF(N157="snížená",J157,0)</f>
        <v>0</v>
      </c>
      <c r="BG157" s="140">
        <f>IF(N157="zákl. přenesená",J157,0)</f>
        <v>0</v>
      </c>
      <c r="BH157" s="140">
        <f>IF(N157="sníž. přenesená",J157,0)</f>
        <v>0</v>
      </c>
      <c r="BI157" s="140">
        <f>IF(N157="nulová",J157,0)</f>
        <v>0</v>
      </c>
      <c r="BJ157" s="17" t="s">
        <v>84</v>
      </c>
      <c r="BK157" s="140">
        <f>ROUND(I157*H157,2)</f>
        <v>73.44</v>
      </c>
      <c r="BL157" s="17" t="s">
        <v>161</v>
      </c>
      <c r="BM157" s="139" t="s">
        <v>234</v>
      </c>
    </row>
    <row r="158" spans="2:65" s="11" customFormat="1" ht="22.9" customHeight="1">
      <c r="B158" s="116"/>
      <c r="D158" s="117" t="s">
        <v>75</v>
      </c>
      <c r="E158" s="126" t="s">
        <v>218</v>
      </c>
      <c r="F158" s="126" t="s">
        <v>235</v>
      </c>
      <c r="I158" s="119"/>
      <c r="J158" s="127">
        <f>BK158</f>
        <v>15672.980000000001</v>
      </c>
      <c r="L158" s="116"/>
      <c r="M158" s="121"/>
      <c r="P158" s="122">
        <f>SUM(P159:P215)</f>
        <v>0</v>
      </c>
      <c r="R158" s="122">
        <f>SUM(R159:R215)</f>
        <v>4.4900999999999996E-4</v>
      </c>
      <c r="T158" s="123">
        <f>SUM(T159:T215)</f>
        <v>2.4029550000000004</v>
      </c>
      <c r="AR158" s="117" t="s">
        <v>84</v>
      </c>
      <c r="AT158" s="124" t="s">
        <v>75</v>
      </c>
      <c r="AU158" s="124" t="s">
        <v>84</v>
      </c>
      <c r="AY158" s="117" t="s">
        <v>153</v>
      </c>
      <c r="BK158" s="125">
        <f>SUM(BK159:BK215)</f>
        <v>15672.980000000001</v>
      </c>
    </row>
    <row r="159" spans="2:65" s="1" customFormat="1" ht="24.2" customHeight="1">
      <c r="B159" s="33"/>
      <c r="C159" s="128" t="s">
        <v>8</v>
      </c>
      <c r="D159" s="128" t="s">
        <v>156</v>
      </c>
      <c r="E159" s="129" t="s">
        <v>236</v>
      </c>
      <c r="F159" s="130" t="s">
        <v>237</v>
      </c>
      <c r="G159" s="131" t="s">
        <v>159</v>
      </c>
      <c r="H159" s="132">
        <v>3.3769999999999998</v>
      </c>
      <c r="I159" s="133">
        <v>46.14</v>
      </c>
      <c r="J159" s="134">
        <f>ROUND(I159*H159,2)</f>
        <v>155.81</v>
      </c>
      <c r="K159" s="130" t="s">
        <v>160</v>
      </c>
      <c r="L159" s="33"/>
      <c r="M159" s="135" t="s">
        <v>32</v>
      </c>
      <c r="N159" s="136" t="s">
        <v>47</v>
      </c>
      <c r="P159" s="137">
        <f>O159*H159</f>
        <v>0</v>
      </c>
      <c r="Q159" s="137">
        <v>1.2999999999999999E-4</v>
      </c>
      <c r="R159" s="137">
        <f>Q159*H159</f>
        <v>4.3900999999999993E-4</v>
      </c>
      <c r="S159" s="137">
        <v>0</v>
      </c>
      <c r="T159" s="138">
        <f>S159*H159</f>
        <v>0</v>
      </c>
      <c r="AR159" s="139" t="s">
        <v>161</v>
      </c>
      <c r="AT159" s="139" t="s">
        <v>156</v>
      </c>
      <c r="AU159" s="139" t="s">
        <v>86</v>
      </c>
      <c r="AY159" s="17" t="s">
        <v>153</v>
      </c>
      <c r="BE159" s="140">
        <f>IF(N159="základní",J159,0)</f>
        <v>155.81</v>
      </c>
      <c r="BF159" s="140">
        <f>IF(N159="snížená",J159,0)</f>
        <v>0</v>
      </c>
      <c r="BG159" s="140">
        <f>IF(N159="zákl. přenesená",J159,0)</f>
        <v>0</v>
      </c>
      <c r="BH159" s="140">
        <f>IF(N159="sníž. přenesená",J159,0)</f>
        <v>0</v>
      </c>
      <c r="BI159" s="140">
        <f>IF(N159="nulová",J159,0)</f>
        <v>0</v>
      </c>
      <c r="BJ159" s="17" t="s">
        <v>84</v>
      </c>
      <c r="BK159" s="140">
        <f>ROUND(I159*H159,2)</f>
        <v>155.81</v>
      </c>
      <c r="BL159" s="17" t="s">
        <v>161</v>
      </c>
      <c r="BM159" s="139" t="s">
        <v>238</v>
      </c>
    </row>
    <row r="160" spans="2:65" s="1" customFormat="1">
      <c r="B160" s="33"/>
      <c r="D160" s="141" t="s">
        <v>163</v>
      </c>
      <c r="F160" s="142" t="s">
        <v>239</v>
      </c>
      <c r="I160" s="143"/>
      <c r="L160" s="33"/>
      <c r="M160" s="144"/>
      <c r="T160" s="54"/>
      <c r="AT160" s="17" t="s">
        <v>163</v>
      </c>
      <c r="AU160" s="17" t="s">
        <v>86</v>
      </c>
    </row>
    <row r="161" spans="2:65" s="12" customFormat="1">
      <c r="B161" s="145"/>
      <c r="D161" s="146" t="s">
        <v>165</v>
      </c>
      <c r="E161" s="147" t="s">
        <v>32</v>
      </c>
      <c r="F161" s="148" t="s">
        <v>172</v>
      </c>
      <c r="H161" s="147" t="s">
        <v>32</v>
      </c>
      <c r="I161" s="149"/>
      <c r="L161" s="145"/>
      <c r="M161" s="150"/>
      <c r="T161" s="151"/>
      <c r="AT161" s="147" t="s">
        <v>165</v>
      </c>
      <c r="AU161" s="147" t="s">
        <v>86</v>
      </c>
      <c r="AV161" s="12" t="s">
        <v>84</v>
      </c>
      <c r="AW161" s="12" t="s">
        <v>37</v>
      </c>
      <c r="AX161" s="12" t="s">
        <v>76</v>
      </c>
      <c r="AY161" s="147" t="s">
        <v>153</v>
      </c>
    </row>
    <row r="162" spans="2:65" s="13" customFormat="1">
      <c r="B162" s="152"/>
      <c r="D162" s="146" t="s">
        <v>165</v>
      </c>
      <c r="E162" s="153" t="s">
        <v>32</v>
      </c>
      <c r="F162" s="154" t="s">
        <v>173</v>
      </c>
      <c r="H162" s="155">
        <v>1.1639999999999999</v>
      </c>
      <c r="I162" s="156"/>
      <c r="L162" s="152"/>
      <c r="M162" s="157"/>
      <c r="T162" s="158"/>
      <c r="AT162" s="153" t="s">
        <v>165</v>
      </c>
      <c r="AU162" s="153" t="s">
        <v>86</v>
      </c>
      <c r="AV162" s="13" t="s">
        <v>86</v>
      </c>
      <c r="AW162" s="13" t="s">
        <v>37</v>
      </c>
      <c r="AX162" s="13" t="s">
        <v>76</v>
      </c>
      <c r="AY162" s="153" t="s">
        <v>153</v>
      </c>
    </row>
    <row r="163" spans="2:65" s="12" customFormat="1">
      <c r="B163" s="145"/>
      <c r="D163" s="146" t="s">
        <v>165</v>
      </c>
      <c r="E163" s="147" t="s">
        <v>32</v>
      </c>
      <c r="F163" s="148" t="s">
        <v>174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175</v>
      </c>
      <c r="H164" s="155">
        <v>1.278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76</v>
      </c>
      <c r="AY164" s="153" t="s">
        <v>153</v>
      </c>
    </row>
    <row r="165" spans="2:65" s="12" customFormat="1">
      <c r="B165" s="145"/>
      <c r="D165" s="146" t="s">
        <v>165</v>
      </c>
      <c r="E165" s="147" t="s">
        <v>32</v>
      </c>
      <c r="F165" s="148" t="s">
        <v>176</v>
      </c>
      <c r="H165" s="147" t="s">
        <v>32</v>
      </c>
      <c r="I165" s="149"/>
      <c r="L165" s="145"/>
      <c r="M165" s="150"/>
      <c r="T165" s="151"/>
      <c r="AT165" s="147" t="s">
        <v>165</v>
      </c>
      <c r="AU165" s="147" t="s">
        <v>86</v>
      </c>
      <c r="AV165" s="12" t="s">
        <v>84</v>
      </c>
      <c r="AW165" s="12" t="s">
        <v>37</v>
      </c>
      <c r="AX165" s="12" t="s">
        <v>76</v>
      </c>
      <c r="AY165" s="147" t="s">
        <v>153</v>
      </c>
    </row>
    <row r="166" spans="2:65" s="13" customFormat="1">
      <c r="B166" s="152"/>
      <c r="D166" s="146" t="s">
        <v>165</v>
      </c>
      <c r="E166" s="153" t="s">
        <v>32</v>
      </c>
      <c r="F166" s="154" t="s">
        <v>177</v>
      </c>
      <c r="H166" s="155">
        <v>0.93500000000000005</v>
      </c>
      <c r="I166" s="156"/>
      <c r="L166" s="152"/>
      <c r="M166" s="157"/>
      <c r="T166" s="158"/>
      <c r="AT166" s="153" t="s">
        <v>165</v>
      </c>
      <c r="AU166" s="153" t="s">
        <v>86</v>
      </c>
      <c r="AV166" s="13" t="s">
        <v>86</v>
      </c>
      <c r="AW166" s="13" t="s">
        <v>37</v>
      </c>
      <c r="AX166" s="13" t="s">
        <v>76</v>
      </c>
      <c r="AY166" s="153" t="s">
        <v>153</v>
      </c>
    </row>
    <row r="167" spans="2:65" s="14" customFormat="1">
      <c r="B167" s="159"/>
      <c r="D167" s="146" t="s">
        <v>165</v>
      </c>
      <c r="E167" s="160" t="s">
        <v>32</v>
      </c>
      <c r="F167" s="161" t="s">
        <v>178</v>
      </c>
      <c r="H167" s="162">
        <v>3.3769999999999998</v>
      </c>
      <c r="I167" s="163"/>
      <c r="L167" s="159"/>
      <c r="M167" s="164"/>
      <c r="T167" s="165"/>
      <c r="AT167" s="160" t="s">
        <v>165</v>
      </c>
      <c r="AU167" s="160" t="s">
        <v>86</v>
      </c>
      <c r="AV167" s="14" t="s">
        <v>161</v>
      </c>
      <c r="AW167" s="14" t="s">
        <v>37</v>
      </c>
      <c r="AX167" s="14" t="s">
        <v>84</v>
      </c>
      <c r="AY167" s="160" t="s">
        <v>153</v>
      </c>
    </row>
    <row r="168" spans="2:65" s="1" customFormat="1" ht="24.2" customHeight="1">
      <c r="B168" s="33"/>
      <c r="C168" s="128" t="s">
        <v>240</v>
      </c>
      <c r="D168" s="128" t="s">
        <v>156</v>
      </c>
      <c r="E168" s="129" t="s">
        <v>241</v>
      </c>
      <c r="F168" s="130" t="s">
        <v>242</v>
      </c>
      <c r="G168" s="131" t="s">
        <v>159</v>
      </c>
      <c r="H168" s="132">
        <v>19.96</v>
      </c>
      <c r="I168" s="133">
        <v>226.01</v>
      </c>
      <c r="J168" s="134">
        <f>ROUND(I168*H168,2)</f>
        <v>4511.16</v>
      </c>
      <c r="K168" s="130" t="s">
        <v>160</v>
      </c>
      <c r="L168" s="33"/>
      <c r="M168" s="135" t="s">
        <v>32</v>
      </c>
      <c r="N168" s="136" t="s">
        <v>47</v>
      </c>
      <c r="P168" s="137">
        <f>O168*H168</f>
        <v>0</v>
      </c>
      <c r="Q168" s="137">
        <v>0</v>
      </c>
      <c r="R168" s="137">
        <f>Q168*H168</f>
        <v>0</v>
      </c>
      <c r="S168" s="137">
        <v>6.8000000000000005E-2</v>
      </c>
      <c r="T168" s="138">
        <f>S168*H168</f>
        <v>1.3572800000000003</v>
      </c>
      <c r="AR168" s="139" t="s">
        <v>161</v>
      </c>
      <c r="AT168" s="139" t="s">
        <v>156</v>
      </c>
      <c r="AU168" s="139" t="s">
        <v>86</v>
      </c>
      <c r="AY168" s="17" t="s">
        <v>153</v>
      </c>
      <c r="BE168" s="140">
        <f>IF(N168="základní",J168,0)</f>
        <v>4511.16</v>
      </c>
      <c r="BF168" s="140">
        <f>IF(N168="snížená",J168,0)</f>
        <v>0</v>
      </c>
      <c r="BG168" s="140">
        <f>IF(N168="zákl. přenesená",J168,0)</f>
        <v>0</v>
      </c>
      <c r="BH168" s="140">
        <f>IF(N168="sníž. přenesená",J168,0)</f>
        <v>0</v>
      </c>
      <c r="BI168" s="140">
        <f>IF(N168="nulová",J168,0)</f>
        <v>0</v>
      </c>
      <c r="BJ168" s="17" t="s">
        <v>84</v>
      </c>
      <c r="BK168" s="140">
        <f>ROUND(I168*H168,2)</f>
        <v>4511.16</v>
      </c>
      <c r="BL168" s="17" t="s">
        <v>161</v>
      </c>
      <c r="BM168" s="139" t="s">
        <v>243</v>
      </c>
    </row>
    <row r="169" spans="2:65" s="1" customFormat="1">
      <c r="B169" s="33"/>
      <c r="D169" s="141" t="s">
        <v>163</v>
      </c>
      <c r="F169" s="142" t="s">
        <v>244</v>
      </c>
      <c r="I169" s="143"/>
      <c r="L169" s="33"/>
      <c r="M169" s="144"/>
      <c r="T169" s="54"/>
      <c r="AT169" s="17" t="s">
        <v>163</v>
      </c>
      <c r="AU169" s="17" t="s">
        <v>86</v>
      </c>
    </row>
    <row r="170" spans="2:65" s="12" customFormat="1">
      <c r="B170" s="145"/>
      <c r="D170" s="146" t="s">
        <v>165</v>
      </c>
      <c r="E170" s="147" t="s">
        <v>32</v>
      </c>
      <c r="F170" s="148" t="s">
        <v>172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245</v>
      </c>
      <c r="H171" s="155">
        <v>4.6820000000000004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76</v>
      </c>
      <c r="AY171" s="153" t="s">
        <v>153</v>
      </c>
    </row>
    <row r="172" spans="2:65" s="12" customFormat="1">
      <c r="B172" s="145"/>
      <c r="D172" s="146" t="s">
        <v>165</v>
      </c>
      <c r="E172" s="147" t="s">
        <v>32</v>
      </c>
      <c r="F172" s="148" t="s">
        <v>174</v>
      </c>
      <c r="H172" s="147" t="s">
        <v>32</v>
      </c>
      <c r="I172" s="149"/>
      <c r="L172" s="145"/>
      <c r="M172" s="150"/>
      <c r="T172" s="151"/>
      <c r="AT172" s="147" t="s">
        <v>165</v>
      </c>
      <c r="AU172" s="147" t="s">
        <v>86</v>
      </c>
      <c r="AV172" s="12" t="s">
        <v>84</v>
      </c>
      <c r="AW172" s="12" t="s">
        <v>37</v>
      </c>
      <c r="AX172" s="12" t="s">
        <v>76</v>
      </c>
      <c r="AY172" s="147" t="s">
        <v>153</v>
      </c>
    </row>
    <row r="173" spans="2:65" s="13" customFormat="1">
      <c r="B173" s="152"/>
      <c r="D173" s="146" t="s">
        <v>165</v>
      </c>
      <c r="E173" s="153" t="s">
        <v>32</v>
      </c>
      <c r="F173" s="154" t="s">
        <v>246</v>
      </c>
      <c r="H173" s="155">
        <v>9.2799999999999994</v>
      </c>
      <c r="I173" s="156"/>
      <c r="L173" s="152"/>
      <c r="M173" s="157"/>
      <c r="T173" s="158"/>
      <c r="AT173" s="153" t="s">
        <v>165</v>
      </c>
      <c r="AU173" s="153" t="s">
        <v>86</v>
      </c>
      <c r="AV173" s="13" t="s">
        <v>86</v>
      </c>
      <c r="AW173" s="13" t="s">
        <v>37</v>
      </c>
      <c r="AX173" s="13" t="s">
        <v>76</v>
      </c>
      <c r="AY173" s="153" t="s">
        <v>153</v>
      </c>
    </row>
    <row r="174" spans="2:65" s="12" customFormat="1">
      <c r="B174" s="145"/>
      <c r="D174" s="146" t="s">
        <v>165</v>
      </c>
      <c r="E174" s="147" t="s">
        <v>32</v>
      </c>
      <c r="F174" s="148" t="s">
        <v>176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247</v>
      </c>
      <c r="H175" s="155">
        <v>5.9980000000000002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76</v>
      </c>
      <c r="AY175" s="153" t="s">
        <v>153</v>
      </c>
    </row>
    <row r="176" spans="2:65" s="14" customFormat="1">
      <c r="B176" s="159"/>
      <c r="D176" s="146" t="s">
        <v>165</v>
      </c>
      <c r="E176" s="160" t="s">
        <v>32</v>
      </c>
      <c r="F176" s="161" t="s">
        <v>178</v>
      </c>
      <c r="H176" s="162">
        <v>19.96</v>
      </c>
      <c r="I176" s="163"/>
      <c r="L176" s="159"/>
      <c r="M176" s="164"/>
      <c r="T176" s="165"/>
      <c r="AT176" s="160" t="s">
        <v>165</v>
      </c>
      <c r="AU176" s="160" t="s">
        <v>86</v>
      </c>
      <c r="AV176" s="14" t="s">
        <v>161</v>
      </c>
      <c r="AW176" s="14" t="s">
        <v>37</v>
      </c>
      <c r="AX176" s="14" t="s">
        <v>84</v>
      </c>
      <c r="AY176" s="160" t="s">
        <v>153</v>
      </c>
    </row>
    <row r="177" spans="2:65" s="1" customFormat="1" ht="24.2" customHeight="1">
      <c r="B177" s="33"/>
      <c r="C177" s="128" t="s">
        <v>248</v>
      </c>
      <c r="D177" s="128" t="s">
        <v>156</v>
      </c>
      <c r="E177" s="129" t="s">
        <v>249</v>
      </c>
      <c r="F177" s="130" t="s">
        <v>250</v>
      </c>
      <c r="G177" s="131" t="s">
        <v>159</v>
      </c>
      <c r="H177" s="132">
        <v>3.9169999999999998</v>
      </c>
      <c r="I177" s="133">
        <v>226.01</v>
      </c>
      <c r="J177" s="134">
        <f>ROUND(I177*H177,2)</f>
        <v>885.28</v>
      </c>
      <c r="K177" s="130" t="s">
        <v>160</v>
      </c>
      <c r="L177" s="33"/>
      <c r="M177" s="135" t="s">
        <v>32</v>
      </c>
      <c r="N177" s="136" t="s">
        <v>47</v>
      </c>
      <c r="P177" s="137">
        <f>O177*H177</f>
        <v>0</v>
      </c>
      <c r="Q177" s="137">
        <v>0</v>
      </c>
      <c r="R177" s="137">
        <f>Q177*H177</f>
        <v>0</v>
      </c>
      <c r="S177" s="137">
        <v>5.7000000000000002E-2</v>
      </c>
      <c r="T177" s="138">
        <f>S177*H177</f>
        <v>0.223269</v>
      </c>
      <c r="AR177" s="139" t="s">
        <v>161</v>
      </c>
      <c r="AT177" s="139" t="s">
        <v>156</v>
      </c>
      <c r="AU177" s="139" t="s">
        <v>86</v>
      </c>
      <c r="AY177" s="17" t="s">
        <v>153</v>
      </c>
      <c r="BE177" s="140">
        <f>IF(N177="základní",J177,0)</f>
        <v>885.28</v>
      </c>
      <c r="BF177" s="140">
        <f>IF(N177="snížená",J177,0)</f>
        <v>0</v>
      </c>
      <c r="BG177" s="140">
        <f>IF(N177="zákl. přenesená",J177,0)</f>
        <v>0</v>
      </c>
      <c r="BH177" s="140">
        <f>IF(N177="sníž. přenesená",J177,0)</f>
        <v>0</v>
      </c>
      <c r="BI177" s="140">
        <f>IF(N177="nulová",J177,0)</f>
        <v>0</v>
      </c>
      <c r="BJ177" s="17" t="s">
        <v>84</v>
      </c>
      <c r="BK177" s="140">
        <f>ROUND(I177*H177,2)</f>
        <v>885.28</v>
      </c>
      <c r="BL177" s="17" t="s">
        <v>161</v>
      </c>
      <c r="BM177" s="139" t="s">
        <v>251</v>
      </c>
    </row>
    <row r="178" spans="2:65" s="1" customFormat="1">
      <c r="B178" s="33"/>
      <c r="D178" s="141" t="s">
        <v>163</v>
      </c>
      <c r="F178" s="142" t="s">
        <v>252</v>
      </c>
      <c r="I178" s="143"/>
      <c r="L178" s="33"/>
      <c r="M178" s="144"/>
      <c r="T178" s="54"/>
      <c r="AT178" s="17" t="s">
        <v>163</v>
      </c>
      <c r="AU178" s="17" t="s">
        <v>86</v>
      </c>
    </row>
    <row r="179" spans="2:65" s="12" customFormat="1">
      <c r="B179" s="145"/>
      <c r="D179" s="146" t="s">
        <v>165</v>
      </c>
      <c r="E179" s="147" t="s">
        <v>32</v>
      </c>
      <c r="F179" s="148" t="s">
        <v>172</v>
      </c>
      <c r="H179" s="147" t="s">
        <v>32</v>
      </c>
      <c r="I179" s="149"/>
      <c r="L179" s="145"/>
      <c r="M179" s="150"/>
      <c r="T179" s="151"/>
      <c r="AT179" s="147" t="s">
        <v>165</v>
      </c>
      <c r="AU179" s="147" t="s">
        <v>86</v>
      </c>
      <c r="AV179" s="12" t="s">
        <v>84</v>
      </c>
      <c r="AW179" s="12" t="s">
        <v>37</v>
      </c>
      <c r="AX179" s="12" t="s">
        <v>76</v>
      </c>
      <c r="AY179" s="147" t="s">
        <v>153</v>
      </c>
    </row>
    <row r="180" spans="2:65" s="13" customFormat="1">
      <c r="B180" s="152"/>
      <c r="D180" s="146" t="s">
        <v>165</v>
      </c>
      <c r="E180" s="153" t="s">
        <v>32</v>
      </c>
      <c r="F180" s="154" t="s">
        <v>173</v>
      </c>
      <c r="H180" s="155">
        <v>1.1639999999999999</v>
      </c>
      <c r="I180" s="156"/>
      <c r="L180" s="152"/>
      <c r="M180" s="157"/>
      <c r="T180" s="158"/>
      <c r="AT180" s="153" t="s">
        <v>165</v>
      </c>
      <c r="AU180" s="153" t="s">
        <v>86</v>
      </c>
      <c r="AV180" s="13" t="s">
        <v>86</v>
      </c>
      <c r="AW180" s="13" t="s">
        <v>37</v>
      </c>
      <c r="AX180" s="13" t="s">
        <v>76</v>
      </c>
      <c r="AY180" s="153" t="s">
        <v>153</v>
      </c>
    </row>
    <row r="181" spans="2:65" s="12" customFormat="1">
      <c r="B181" s="145"/>
      <c r="D181" s="146" t="s">
        <v>165</v>
      </c>
      <c r="E181" s="147" t="s">
        <v>32</v>
      </c>
      <c r="F181" s="148" t="s">
        <v>174</v>
      </c>
      <c r="H181" s="147" t="s">
        <v>32</v>
      </c>
      <c r="I181" s="149"/>
      <c r="L181" s="145"/>
      <c r="M181" s="150"/>
      <c r="T181" s="151"/>
      <c r="AT181" s="147" t="s">
        <v>165</v>
      </c>
      <c r="AU181" s="147" t="s">
        <v>86</v>
      </c>
      <c r="AV181" s="12" t="s">
        <v>84</v>
      </c>
      <c r="AW181" s="12" t="s">
        <v>37</v>
      </c>
      <c r="AX181" s="12" t="s">
        <v>76</v>
      </c>
      <c r="AY181" s="147" t="s">
        <v>153</v>
      </c>
    </row>
    <row r="182" spans="2:65" s="13" customFormat="1">
      <c r="B182" s="152"/>
      <c r="D182" s="146" t="s">
        <v>165</v>
      </c>
      <c r="E182" s="153" t="s">
        <v>32</v>
      </c>
      <c r="F182" s="154" t="s">
        <v>253</v>
      </c>
      <c r="H182" s="155">
        <v>1.8180000000000001</v>
      </c>
      <c r="I182" s="156"/>
      <c r="L182" s="152"/>
      <c r="M182" s="157"/>
      <c r="T182" s="158"/>
      <c r="AT182" s="153" t="s">
        <v>165</v>
      </c>
      <c r="AU182" s="153" t="s">
        <v>86</v>
      </c>
      <c r="AV182" s="13" t="s">
        <v>86</v>
      </c>
      <c r="AW182" s="13" t="s">
        <v>37</v>
      </c>
      <c r="AX182" s="13" t="s">
        <v>76</v>
      </c>
      <c r="AY182" s="153" t="s">
        <v>153</v>
      </c>
    </row>
    <row r="183" spans="2:65" s="12" customFormat="1">
      <c r="B183" s="145"/>
      <c r="D183" s="146" t="s">
        <v>165</v>
      </c>
      <c r="E183" s="147" t="s">
        <v>32</v>
      </c>
      <c r="F183" s="148" t="s">
        <v>176</v>
      </c>
      <c r="H183" s="147" t="s">
        <v>32</v>
      </c>
      <c r="I183" s="149"/>
      <c r="L183" s="145"/>
      <c r="M183" s="150"/>
      <c r="T183" s="151"/>
      <c r="AT183" s="147" t="s">
        <v>165</v>
      </c>
      <c r="AU183" s="147" t="s">
        <v>86</v>
      </c>
      <c r="AV183" s="12" t="s">
        <v>84</v>
      </c>
      <c r="AW183" s="12" t="s">
        <v>37</v>
      </c>
      <c r="AX183" s="12" t="s">
        <v>76</v>
      </c>
      <c r="AY183" s="147" t="s">
        <v>153</v>
      </c>
    </row>
    <row r="184" spans="2:65" s="13" customFormat="1">
      <c r="B184" s="152"/>
      <c r="D184" s="146" t="s">
        <v>165</v>
      </c>
      <c r="E184" s="153" t="s">
        <v>32</v>
      </c>
      <c r="F184" s="154" t="s">
        <v>177</v>
      </c>
      <c r="H184" s="155">
        <v>0.93500000000000005</v>
      </c>
      <c r="I184" s="156"/>
      <c r="L184" s="152"/>
      <c r="M184" s="157"/>
      <c r="T184" s="158"/>
      <c r="AT184" s="153" t="s">
        <v>165</v>
      </c>
      <c r="AU184" s="153" t="s">
        <v>86</v>
      </c>
      <c r="AV184" s="13" t="s">
        <v>86</v>
      </c>
      <c r="AW184" s="13" t="s">
        <v>37</v>
      </c>
      <c r="AX184" s="13" t="s">
        <v>76</v>
      </c>
      <c r="AY184" s="153" t="s">
        <v>153</v>
      </c>
    </row>
    <row r="185" spans="2:65" s="14" customFormat="1">
      <c r="B185" s="159"/>
      <c r="D185" s="146" t="s">
        <v>165</v>
      </c>
      <c r="E185" s="160" t="s">
        <v>32</v>
      </c>
      <c r="F185" s="161" t="s">
        <v>178</v>
      </c>
      <c r="H185" s="162">
        <v>3.9169999999999998</v>
      </c>
      <c r="I185" s="163"/>
      <c r="L185" s="159"/>
      <c r="M185" s="164"/>
      <c r="T185" s="165"/>
      <c r="AT185" s="160" t="s">
        <v>165</v>
      </c>
      <c r="AU185" s="160" t="s">
        <v>86</v>
      </c>
      <c r="AV185" s="14" t="s">
        <v>161</v>
      </c>
      <c r="AW185" s="14" t="s">
        <v>37</v>
      </c>
      <c r="AX185" s="14" t="s">
        <v>84</v>
      </c>
      <c r="AY185" s="160" t="s">
        <v>153</v>
      </c>
    </row>
    <row r="186" spans="2:65" s="1" customFormat="1" ht="16.5" customHeight="1">
      <c r="B186" s="33"/>
      <c r="C186" s="128" t="s">
        <v>254</v>
      </c>
      <c r="D186" s="128" t="s">
        <v>156</v>
      </c>
      <c r="E186" s="129" t="s">
        <v>255</v>
      </c>
      <c r="F186" s="130" t="s">
        <v>256</v>
      </c>
      <c r="G186" s="131" t="s">
        <v>159</v>
      </c>
      <c r="H186" s="132">
        <v>0.18</v>
      </c>
      <c r="I186" s="133">
        <v>226.01</v>
      </c>
      <c r="J186" s="134">
        <f>ROUND(I186*H186,2)</f>
        <v>40.68</v>
      </c>
      <c r="K186" s="130" t="s">
        <v>160</v>
      </c>
      <c r="L186" s="33"/>
      <c r="M186" s="135" t="s">
        <v>32</v>
      </c>
      <c r="N186" s="136" t="s">
        <v>47</v>
      </c>
      <c r="P186" s="137">
        <f>O186*H186</f>
        <v>0</v>
      </c>
      <c r="Q186" s="137">
        <v>0</v>
      </c>
      <c r="R186" s="137">
        <f>Q186*H186</f>
        <v>0</v>
      </c>
      <c r="S186" s="137">
        <v>0.26100000000000001</v>
      </c>
      <c r="T186" s="138">
        <f>S186*H186</f>
        <v>4.6980000000000001E-2</v>
      </c>
      <c r="AR186" s="139" t="s">
        <v>161</v>
      </c>
      <c r="AT186" s="139" t="s">
        <v>156</v>
      </c>
      <c r="AU186" s="139" t="s">
        <v>86</v>
      </c>
      <c r="AY186" s="17" t="s">
        <v>153</v>
      </c>
      <c r="BE186" s="140">
        <f>IF(N186="základní",J186,0)</f>
        <v>40.68</v>
      </c>
      <c r="BF186" s="140">
        <f>IF(N186="snížená",J186,0)</f>
        <v>0</v>
      </c>
      <c r="BG186" s="140">
        <f>IF(N186="zákl. přenesená",J186,0)</f>
        <v>0</v>
      </c>
      <c r="BH186" s="140">
        <f>IF(N186="sníž. přenesená",J186,0)</f>
        <v>0</v>
      </c>
      <c r="BI186" s="140">
        <f>IF(N186="nulová",J186,0)</f>
        <v>0</v>
      </c>
      <c r="BJ186" s="17" t="s">
        <v>84</v>
      </c>
      <c r="BK186" s="140">
        <f>ROUND(I186*H186,2)</f>
        <v>40.68</v>
      </c>
      <c r="BL186" s="17" t="s">
        <v>161</v>
      </c>
      <c r="BM186" s="139" t="s">
        <v>257</v>
      </c>
    </row>
    <row r="187" spans="2:65" s="1" customFormat="1">
      <c r="B187" s="33"/>
      <c r="D187" s="141" t="s">
        <v>163</v>
      </c>
      <c r="F187" s="142" t="s">
        <v>258</v>
      </c>
      <c r="I187" s="143"/>
      <c r="L187" s="33"/>
      <c r="M187" s="144"/>
      <c r="T187" s="54"/>
      <c r="AT187" s="17" t="s">
        <v>163</v>
      </c>
      <c r="AU187" s="17" t="s">
        <v>86</v>
      </c>
    </row>
    <row r="188" spans="2:65" s="12" customFormat="1">
      <c r="B188" s="145"/>
      <c r="D188" s="146" t="s">
        <v>165</v>
      </c>
      <c r="E188" s="147" t="s">
        <v>32</v>
      </c>
      <c r="F188" s="148" t="s">
        <v>259</v>
      </c>
      <c r="H188" s="147" t="s">
        <v>32</v>
      </c>
      <c r="I188" s="149"/>
      <c r="L188" s="145"/>
      <c r="M188" s="150"/>
      <c r="T188" s="151"/>
      <c r="AT188" s="147" t="s">
        <v>165</v>
      </c>
      <c r="AU188" s="147" t="s">
        <v>86</v>
      </c>
      <c r="AV188" s="12" t="s">
        <v>84</v>
      </c>
      <c r="AW188" s="12" t="s">
        <v>37</v>
      </c>
      <c r="AX188" s="12" t="s">
        <v>76</v>
      </c>
      <c r="AY188" s="147" t="s">
        <v>153</v>
      </c>
    </row>
    <row r="189" spans="2:65" s="13" customFormat="1">
      <c r="B189" s="152"/>
      <c r="D189" s="146" t="s">
        <v>165</v>
      </c>
      <c r="E189" s="153" t="s">
        <v>32</v>
      </c>
      <c r="F189" s="154" t="s">
        <v>260</v>
      </c>
      <c r="H189" s="155">
        <v>0.18</v>
      </c>
      <c r="I189" s="156"/>
      <c r="L189" s="152"/>
      <c r="M189" s="157"/>
      <c r="T189" s="158"/>
      <c r="AT189" s="153" t="s">
        <v>165</v>
      </c>
      <c r="AU189" s="153" t="s">
        <v>86</v>
      </c>
      <c r="AV189" s="13" t="s">
        <v>86</v>
      </c>
      <c r="AW189" s="13" t="s">
        <v>37</v>
      </c>
      <c r="AX189" s="13" t="s">
        <v>84</v>
      </c>
      <c r="AY189" s="153" t="s">
        <v>153</v>
      </c>
    </row>
    <row r="190" spans="2:65" s="1" customFormat="1" ht="16.5" customHeight="1">
      <c r="B190" s="33"/>
      <c r="C190" s="128" t="s">
        <v>261</v>
      </c>
      <c r="D190" s="128" t="s">
        <v>156</v>
      </c>
      <c r="E190" s="129" t="s">
        <v>262</v>
      </c>
      <c r="F190" s="130" t="s">
        <v>263</v>
      </c>
      <c r="G190" s="131" t="s">
        <v>226</v>
      </c>
      <c r="H190" s="132">
        <v>18</v>
      </c>
      <c r="I190" s="133">
        <v>226.01</v>
      </c>
      <c r="J190" s="134">
        <f>ROUND(I190*H190,2)</f>
        <v>4068.18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0</v>
      </c>
      <c r="R190" s="137">
        <f>Q190*H190</f>
        <v>0</v>
      </c>
      <c r="S190" s="137">
        <v>6.4999999999999997E-3</v>
      </c>
      <c r="T190" s="138">
        <f>S190*H190</f>
        <v>0.11699999999999999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4068.18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4068.18</v>
      </c>
      <c r="BL190" s="17" t="s">
        <v>161</v>
      </c>
      <c r="BM190" s="139" t="s">
        <v>265</v>
      </c>
    </row>
    <row r="191" spans="2:65" s="12" customFormat="1">
      <c r="B191" s="145"/>
      <c r="D191" s="146" t="s">
        <v>165</v>
      </c>
      <c r="E191" s="147" t="s">
        <v>32</v>
      </c>
      <c r="F191" s="148" t="s">
        <v>266</v>
      </c>
      <c r="H191" s="147" t="s">
        <v>32</v>
      </c>
      <c r="I191" s="149"/>
      <c r="L191" s="145"/>
      <c r="M191" s="150"/>
      <c r="T191" s="151"/>
      <c r="AT191" s="147" t="s">
        <v>165</v>
      </c>
      <c r="AU191" s="147" t="s">
        <v>86</v>
      </c>
      <c r="AV191" s="12" t="s">
        <v>84</v>
      </c>
      <c r="AW191" s="12" t="s">
        <v>37</v>
      </c>
      <c r="AX191" s="12" t="s">
        <v>76</v>
      </c>
      <c r="AY191" s="147" t="s">
        <v>153</v>
      </c>
    </row>
    <row r="192" spans="2:65" s="13" customFormat="1">
      <c r="B192" s="152"/>
      <c r="D192" s="146" t="s">
        <v>165</v>
      </c>
      <c r="E192" s="153" t="s">
        <v>32</v>
      </c>
      <c r="F192" s="154" t="s">
        <v>267</v>
      </c>
      <c r="H192" s="155">
        <v>18</v>
      </c>
      <c r="I192" s="156"/>
      <c r="L192" s="152"/>
      <c r="M192" s="157"/>
      <c r="T192" s="158"/>
      <c r="AT192" s="153" t="s">
        <v>165</v>
      </c>
      <c r="AU192" s="153" t="s">
        <v>86</v>
      </c>
      <c r="AV192" s="13" t="s">
        <v>86</v>
      </c>
      <c r="AW192" s="13" t="s">
        <v>37</v>
      </c>
      <c r="AX192" s="13" t="s">
        <v>84</v>
      </c>
      <c r="AY192" s="153" t="s">
        <v>153</v>
      </c>
    </row>
    <row r="193" spans="2:65" s="1" customFormat="1" ht="24.2" customHeight="1">
      <c r="B193" s="33"/>
      <c r="C193" s="128" t="s">
        <v>268</v>
      </c>
      <c r="D193" s="128" t="s">
        <v>156</v>
      </c>
      <c r="E193" s="129" t="s">
        <v>269</v>
      </c>
      <c r="F193" s="130" t="s">
        <v>270</v>
      </c>
      <c r="G193" s="131" t="s">
        <v>271</v>
      </c>
      <c r="H193" s="132">
        <v>2</v>
      </c>
      <c r="I193" s="133">
        <v>84.76</v>
      </c>
      <c r="J193" s="134">
        <f>ROUND(I193*H193,2)</f>
        <v>169.52</v>
      </c>
      <c r="K193" s="130" t="s">
        <v>160</v>
      </c>
      <c r="L193" s="33"/>
      <c r="M193" s="135" t="s">
        <v>32</v>
      </c>
      <c r="N193" s="136" t="s">
        <v>47</v>
      </c>
      <c r="P193" s="137">
        <f>O193*H193</f>
        <v>0</v>
      </c>
      <c r="Q193" s="137">
        <v>0</v>
      </c>
      <c r="R193" s="137">
        <f>Q193*H193</f>
        <v>0</v>
      </c>
      <c r="S193" s="137">
        <v>2.5000000000000001E-2</v>
      </c>
      <c r="T193" s="138">
        <f>S193*H193</f>
        <v>0.05</v>
      </c>
      <c r="AR193" s="139" t="s">
        <v>261</v>
      </c>
      <c r="AT193" s="139" t="s">
        <v>156</v>
      </c>
      <c r="AU193" s="139" t="s">
        <v>86</v>
      </c>
      <c r="AY193" s="17" t="s">
        <v>153</v>
      </c>
      <c r="BE193" s="140">
        <f>IF(N193="základní",J193,0)</f>
        <v>169.52</v>
      </c>
      <c r="BF193" s="140">
        <f>IF(N193="snížená",J193,0)</f>
        <v>0</v>
      </c>
      <c r="BG193" s="140">
        <f>IF(N193="zákl. přenesená",J193,0)</f>
        <v>0</v>
      </c>
      <c r="BH193" s="140">
        <f>IF(N193="sníž. přenesená",J193,0)</f>
        <v>0</v>
      </c>
      <c r="BI193" s="140">
        <f>IF(N193="nulová",J193,0)</f>
        <v>0</v>
      </c>
      <c r="BJ193" s="17" t="s">
        <v>84</v>
      </c>
      <c r="BK193" s="140">
        <f>ROUND(I193*H193,2)</f>
        <v>169.52</v>
      </c>
      <c r="BL193" s="17" t="s">
        <v>261</v>
      </c>
      <c r="BM193" s="139" t="s">
        <v>272</v>
      </c>
    </row>
    <row r="194" spans="2:65" s="1" customFormat="1">
      <c r="B194" s="33"/>
      <c r="D194" s="141" t="s">
        <v>163</v>
      </c>
      <c r="F194" s="142" t="s">
        <v>273</v>
      </c>
      <c r="I194" s="143"/>
      <c r="L194" s="33"/>
      <c r="M194" s="144"/>
      <c r="T194" s="54"/>
      <c r="AT194" s="17" t="s">
        <v>163</v>
      </c>
      <c r="AU194" s="17" t="s">
        <v>86</v>
      </c>
    </row>
    <row r="195" spans="2:65" s="12" customFormat="1">
      <c r="B195" s="145"/>
      <c r="D195" s="146" t="s">
        <v>165</v>
      </c>
      <c r="E195" s="147" t="s">
        <v>32</v>
      </c>
      <c r="F195" s="148" t="s">
        <v>274</v>
      </c>
      <c r="H195" s="147" t="s">
        <v>32</v>
      </c>
      <c r="I195" s="149"/>
      <c r="L195" s="145"/>
      <c r="M195" s="150"/>
      <c r="T195" s="151"/>
      <c r="AT195" s="147" t="s">
        <v>165</v>
      </c>
      <c r="AU195" s="147" t="s">
        <v>86</v>
      </c>
      <c r="AV195" s="12" t="s">
        <v>84</v>
      </c>
      <c r="AW195" s="12" t="s">
        <v>37</v>
      </c>
      <c r="AX195" s="12" t="s">
        <v>76</v>
      </c>
      <c r="AY195" s="147" t="s">
        <v>153</v>
      </c>
    </row>
    <row r="196" spans="2:65" s="13" customFormat="1">
      <c r="B196" s="152"/>
      <c r="D196" s="146" t="s">
        <v>165</v>
      </c>
      <c r="E196" s="153" t="s">
        <v>32</v>
      </c>
      <c r="F196" s="154" t="s">
        <v>86</v>
      </c>
      <c r="H196" s="155">
        <v>2</v>
      </c>
      <c r="I196" s="156"/>
      <c r="L196" s="152"/>
      <c r="M196" s="157"/>
      <c r="T196" s="158"/>
      <c r="AT196" s="153" t="s">
        <v>165</v>
      </c>
      <c r="AU196" s="153" t="s">
        <v>86</v>
      </c>
      <c r="AV196" s="13" t="s">
        <v>86</v>
      </c>
      <c r="AW196" s="13" t="s">
        <v>37</v>
      </c>
      <c r="AX196" s="13" t="s">
        <v>84</v>
      </c>
      <c r="AY196" s="153" t="s">
        <v>153</v>
      </c>
    </row>
    <row r="197" spans="2:65" s="1" customFormat="1" ht="21.75" customHeight="1">
      <c r="B197" s="33"/>
      <c r="C197" s="128" t="s">
        <v>267</v>
      </c>
      <c r="D197" s="128" t="s">
        <v>156</v>
      </c>
      <c r="E197" s="129" t="s">
        <v>275</v>
      </c>
      <c r="F197" s="130" t="s">
        <v>276</v>
      </c>
      <c r="G197" s="131" t="s">
        <v>159</v>
      </c>
      <c r="H197" s="132">
        <v>3.3769999999999998</v>
      </c>
      <c r="I197" s="133">
        <v>226.01</v>
      </c>
      <c r="J197" s="134">
        <f>ROUND(I197*H197,2)</f>
        <v>763.24</v>
      </c>
      <c r="K197" s="130" t="s">
        <v>160</v>
      </c>
      <c r="L197" s="33"/>
      <c r="M197" s="135" t="s">
        <v>32</v>
      </c>
      <c r="N197" s="136" t="s">
        <v>47</v>
      </c>
      <c r="P197" s="137">
        <f>O197*H197</f>
        <v>0</v>
      </c>
      <c r="Q197" s="137">
        <v>0</v>
      </c>
      <c r="R197" s="137">
        <f>Q197*H197</f>
        <v>0</v>
      </c>
      <c r="S197" s="137">
        <v>0.05</v>
      </c>
      <c r="T197" s="138">
        <f>S197*H197</f>
        <v>0.16885</v>
      </c>
      <c r="AR197" s="139" t="s">
        <v>161</v>
      </c>
      <c r="AT197" s="139" t="s">
        <v>156</v>
      </c>
      <c r="AU197" s="139" t="s">
        <v>86</v>
      </c>
      <c r="AY197" s="17" t="s">
        <v>153</v>
      </c>
      <c r="BE197" s="140">
        <f>IF(N197="základní",J197,0)</f>
        <v>763.24</v>
      </c>
      <c r="BF197" s="140">
        <f>IF(N197="snížená",J197,0)</f>
        <v>0</v>
      </c>
      <c r="BG197" s="140">
        <f>IF(N197="zákl. přenesená",J197,0)</f>
        <v>0</v>
      </c>
      <c r="BH197" s="140">
        <f>IF(N197="sníž. přenesená",J197,0)</f>
        <v>0</v>
      </c>
      <c r="BI197" s="140">
        <f>IF(N197="nulová",J197,0)</f>
        <v>0</v>
      </c>
      <c r="BJ197" s="17" t="s">
        <v>84</v>
      </c>
      <c r="BK197" s="140">
        <f>ROUND(I197*H197,2)</f>
        <v>763.24</v>
      </c>
      <c r="BL197" s="17" t="s">
        <v>161</v>
      </c>
      <c r="BM197" s="139" t="s">
        <v>277</v>
      </c>
    </row>
    <row r="198" spans="2:65" s="1" customFormat="1">
      <c r="B198" s="33"/>
      <c r="D198" s="141" t="s">
        <v>163</v>
      </c>
      <c r="F198" s="142" t="s">
        <v>278</v>
      </c>
      <c r="I198" s="143"/>
      <c r="L198" s="33"/>
      <c r="M198" s="144"/>
      <c r="T198" s="54"/>
      <c r="AT198" s="17" t="s">
        <v>163</v>
      </c>
      <c r="AU198" s="17" t="s">
        <v>86</v>
      </c>
    </row>
    <row r="199" spans="2:65" s="12" customFormat="1">
      <c r="B199" s="145"/>
      <c r="D199" s="146" t="s">
        <v>165</v>
      </c>
      <c r="E199" s="147" t="s">
        <v>32</v>
      </c>
      <c r="F199" s="148" t="s">
        <v>172</v>
      </c>
      <c r="H199" s="147" t="s">
        <v>32</v>
      </c>
      <c r="I199" s="149"/>
      <c r="L199" s="145"/>
      <c r="M199" s="150"/>
      <c r="T199" s="151"/>
      <c r="AT199" s="147" t="s">
        <v>165</v>
      </c>
      <c r="AU199" s="147" t="s">
        <v>86</v>
      </c>
      <c r="AV199" s="12" t="s">
        <v>84</v>
      </c>
      <c r="AW199" s="12" t="s">
        <v>37</v>
      </c>
      <c r="AX199" s="12" t="s">
        <v>76</v>
      </c>
      <c r="AY199" s="147" t="s">
        <v>153</v>
      </c>
    </row>
    <row r="200" spans="2:65" s="13" customFormat="1">
      <c r="B200" s="152"/>
      <c r="D200" s="146" t="s">
        <v>165</v>
      </c>
      <c r="E200" s="153" t="s">
        <v>32</v>
      </c>
      <c r="F200" s="154" t="s">
        <v>173</v>
      </c>
      <c r="H200" s="155">
        <v>1.1639999999999999</v>
      </c>
      <c r="I200" s="156"/>
      <c r="L200" s="152"/>
      <c r="M200" s="157"/>
      <c r="T200" s="158"/>
      <c r="AT200" s="153" t="s">
        <v>165</v>
      </c>
      <c r="AU200" s="153" t="s">
        <v>86</v>
      </c>
      <c r="AV200" s="13" t="s">
        <v>86</v>
      </c>
      <c r="AW200" s="13" t="s">
        <v>37</v>
      </c>
      <c r="AX200" s="13" t="s">
        <v>76</v>
      </c>
      <c r="AY200" s="153" t="s">
        <v>153</v>
      </c>
    </row>
    <row r="201" spans="2:65" s="12" customFormat="1">
      <c r="B201" s="145"/>
      <c r="D201" s="146" t="s">
        <v>165</v>
      </c>
      <c r="E201" s="147" t="s">
        <v>32</v>
      </c>
      <c r="F201" s="148" t="s">
        <v>174</v>
      </c>
      <c r="H201" s="147" t="s">
        <v>32</v>
      </c>
      <c r="I201" s="149"/>
      <c r="L201" s="145"/>
      <c r="M201" s="150"/>
      <c r="T201" s="151"/>
      <c r="AT201" s="147" t="s">
        <v>165</v>
      </c>
      <c r="AU201" s="147" t="s">
        <v>86</v>
      </c>
      <c r="AV201" s="12" t="s">
        <v>84</v>
      </c>
      <c r="AW201" s="12" t="s">
        <v>37</v>
      </c>
      <c r="AX201" s="12" t="s">
        <v>76</v>
      </c>
      <c r="AY201" s="147" t="s">
        <v>153</v>
      </c>
    </row>
    <row r="202" spans="2:65" s="13" customFormat="1">
      <c r="B202" s="152"/>
      <c r="D202" s="146" t="s">
        <v>165</v>
      </c>
      <c r="E202" s="153" t="s">
        <v>32</v>
      </c>
      <c r="F202" s="154" t="s">
        <v>175</v>
      </c>
      <c r="H202" s="155">
        <v>1.278</v>
      </c>
      <c r="I202" s="156"/>
      <c r="L202" s="152"/>
      <c r="M202" s="157"/>
      <c r="T202" s="158"/>
      <c r="AT202" s="153" t="s">
        <v>165</v>
      </c>
      <c r="AU202" s="153" t="s">
        <v>86</v>
      </c>
      <c r="AV202" s="13" t="s">
        <v>86</v>
      </c>
      <c r="AW202" s="13" t="s">
        <v>37</v>
      </c>
      <c r="AX202" s="13" t="s">
        <v>76</v>
      </c>
      <c r="AY202" s="153" t="s">
        <v>153</v>
      </c>
    </row>
    <row r="203" spans="2:65" s="12" customFormat="1">
      <c r="B203" s="145"/>
      <c r="D203" s="146" t="s">
        <v>165</v>
      </c>
      <c r="E203" s="147" t="s">
        <v>32</v>
      </c>
      <c r="F203" s="148" t="s">
        <v>176</v>
      </c>
      <c r="H203" s="147" t="s">
        <v>32</v>
      </c>
      <c r="I203" s="149"/>
      <c r="L203" s="145"/>
      <c r="M203" s="150"/>
      <c r="T203" s="151"/>
      <c r="AT203" s="147" t="s">
        <v>165</v>
      </c>
      <c r="AU203" s="147" t="s">
        <v>86</v>
      </c>
      <c r="AV203" s="12" t="s">
        <v>84</v>
      </c>
      <c r="AW203" s="12" t="s">
        <v>37</v>
      </c>
      <c r="AX203" s="12" t="s">
        <v>76</v>
      </c>
      <c r="AY203" s="147" t="s">
        <v>153</v>
      </c>
    </row>
    <row r="204" spans="2:65" s="13" customFormat="1">
      <c r="B204" s="152"/>
      <c r="D204" s="146" t="s">
        <v>165</v>
      </c>
      <c r="E204" s="153" t="s">
        <v>32</v>
      </c>
      <c r="F204" s="154" t="s">
        <v>177</v>
      </c>
      <c r="H204" s="155">
        <v>0.93500000000000005</v>
      </c>
      <c r="I204" s="156"/>
      <c r="L204" s="152"/>
      <c r="M204" s="157"/>
      <c r="T204" s="158"/>
      <c r="AT204" s="153" t="s">
        <v>165</v>
      </c>
      <c r="AU204" s="153" t="s">
        <v>86</v>
      </c>
      <c r="AV204" s="13" t="s">
        <v>86</v>
      </c>
      <c r="AW204" s="13" t="s">
        <v>37</v>
      </c>
      <c r="AX204" s="13" t="s">
        <v>76</v>
      </c>
      <c r="AY204" s="153" t="s">
        <v>153</v>
      </c>
    </row>
    <row r="205" spans="2:65" s="14" customFormat="1">
      <c r="B205" s="159"/>
      <c r="D205" s="146" t="s">
        <v>165</v>
      </c>
      <c r="E205" s="160" t="s">
        <v>32</v>
      </c>
      <c r="F205" s="161" t="s">
        <v>178</v>
      </c>
      <c r="H205" s="162">
        <v>3.3769999999999998</v>
      </c>
      <c r="I205" s="163"/>
      <c r="L205" s="159"/>
      <c r="M205" s="164"/>
      <c r="T205" s="165"/>
      <c r="AT205" s="160" t="s">
        <v>165</v>
      </c>
      <c r="AU205" s="160" t="s">
        <v>86</v>
      </c>
      <c r="AV205" s="14" t="s">
        <v>161</v>
      </c>
      <c r="AW205" s="14" t="s">
        <v>37</v>
      </c>
      <c r="AX205" s="14" t="s">
        <v>84</v>
      </c>
      <c r="AY205" s="160" t="s">
        <v>153</v>
      </c>
    </row>
    <row r="206" spans="2:65" s="1" customFormat="1" ht="24.2" customHeight="1">
      <c r="B206" s="33"/>
      <c r="C206" s="128" t="s">
        <v>279</v>
      </c>
      <c r="D206" s="128" t="s">
        <v>156</v>
      </c>
      <c r="E206" s="129" t="s">
        <v>280</v>
      </c>
      <c r="F206" s="130" t="s">
        <v>281</v>
      </c>
      <c r="G206" s="131" t="s">
        <v>159</v>
      </c>
      <c r="H206" s="132">
        <v>9.5559999999999992</v>
      </c>
      <c r="I206" s="133">
        <v>226.01</v>
      </c>
      <c r="J206" s="134">
        <f>ROUND(I206*H206,2)</f>
        <v>2159.75</v>
      </c>
      <c r="K206" s="130" t="s">
        <v>160</v>
      </c>
      <c r="L206" s="33"/>
      <c r="M206" s="135" t="s">
        <v>32</v>
      </c>
      <c r="N206" s="136" t="s">
        <v>47</v>
      </c>
      <c r="P206" s="137">
        <f>O206*H206</f>
        <v>0</v>
      </c>
      <c r="Q206" s="137">
        <v>0</v>
      </c>
      <c r="R206" s="137">
        <f>Q206*H206</f>
        <v>0</v>
      </c>
      <c r="S206" s="137">
        <v>4.5999999999999999E-2</v>
      </c>
      <c r="T206" s="138">
        <f>S206*H206</f>
        <v>0.43957599999999997</v>
      </c>
      <c r="AR206" s="139" t="s">
        <v>161</v>
      </c>
      <c r="AT206" s="139" t="s">
        <v>156</v>
      </c>
      <c r="AU206" s="139" t="s">
        <v>86</v>
      </c>
      <c r="AY206" s="17" t="s">
        <v>153</v>
      </c>
      <c r="BE206" s="140">
        <f>IF(N206="základní",J206,0)</f>
        <v>2159.75</v>
      </c>
      <c r="BF206" s="140">
        <f>IF(N206="snížená",J206,0)</f>
        <v>0</v>
      </c>
      <c r="BG206" s="140">
        <f>IF(N206="zákl. přenesená",J206,0)</f>
        <v>0</v>
      </c>
      <c r="BH206" s="140">
        <f>IF(N206="sníž. přenesená",J206,0)</f>
        <v>0</v>
      </c>
      <c r="BI206" s="140">
        <f>IF(N206="nulová",J206,0)</f>
        <v>0</v>
      </c>
      <c r="BJ206" s="17" t="s">
        <v>84</v>
      </c>
      <c r="BK206" s="140">
        <f>ROUND(I206*H206,2)</f>
        <v>2159.75</v>
      </c>
      <c r="BL206" s="17" t="s">
        <v>161</v>
      </c>
      <c r="BM206" s="139" t="s">
        <v>282</v>
      </c>
    </row>
    <row r="207" spans="2:65" s="1" customFormat="1">
      <c r="B207" s="33"/>
      <c r="D207" s="141" t="s">
        <v>163</v>
      </c>
      <c r="F207" s="142" t="s">
        <v>283</v>
      </c>
      <c r="I207" s="143"/>
      <c r="L207" s="33"/>
      <c r="M207" s="144"/>
      <c r="T207" s="54"/>
      <c r="AT207" s="17" t="s">
        <v>163</v>
      </c>
      <c r="AU207" s="17" t="s">
        <v>86</v>
      </c>
    </row>
    <row r="208" spans="2:65" s="12" customFormat="1">
      <c r="B208" s="145"/>
      <c r="D208" s="146" t="s">
        <v>165</v>
      </c>
      <c r="E208" s="147" t="s">
        <v>32</v>
      </c>
      <c r="F208" s="148" t="s">
        <v>172</v>
      </c>
      <c r="H208" s="147" t="s">
        <v>32</v>
      </c>
      <c r="I208" s="149"/>
      <c r="L208" s="145"/>
      <c r="M208" s="150"/>
      <c r="T208" s="151"/>
      <c r="AT208" s="147" t="s">
        <v>165</v>
      </c>
      <c r="AU208" s="147" t="s">
        <v>86</v>
      </c>
      <c r="AV208" s="12" t="s">
        <v>84</v>
      </c>
      <c r="AW208" s="12" t="s">
        <v>37</v>
      </c>
      <c r="AX208" s="12" t="s">
        <v>76</v>
      </c>
      <c r="AY208" s="147" t="s">
        <v>153</v>
      </c>
    </row>
    <row r="209" spans="2:65" s="13" customFormat="1">
      <c r="B209" s="152"/>
      <c r="D209" s="146" t="s">
        <v>165</v>
      </c>
      <c r="E209" s="153" t="s">
        <v>32</v>
      </c>
      <c r="F209" s="154" t="s">
        <v>215</v>
      </c>
      <c r="H209" s="155">
        <v>3.0910000000000002</v>
      </c>
      <c r="I209" s="156"/>
      <c r="L209" s="152"/>
      <c r="M209" s="157"/>
      <c r="T209" s="158"/>
      <c r="AT209" s="153" t="s">
        <v>165</v>
      </c>
      <c r="AU209" s="153" t="s">
        <v>86</v>
      </c>
      <c r="AV209" s="13" t="s">
        <v>86</v>
      </c>
      <c r="AW209" s="13" t="s">
        <v>37</v>
      </c>
      <c r="AX209" s="13" t="s">
        <v>76</v>
      </c>
      <c r="AY209" s="153" t="s">
        <v>153</v>
      </c>
    </row>
    <row r="210" spans="2:65" s="12" customFormat="1">
      <c r="B210" s="145"/>
      <c r="D210" s="146" t="s">
        <v>165</v>
      </c>
      <c r="E210" s="147" t="s">
        <v>32</v>
      </c>
      <c r="F210" s="148" t="s">
        <v>174</v>
      </c>
      <c r="H210" s="147" t="s">
        <v>32</v>
      </c>
      <c r="I210" s="149"/>
      <c r="L210" s="145"/>
      <c r="M210" s="150"/>
      <c r="T210" s="151"/>
      <c r="AT210" s="147" t="s">
        <v>165</v>
      </c>
      <c r="AU210" s="147" t="s">
        <v>86</v>
      </c>
      <c r="AV210" s="12" t="s">
        <v>84</v>
      </c>
      <c r="AW210" s="12" t="s">
        <v>37</v>
      </c>
      <c r="AX210" s="12" t="s">
        <v>76</v>
      </c>
      <c r="AY210" s="147" t="s">
        <v>153</v>
      </c>
    </row>
    <row r="211" spans="2:65" s="13" customFormat="1">
      <c r="B211" s="152"/>
      <c r="D211" s="146" t="s">
        <v>165</v>
      </c>
      <c r="E211" s="153" t="s">
        <v>32</v>
      </c>
      <c r="F211" s="154" t="s">
        <v>216</v>
      </c>
      <c r="H211" s="155">
        <v>2.5059999999999998</v>
      </c>
      <c r="I211" s="156"/>
      <c r="L211" s="152"/>
      <c r="M211" s="157"/>
      <c r="T211" s="158"/>
      <c r="AT211" s="153" t="s">
        <v>165</v>
      </c>
      <c r="AU211" s="153" t="s">
        <v>86</v>
      </c>
      <c r="AV211" s="13" t="s">
        <v>86</v>
      </c>
      <c r="AW211" s="13" t="s">
        <v>37</v>
      </c>
      <c r="AX211" s="13" t="s">
        <v>76</v>
      </c>
      <c r="AY211" s="153" t="s">
        <v>153</v>
      </c>
    </row>
    <row r="212" spans="2:65" s="12" customFormat="1">
      <c r="B212" s="145"/>
      <c r="D212" s="146" t="s">
        <v>165</v>
      </c>
      <c r="E212" s="147" t="s">
        <v>32</v>
      </c>
      <c r="F212" s="148" t="s">
        <v>176</v>
      </c>
      <c r="H212" s="147" t="s">
        <v>32</v>
      </c>
      <c r="I212" s="149"/>
      <c r="L212" s="145"/>
      <c r="M212" s="150"/>
      <c r="T212" s="151"/>
      <c r="AT212" s="147" t="s">
        <v>165</v>
      </c>
      <c r="AU212" s="147" t="s">
        <v>86</v>
      </c>
      <c r="AV212" s="12" t="s">
        <v>84</v>
      </c>
      <c r="AW212" s="12" t="s">
        <v>37</v>
      </c>
      <c r="AX212" s="12" t="s">
        <v>76</v>
      </c>
      <c r="AY212" s="147" t="s">
        <v>153</v>
      </c>
    </row>
    <row r="213" spans="2:65" s="13" customFormat="1">
      <c r="B213" s="152"/>
      <c r="D213" s="146" t="s">
        <v>165</v>
      </c>
      <c r="E213" s="153" t="s">
        <v>32</v>
      </c>
      <c r="F213" s="154" t="s">
        <v>284</v>
      </c>
      <c r="H213" s="155">
        <v>3.9590000000000001</v>
      </c>
      <c r="I213" s="156"/>
      <c r="L213" s="152"/>
      <c r="M213" s="157"/>
      <c r="T213" s="158"/>
      <c r="AT213" s="153" t="s">
        <v>165</v>
      </c>
      <c r="AU213" s="153" t="s">
        <v>86</v>
      </c>
      <c r="AV213" s="13" t="s">
        <v>86</v>
      </c>
      <c r="AW213" s="13" t="s">
        <v>37</v>
      </c>
      <c r="AX213" s="13" t="s">
        <v>76</v>
      </c>
      <c r="AY213" s="153" t="s">
        <v>153</v>
      </c>
    </row>
    <row r="214" spans="2:65" s="14" customFormat="1">
      <c r="B214" s="159"/>
      <c r="D214" s="146" t="s">
        <v>165</v>
      </c>
      <c r="E214" s="160" t="s">
        <v>32</v>
      </c>
      <c r="F214" s="161" t="s">
        <v>178</v>
      </c>
      <c r="H214" s="162">
        <v>9.5559999999999992</v>
      </c>
      <c r="I214" s="163"/>
      <c r="L214" s="159"/>
      <c r="M214" s="164"/>
      <c r="T214" s="165"/>
      <c r="AT214" s="160" t="s">
        <v>165</v>
      </c>
      <c r="AU214" s="160" t="s">
        <v>86</v>
      </c>
      <c r="AV214" s="14" t="s">
        <v>161</v>
      </c>
      <c r="AW214" s="14" t="s">
        <v>37</v>
      </c>
      <c r="AX214" s="14" t="s">
        <v>84</v>
      </c>
      <c r="AY214" s="160" t="s">
        <v>153</v>
      </c>
    </row>
    <row r="215" spans="2:65" s="1" customFormat="1" ht="24.2" customHeight="1">
      <c r="B215" s="33"/>
      <c r="C215" s="128" t="s">
        <v>285</v>
      </c>
      <c r="D215" s="128" t="s">
        <v>156</v>
      </c>
      <c r="E215" s="129" t="s">
        <v>286</v>
      </c>
      <c r="F215" s="130" t="s">
        <v>287</v>
      </c>
      <c r="G215" s="131" t="s">
        <v>288</v>
      </c>
      <c r="H215" s="132">
        <v>1</v>
      </c>
      <c r="I215" s="133">
        <v>2919.36</v>
      </c>
      <c r="J215" s="134">
        <f>ROUND(I215*H215,2)</f>
        <v>2919.36</v>
      </c>
      <c r="K215" s="130" t="s">
        <v>264</v>
      </c>
      <c r="L215" s="33"/>
      <c r="M215" s="135" t="s">
        <v>32</v>
      </c>
      <c r="N215" s="136" t="s">
        <v>47</v>
      </c>
      <c r="P215" s="137">
        <f>O215*H215</f>
        <v>0</v>
      </c>
      <c r="Q215" s="137">
        <v>1.0000000000000001E-5</v>
      </c>
      <c r="R215" s="137">
        <f>Q215*H215</f>
        <v>1.0000000000000001E-5</v>
      </c>
      <c r="S215" s="137">
        <v>0</v>
      </c>
      <c r="T215" s="138">
        <f>S215*H215</f>
        <v>0</v>
      </c>
      <c r="AR215" s="139" t="s">
        <v>161</v>
      </c>
      <c r="AT215" s="139" t="s">
        <v>156</v>
      </c>
      <c r="AU215" s="139" t="s">
        <v>86</v>
      </c>
      <c r="AY215" s="17" t="s">
        <v>153</v>
      </c>
      <c r="BE215" s="140">
        <f>IF(N215="základní",J215,0)</f>
        <v>2919.36</v>
      </c>
      <c r="BF215" s="140">
        <f>IF(N215="snížená",J215,0)</f>
        <v>0</v>
      </c>
      <c r="BG215" s="140">
        <f>IF(N215="zákl. přenesená",J215,0)</f>
        <v>0</v>
      </c>
      <c r="BH215" s="140">
        <f>IF(N215="sníž. přenesená",J215,0)</f>
        <v>0</v>
      </c>
      <c r="BI215" s="140">
        <f>IF(N215="nulová",J215,0)</f>
        <v>0</v>
      </c>
      <c r="BJ215" s="17" t="s">
        <v>84</v>
      </c>
      <c r="BK215" s="140">
        <f>ROUND(I215*H215,2)</f>
        <v>2919.36</v>
      </c>
      <c r="BL215" s="17" t="s">
        <v>161</v>
      </c>
      <c r="BM215" s="139" t="s">
        <v>289</v>
      </c>
    </row>
    <row r="216" spans="2:65" s="11" customFormat="1" ht="22.9" customHeight="1">
      <c r="B216" s="116"/>
      <c r="D216" s="117" t="s">
        <v>75</v>
      </c>
      <c r="E216" s="126" t="s">
        <v>290</v>
      </c>
      <c r="F216" s="126" t="s">
        <v>291</v>
      </c>
      <c r="I216" s="119"/>
      <c r="J216" s="127">
        <f>BK216</f>
        <v>6673.0099999999993</v>
      </c>
      <c r="L216" s="116"/>
      <c r="M216" s="121"/>
      <c r="P216" s="122">
        <f>SUM(P217:P227)</f>
        <v>0</v>
      </c>
      <c r="R216" s="122">
        <f>SUM(R217:R227)</f>
        <v>0</v>
      </c>
      <c r="T216" s="123">
        <f>SUM(T217:T227)</f>
        <v>0</v>
      </c>
      <c r="AR216" s="117" t="s">
        <v>84</v>
      </c>
      <c r="AT216" s="124" t="s">
        <v>75</v>
      </c>
      <c r="AU216" s="124" t="s">
        <v>84</v>
      </c>
      <c r="AY216" s="117" t="s">
        <v>153</v>
      </c>
      <c r="BK216" s="125">
        <f>SUM(BK217:BK227)</f>
        <v>6673.0099999999993</v>
      </c>
    </row>
    <row r="217" spans="2:65" s="1" customFormat="1" ht="24.2" customHeight="1">
      <c r="B217" s="33"/>
      <c r="C217" s="128" t="s">
        <v>7</v>
      </c>
      <c r="D217" s="128" t="s">
        <v>156</v>
      </c>
      <c r="E217" s="129" t="s">
        <v>292</v>
      </c>
      <c r="F217" s="130" t="s">
        <v>293</v>
      </c>
      <c r="G217" s="131" t="s">
        <v>294</v>
      </c>
      <c r="H217" s="132">
        <v>2.5310000000000001</v>
      </c>
      <c r="I217" s="133">
        <v>1271.33</v>
      </c>
      <c r="J217" s="134">
        <f>ROUND(I217*H217,2)</f>
        <v>3217.74</v>
      </c>
      <c r="K217" s="130" t="s">
        <v>160</v>
      </c>
      <c r="L217" s="33"/>
      <c r="M217" s="135" t="s">
        <v>32</v>
      </c>
      <c r="N217" s="136" t="s">
        <v>47</v>
      </c>
      <c r="P217" s="137">
        <f>O217*H217</f>
        <v>0</v>
      </c>
      <c r="Q217" s="137">
        <v>0</v>
      </c>
      <c r="R217" s="137">
        <f>Q217*H217</f>
        <v>0</v>
      </c>
      <c r="S217" s="137">
        <v>0</v>
      </c>
      <c r="T217" s="138">
        <f>S217*H217</f>
        <v>0</v>
      </c>
      <c r="AR217" s="139" t="s">
        <v>161</v>
      </c>
      <c r="AT217" s="139" t="s">
        <v>156</v>
      </c>
      <c r="AU217" s="139" t="s">
        <v>86</v>
      </c>
      <c r="AY217" s="17" t="s">
        <v>153</v>
      </c>
      <c r="BE217" s="140">
        <f>IF(N217="základní",J217,0)</f>
        <v>3217.74</v>
      </c>
      <c r="BF217" s="140">
        <f>IF(N217="snížená",J217,0)</f>
        <v>0</v>
      </c>
      <c r="BG217" s="140">
        <f>IF(N217="zákl. přenesená",J217,0)</f>
        <v>0</v>
      </c>
      <c r="BH217" s="140">
        <f>IF(N217="sníž. přenesená",J217,0)</f>
        <v>0</v>
      </c>
      <c r="BI217" s="140">
        <f>IF(N217="nulová",J217,0)</f>
        <v>0</v>
      </c>
      <c r="BJ217" s="17" t="s">
        <v>84</v>
      </c>
      <c r="BK217" s="140">
        <f>ROUND(I217*H217,2)</f>
        <v>3217.74</v>
      </c>
      <c r="BL217" s="17" t="s">
        <v>161</v>
      </c>
      <c r="BM217" s="139" t="s">
        <v>295</v>
      </c>
    </row>
    <row r="218" spans="2:65" s="1" customFormat="1">
      <c r="B218" s="33"/>
      <c r="D218" s="141" t="s">
        <v>163</v>
      </c>
      <c r="F218" s="142" t="s">
        <v>296</v>
      </c>
      <c r="I218" s="143"/>
      <c r="L218" s="33"/>
      <c r="M218" s="144"/>
      <c r="T218" s="54"/>
      <c r="AT218" s="17" t="s">
        <v>163</v>
      </c>
      <c r="AU218" s="17" t="s">
        <v>86</v>
      </c>
    </row>
    <row r="219" spans="2:65" s="1" customFormat="1" ht="21.75" customHeight="1">
      <c r="B219" s="33"/>
      <c r="C219" s="128" t="s">
        <v>297</v>
      </c>
      <c r="D219" s="128" t="s">
        <v>156</v>
      </c>
      <c r="E219" s="129" t="s">
        <v>298</v>
      </c>
      <c r="F219" s="130" t="s">
        <v>299</v>
      </c>
      <c r="G219" s="131" t="s">
        <v>294</v>
      </c>
      <c r="H219" s="132">
        <v>2.5310000000000001</v>
      </c>
      <c r="I219" s="133">
        <v>452.03</v>
      </c>
      <c r="J219" s="134">
        <f>ROUND(I219*H219,2)</f>
        <v>1144.0899999999999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161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1144.0899999999999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1144.0899999999999</v>
      </c>
      <c r="BL219" s="17" t="s">
        <v>161</v>
      </c>
      <c r="BM219" s="139" t="s">
        <v>300</v>
      </c>
    </row>
    <row r="220" spans="2:65" s="1" customFormat="1">
      <c r="B220" s="33"/>
      <c r="D220" s="141" t="s">
        <v>163</v>
      </c>
      <c r="F220" s="142" t="s">
        <v>301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" customFormat="1" ht="24.2" customHeight="1">
      <c r="B221" s="33"/>
      <c r="C221" s="128" t="s">
        <v>302</v>
      </c>
      <c r="D221" s="128" t="s">
        <v>156</v>
      </c>
      <c r="E221" s="129" t="s">
        <v>303</v>
      </c>
      <c r="F221" s="130" t="s">
        <v>304</v>
      </c>
      <c r="G221" s="131" t="s">
        <v>294</v>
      </c>
      <c r="H221" s="132">
        <v>22.779</v>
      </c>
      <c r="I221" s="133">
        <v>12.52</v>
      </c>
      <c r="J221" s="134">
        <f>ROUND(I221*H221,2)</f>
        <v>285.19</v>
      </c>
      <c r="K221" s="130" t="s">
        <v>160</v>
      </c>
      <c r="L221" s="33"/>
      <c r="M221" s="135" t="s">
        <v>32</v>
      </c>
      <c r="N221" s="136" t="s">
        <v>47</v>
      </c>
      <c r="P221" s="137">
        <f>O221*H221</f>
        <v>0</v>
      </c>
      <c r="Q221" s="137">
        <v>0</v>
      </c>
      <c r="R221" s="137">
        <f>Q221*H221</f>
        <v>0</v>
      </c>
      <c r="S221" s="137">
        <v>0</v>
      </c>
      <c r="T221" s="138">
        <f>S221*H221</f>
        <v>0</v>
      </c>
      <c r="AR221" s="139" t="s">
        <v>161</v>
      </c>
      <c r="AT221" s="139" t="s">
        <v>156</v>
      </c>
      <c r="AU221" s="139" t="s">
        <v>86</v>
      </c>
      <c r="AY221" s="17" t="s">
        <v>153</v>
      </c>
      <c r="BE221" s="140">
        <f>IF(N221="základní",J221,0)</f>
        <v>285.19</v>
      </c>
      <c r="BF221" s="140">
        <f>IF(N221="snížená",J221,0)</f>
        <v>0</v>
      </c>
      <c r="BG221" s="140">
        <f>IF(N221="zákl. přenesená",J221,0)</f>
        <v>0</v>
      </c>
      <c r="BH221" s="140">
        <f>IF(N221="sníž. přenesená",J221,0)</f>
        <v>0</v>
      </c>
      <c r="BI221" s="140">
        <f>IF(N221="nulová",J221,0)</f>
        <v>0</v>
      </c>
      <c r="BJ221" s="17" t="s">
        <v>84</v>
      </c>
      <c r="BK221" s="140">
        <f>ROUND(I221*H221,2)</f>
        <v>285.19</v>
      </c>
      <c r="BL221" s="17" t="s">
        <v>161</v>
      </c>
      <c r="BM221" s="139" t="s">
        <v>305</v>
      </c>
    </row>
    <row r="222" spans="2:65" s="1" customFormat="1">
      <c r="B222" s="33"/>
      <c r="D222" s="141" t="s">
        <v>163</v>
      </c>
      <c r="F222" s="142" t="s">
        <v>306</v>
      </c>
      <c r="I222" s="143"/>
      <c r="L222" s="33"/>
      <c r="M222" s="144"/>
      <c r="T222" s="54"/>
      <c r="AT222" s="17" t="s">
        <v>163</v>
      </c>
      <c r="AU222" s="17" t="s">
        <v>86</v>
      </c>
    </row>
    <row r="223" spans="2:65" s="13" customFormat="1">
      <c r="B223" s="152"/>
      <c r="D223" s="146" t="s">
        <v>165</v>
      </c>
      <c r="E223" s="153" t="s">
        <v>32</v>
      </c>
      <c r="F223" s="154" t="s">
        <v>307</v>
      </c>
      <c r="H223" s="155">
        <v>22.779</v>
      </c>
      <c r="I223" s="156"/>
      <c r="L223" s="152"/>
      <c r="M223" s="157"/>
      <c r="T223" s="158"/>
      <c r="AT223" s="153" t="s">
        <v>165</v>
      </c>
      <c r="AU223" s="153" t="s">
        <v>86</v>
      </c>
      <c r="AV223" s="13" t="s">
        <v>86</v>
      </c>
      <c r="AW223" s="13" t="s">
        <v>37</v>
      </c>
      <c r="AX223" s="13" t="s">
        <v>84</v>
      </c>
      <c r="AY223" s="153" t="s">
        <v>153</v>
      </c>
    </row>
    <row r="224" spans="2:65" s="1" customFormat="1" ht="24.2" customHeight="1">
      <c r="B224" s="33"/>
      <c r="C224" s="128" t="s">
        <v>308</v>
      </c>
      <c r="D224" s="128" t="s">
        <v>156</v>
      </c>
      <c r="E224" s="129" t="s">
        <v>309</v>
      </c>
      <c r="F224" s="130" t="s">
        <v>310</v>
      </c>
      <c r="G224" s="131" t="s">
        <v>294</v>
      </c>
      <c r="H224" s="132">
        <v>2.286</v>
      </c>
      <c r="I224" s="133">
        <v>800.47</v>
      </c>
      <c r="J224" s="134">
        <f>ROUND(I224*H224,2)</f>
        <v>1829.87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0</v>
      </c>
      <c r="R224" s="137">
        <f>Q224*H224</f>
        <v>0</v>
      </c>
      <c r="S224" s="137">
        <v>0</v>
      </c>
      <c r="T224" s="138">
        <f>S224*H224</f>
        <v>0</v>
      </c>
      <c r="AR224" s="139" t="s">
        <v>161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1829.87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1829.87</v>
      </c>
      <c r="BL224" s="17" t="s">
        <v>161</v>
      </c>
      <c r="BM224" s="139" t="s">
        <v>311</v>
      </c>
    </row>
    <row r="225" spans="2:65" s="1" customFormat="1">
      <c r="B225" s="33"/>
      <c r="D225" s="141" t="s">
        <v>163</v>
      </c>
      <c r="F225" s="142" t="s">
        <v>312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313</v>
      </c>
      <c r="D226" s="128" t="s">
        <v>156</v>
      </c>
      <c r="E226" s="129" t="s">
        <v>314</v>
      </c>
      <c r="F226" s="130" t="s">
        <v>315</v>
      </c>
      <c r="G226" s="131" t="s">
        <v>294</v>
      </c>
      <c r="H226" s="132">
        <v>0.245</v>
      </c>
      <c r="I226" s="133">
        <v>800.47</v>
      </c>
      <c r="J226" s="134">
        <f>ROUND(I226*H226,2)</f>
        <v>196.12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0</v>
      </c>
      <c r="R226" s="137">
        <f>Q226*H226</f>
        <v>0</v>
      </c>
      <c r="S226" s="137">
        <v>0</v>
      </c>
      <c r="T226" s="138">
        <f>S226*H226</f>
        <v>0</v>
      </c>
      <c r="AR226" s="139" t="s">
        <v>161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196.12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196.12</v>
      </c>
      <c r="BL226" s="17" t="s">
        <v>161</v>
      </c>
      <c r="BM226" s="139" t="s">
        <v>316</v>
      </c>
    </row>
    <row r="227" spans="2:65" s="1" customFormat="1">
      <c r="B227" s="33"/>
      <c r="D227" s="141" t="s">
        <v>163</v>
      </c>
      <c r="F227" s="142" t="s">
        <v>317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1" customFormat="1" ht="22.9" customHeight="1">
      <c r="B228" s="116"/>
      <c r="D228" s="117" t="s">
        <v>75</v>
      </c>
      <c r="E228" s="126" t="s">
        <v>318</v>
      </c>
      <c r="F228" s="126" t="s">
        <v>319</v>
      </c>
      <c r="I228" s="119"/>
      <c r="J228" s="127">
        <f>BK228</f>
        <v>3522.86</v>
      </c>
      <c r="L228" s="116"/>
      <c r="M228" s="121"/>
      <c r="P228" s="122">
        <f>SUM(P229:P230)</f>
        <v>0</v>
      </c>
      <c r="R228" s="122">
        <f>SUM(R229:R230)</f>
        <v>0</v>
      </c>
      <c r="T228" s="123">
        <f>SUM(T229:T230)</f>
        <v>0</v>
      </c>
      <c r="AR228" s="117" t="s">
        <v>84</v>
      </c>
      <c r="AT228" s="124" t="s">
        <v>75</v>
      </c>
      <c r="AU228" s="124" t="s">
        <v>84</v>
      </c>
      <c r="AY228" s="117" t="s">
        <v>153</v>
      </c>
      <c r="BK228" s="125">
        <f>SUM(BK229:BK230)</f>
        <v>3522.86</v>
      </c>
    </row>
    <row r="229" spans="2:65" s="1" customFormat="1" ht="37.9" customHeight="1">
      <c r="B229" s="33"/>
      <c r="C229" s="128" t="s">
        <v>320</v>
      </c>
      <c r="D229" s="128" t="s">
        <v>156</v>
      </c>
      <c r="E229" s="129" t="s">
        <v>321</v>
      </c>
      <c r="F229" s="130" t="s">
        <v>322</v>
      </c>
      <c r="G229" s="131" t="s">
        <v>294</v>
      </c>
      <c r="H229" s="132">
        <v>2.7709999999999999</v>
      </c>
      <c r="I229" s="133">
        <v>1271.33</v>
      </c>
      <c r="J229" s="134">
        <f>ROUND(I229*H229,2)</f>
        <v>3522.86</v>
      </c>
      <c r="K229" s="130" t="s">
        <v>160</v>
      </c>
      <c r="L229" s="33"/>
      <c r="M229" s="135" t="s">
        <v>32</v>
      </c>
      <c r="N229" s="136" t="s">
        <v>47</v>
      </c>
      <c r="P229" s="137">
        <f>O229*H229</f>
        <v>0</v>
      </c>
      <c r="Q229" s="137">
        <v>0</v>
      </c>
      <c r="R229" s="137">
        <f>Q229*H229</f>
        <v>0</v>
      </c>
      <c r="S229" s="137">
        <v>0</v>
      </c>
      <c r="T229" s="138">
        <f>S229*H229</f>
        <v>0</v>
      </c>
      <c r="AR229" s="139" t="s">
        <v>161</v>
      </c>
      <c r="AT229" s="139" t="s">
        <v>156</v>
      </c>
      <c r="AU229" s="139" t="s">
        <v>86</v>
      </c>
      <c r="AY229" s="17" t="s">
        <v>153</v>
      </c>
      <c r="BE229" s="140">
        <f>IF(N229="základní",J229,0)</f>
        <v>3522.86</v>
      </c>
      <c r="BF229" s="140">
        <f>IF(N229="snížená",J229,0)</f>
        <v>0</v>
      </c>
      <c r="BG229" s="140">
        <f>IF(N229="zákl. přenesená",J229,0)</f>
        <v>0</v>
      </c>
      <c r="BH229" s="140">
        <f>IF(N229="sníž. přenesená",J229,0)</f>
        <v>0</v>
      </c>
      <c r="BI229" s="140">
        <f>IF(N229="nulová",J229,0)</f>
        <v>0</v>
      </c>
      <c r="BJ229" s="17" t="s">
        <v>84</v>
      </c>
      <c r="BK229" s="140">
        <f>ROUND(I229*H229,2)</f>
        <v>3522.86</v>
      </c>
      <c r="BL229" s="17" t="s">
        <v>161</v>
      </c>
      <c r="BM229" s="139" t="s">
        <v>323</v>
      </c>
    </row>
    <row r="230" spans="2:65" s="1" customFormat="1">
      <c r="B230" s="33"/>
      <c r="D230" s="141" t="s">
        <v>163</v>
      </c>
      <c r="F230" s="142" t="s">
        <v>324</v>
      </c>
      <c r="I230" s="143"/>
      <c r="L230" s="33"/>
      <c r="M230" s="144"/>
      <c r="T230" s="54"/>
      <c r="AT230" s="17" t="s">
        <v>163</v>
      </c>
      <c r="AU230" s="17" t="s">
        <v>86</v>
      </c>
    </row>
    <row r="231" spans="2:65" s="11" customFormat="1" ht="25.9" customHeight="1">
      <c r="B231" s="116"/>
      <c r="D231" s="117" t="s">
        <v>75</v>
      </c>
      <c r="E231" s="118" t="s">
        <v>325</v>
      </c>
      <c r="F231" s="118" t="s">
        <v>326</v>
      </c>
      <c r="I231" s="119"/>
      <c r="J231" s="120">
        <f>BK231</f>
        <v>120662.83</v>
      </c>
      <c r="L231" s="116"/>
      <c r="M231" s="121"/>
      <c r="P231" s="122">
        <f>P232+P257+P273+P314+P366+P383+P390+P437+P451+P505+P542+P559</f>
        <v>0</v>
      </c>
      <c r="R231" s="122">
        <f>R232+R257+R273+R314+R366+R383+R390+R437+R451+R505+R542+R559</f>
        <v>0.76809440520000005</v>
      </c>
      <c r="T231" s="123">
        <f>T232+T257+T273+T314+T366+T383+T390+T437+T451+T505+T542+T559</f>
        <v>0.12789</v>
      </c>
      <c r="AR231" s="117" t="s">
        <v>86</v>
      </c>
      <c r="AT231" s="124" t="s">
        <v>75</v>
      </c>
      <c r="AU231" s="124" t="s">
        <v>76</v>
      </c>
      <c r="AY231" s="117" t="s">
        <v>153</v>
      </c>
      <c r="BK231" s="125">
        <f>BK232+BK257+BK273+BK314+BK366+BK383+BK390+BK437+BK451+BK505+BK542+BK559</f>
        <v>120662.83</v>
      </c>
    </row>
    <row r="232" spans="2:65" s="11" customFormat="1" ht="22.9" customHeight="1">
      <c r="B232" s="116"/>
      <c r="D232" s="117" t="s">
        <v>75</v>
      </c>
      <c r="E232" s="126" t="s">
        <v>327</v>
      </c>
      <c r="F232" s="126" t="s">
        <v>328</v>
      </c>
      <c r="I232" s="119"/>
      <c r="J232" s="127">
        <f>BK232</f>
        <v>6827.78</v>
      </c>
      <c r="L232" s="116"/>
      <c r="M232" s="121"/>
      <c r="P232" s="122">
        <f>SUM(P233:P256)</f>
        <v>0</v>
      </c>
      <c r="R232" s="122">
        <f>SUM(R233:R256)</f>
        <v>1.5220000000000001E-2</v>
      </c>
      <c r="T232" s="123">
        <f>SUM(T233:T256)</f>
        <v>0</v>
      </c>
      <c r="AR232" s="117" t="s">
        <v>86</v>
      </c>
      <c r="AT232" s="124" t="s">
        <v>75</v>
      </c>
      <c r="AU232" s="124" t="s">
        <v>84</v>
      </c>
      <c r="AY232" s="117" t="s">
        <v>153</v>
      </c>
      <c r="BK232" s="125">
        <f>SUM(BK233:BK256)</f>
        <v>6827.78</v>
      </c>
    </row>
    <row r="233" spans="2:65" s="1" customFormat="1" ht="16.5" customHeight="1">
      <c r="B233" s="33"/>
      <c r="C233" s="128" t="s">
        <v>329</v>
      </c>
      <c r="D233" s="128" t="s">
        <v>156</v>
      </c>
      <c r="E233" s="129" t="s">
        <v>330</v>
      </c>
      <c r="F233" s="130" t="s">
        <v>331</v>
      </c>
      <c r="G233" s="131" t="s">
        <v>226</v>
      </c>
      <c r="H233" s="132">
        <v>2</v>
      </c>
      <c r="I233" s="133">
        <v>452.03</v>
      </c>
      <c r="J233" s="134">
        <f>ROUND(I233*H233,2)</f>
        <v>904.06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7.1000000000000002E-4</v>
      </c>
      <c r="R233" s="137">
        <f>Q233*H233</f>
        <v>1.42E-3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904.06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904.06</v>
      </c>
      <c r="BL233" s="17" t="s">
        <v>261</v>
      </c>
      <c r="BM233" s="139" t="s">
        <v>332</v>
      </c>
    </row>
    <row r="234" spans="2:65" s="1" customFormat="1">
      <c r="B234" s="33"/>
      <c r="D234" s="141" t="s">
        <v>163</v>
      </c>
      <c r="F234" s="142" t="s">
        <v>333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2" customFormat="1">
      <c r="B235" s="145"/>
      <c r="D235" s="146" t="s">
        <v>165</v>
      </c>
      <c r="E235" s="147" t="s">
        <v>32</v>
      </c>
      <c r="F235" s="148" t="s">
        <v>172</v>
      </c>
      <c r="H235" s="147" t="s">
        <v>32</v>
      </c>
      <c r="I235" s="149"/>
      <c r="L235" s="145"/>
      <c r="M235" s="150"/>
      <c r="T235" s="151"/>
      <c r="AT235" s="147" t="s">
        <v>165</v>
      </c>
      <c r="AU235" s="147" t="s">
        <v>86</v>
      </c>
      <c r="AV235" s="12" t="s">
        <v>84</v>
      </c>
      <c r="AW235" s="12" t="s">
        <v>37</v>
      </c>
      <c r="AX235" s="12" t="s">
        <v>76</v>
      </c>
      <c r="AY235" s="147" t="s">
        <v>153</v>
      </c>
    </row>
    <row r="236" spans="2:65" s="13" customFormat="1">
      <c r="B236" s="152"/>
      <c r="D236" s="146" t="s">
        <v>165</v>
      </c>
      <c r="E236" s="153" t="s">
        <v>32</v>
      </c>
      <c r="F236" s="154" t="s">
        <v>86</v>
      </c>
      <c r="H236" s="155">
        <v>2</v>
      </c>
      <c r="I236" s="156"/>
      <c r="L236" s="152"/>
      <c r="M236" s="157"/>
      <c r="T236" s="158"/>
      <c r="AT236" s="153" t="s">
        <v>165</v>
      </c>
      <c r="AU236" s="153" t="s">
        <v>86</v>
      </c>
      <c r="AV236" s="13" t="s">
        <v>86</v>
      </c>
      <c r="AW236" s="13" t="s">
        <v>37</v>
      </c>
      <c r="AX236" s="13" t="s">
        <v>84</v>
      </c>
      <c r="AY236" s="153" t="s">
        <v>153</v>
      </c>
    </row>
    <row r="237" spans="2:65" s="1" customFormat="1" ht="16.5" customHeight="1">
      <c r="B237" s="33"/>
      <c r="C237" s="128" t="s">
        <v>334</v>
      </c>
      <c r="D237" s="128" t="s">
        <v>156</v>
      </c>
      <c r="E237" s="129" t="s">
        <v>335</v>
      </c>
      <c r="F237" s="130" t="s">
        <v>336</v>
      </c>
      <c r="G237" s="131" t="s">
        <v>226</v>
      </c>
      <c r="H237" s="132">
        <v>6</v>
      </c>
      <c r="I237" s="133">
        <v>555.62</v>
      </c>
      <c r="J237" s="134">
        <f>ROUND(I237*H237,2)</f>
        <v>3333.72</v>
      </c>
      <c r="K237" s="130" t="s">
        <v>160</v>
      </c>
      <c r="L237" s="33"/>
      <c r="M237" s="135" t="s">
        <v>32</v>
      </c>
      <c r="N237" s="136" t="s">
        <v>47</v>
      </c>
      <c r="P237" s="137">
        <f>O237*H237</f>
        <v>0</v>
      </c>
      <c r="Q237" s="137">
        <v>2.0600000000000002E-3</v>
      </c>
      <c r="R237" s="137">
        <f>Q237*H237</f>
        <v>1.2360000000000001E-2</v>
      </c>
      <c r="S237" s="137">
        <v>0</v>
      </c>
      <c r="T237" s="138">
        <f>S237*H237</f>
        <v>0</v>
      </c>
      <c r="AR237" s="139" t="s">
        <v>261</v>
      </c>
      <c r="AT237" s="139" t="s">
        <v>156</v>
      </c>
      <c r="AU237" s="139" t="s">
        <v>86</v>
      </c>
      <c r="AY237" s="17" t="s">
        <v>153</v>
      </c>
      <c r="BE237" s="140">
        <f>IF(N237="základní",J237,0)</f>
        <v>3333.72</v>
      </c>
      <c r="BF237" s="140">
        <f>IF(N237="snížená",J237,0)</f>
        <v>0</v>
      </c>
      <c r="BG237" s="140">
        <f>IF(N237="zákl. přenesená",J237,0)</f>
        <v>0</v>
      </c>
      <c r="BH237" s="140">
        <f>IF(N237="sníž. přenesená",J237,0)</f>
        <v>0</v>
      </c>
      <c r="BI237" s="140">
        <f>IF(N237="nulová",J237,0)</f>
        <v>0</v>
      </c>
      <c r="BJ237" s="17" t="s">
        <v>84</v>
      </c>
      <c r="BK237" s="140">
        <f>ROUND(I237*H237,2)</f>
        <v>3333.72</v>
      </c>
      <c r="BL237" s="17" t="s">
        <v>261</v>
      </c>
      <c r="BM237" s="139" t="s">
        <v>337</v>
      </c>
    </row>
    <row r="238" spans="2:65" s="1" customFormat="1">
      <c r="B238" s="33"/>
      <c r="D238" s="141" t="s">
        <v>163</v>
      </c>
      <c r="F238" s="142" t="s">
        <v>338</v>
      </c>
      <c r="I238" s="143"/>
      <c r="L238" s="33"/>
      <c r="M238" s="144"/>
      <c r="T238" s="54"/>
      <c r="AT238" s="17" t="s">
        <v>163</v>
      </c>
      <c r="AU238" s="17" t="s">
        <v>86</v>
      </c>
    </row>
    <row r="239" spans="2:65" s="12" customFormat="1">
      <c r="B239" s="145"/>
      <c r="D239" s="146" t="s">
        <v>165</v>
      </c>
      <c r="E239" s="147" t="s">
        <v>32</v>
      </c>
      <c r="F239" s="148" t="s">
        <v>172</v>
      </c>
      <c r="H239" s="147" t="s">
        <v>32</v>
      </c>
      <c r="I239" s="149"/>
      <c r="L239" s="145"/>
      <c r="M239" s="150"/>
      <c r="T239" s="151"/>
      <c r="AT239" s="147" t="s">
        <v>165</v>
      </c>
      <c r="AU239" s="147" t="s">
        <v>86</v>
      </c>
      <c r="AV239" s="12" t="s">
        <v>84</v>
      </c>
      <c r="AW239" s="12" t="s">
        <v>37</v>
      </c>
      <c r="AX239" s="12" t="s">
        <v>76</v>
      </c>
      <c r="AY239" s="147" t="s">
        <v>153</v>
      </c>
    </row>
    <row r="240" spans="2:65" s="13" customFormat="1">
      <c r="B240" s="152"/>
      <c r="D240" s="146" t="s">
        <v>165</v>
      </c>
      <c r="E240" s="153" t="s">
        <v>32</v>
      </c>
      <c r="F240" s="154" t="s">
        <v>86</v>
      </c>
      <c r="H240" s="155">
        <v>2</v>
      </c>
      <c r="I240" s="156"/>
      <c r="L240" s="152"/>
      <c r="M240" s="157"/>
      <c r="T240" s="158"/>
      <c r="AT240" s="153" t="s">
        <v>165</v>
      </c>
      <c r="AU240" s="153" t="s">
        <v>86</v>
      </c>
      <c r="AV240" s="13" t="s">
        <v>86</v>
      </c>
      <c r="AW240" s="13" t="s">
        <v>37</v>
      </c>
      <c r="AX240" s="13" t="s">
        <v>76</v>
      </c>
      <c r="AY240" s="153" t="s">
        <v>153</v>
      </c>
    </row>
    <row r="241" spans="2:65" s="12" customFormat="1">
      <c r="B241" s="145"/>
      <c r="D241" s="146" t="s">
        <v>165</v>
      </c>
      <c r="E241" s="147" t="s">
        <v>32</v>
      </c>
      <c r="F241" s="148" t="s">
        <v>174</v>
      </c>
      <c r="H241" s="147" t="s">
        <v>32</v>
      </c>
      <c r="I241" s="149"/>
      <c r="L241" s="145"/>
      <c r="M241" s="150"/>
      <c r="T241" s="151"/>
      <c r="AT241" s="147" t="s">
        <v>165</v>
      </c>
      <c r="AU241" s="147" t="s">
        <v>86</v>
      </c>
      <c r="AV241" s="12" t="s">
        <v>84</v>
      </c>
      <c r="AW241" s="12" t="s">
        <v>37</v>
      </c>
      <c r="AX241" s="12" t="s">
        <v>76</v>
      </c>
      <c r="AY241" s="147" t="s">
        <v>153</v>
      </c>
    </row>
    <row r="242" spans="2:65" s="13" customFormat="1">
      <c r="B242" s="152"/>
      <c r="D242" s="146" t="s">
        <v>165</v>
      </c>
      <c r="E242" s="153" t="s">
        <v>32</v>
      </c>
      <c r="F242" s="154" t="s">
        <v>86</v>
      </c>
      <c r="H242" s="155">
        <v>2</v>
      </c>
      <c r="I242" s="156"/>
      <c r="L242" s="152"/>
      <c r="M242" s="157"/>
      <c r="T242" s="158"/>
      <c r="AT242" s="153" t="s">
        <v>165</v>
      </c>
      <c r="AU242" s="153" t="s">
        <v>86</v>
      </c>
      <c r="AV242" s="13" t="s">
        <v>86</v>
      </c>
      <c r="AW242" s="13" t="s">
        <v>37</v>
      </c>
      <c r="AX242" s="13" t="s">
        <v>76</v>
      </c>
      <c r="AY242" s="153" t="s">
        <v>153</v>
      </c>
    </row>
    <row r="243" spans="2:65" s="12" customFormat="1">
      <c r="B243" s="145"/>
      <c r="D243" s="146" t="s">
        <v>165</v>
      </c>
      <c r="E243" s="147" t="s">
        <v>32</v>
      </c>
      <c r="F243" s="148" t="s">
        <v>176</v>
      </c>
      <c r="H243" s="147" t="s">
        <v>32</v>
      </c>
      <c r="I243" s="149"/>
      <c r="L243" s="145"/>
      <c r="M243" s="150"/>
      <c r="T243" s="151"/>
      <c r="AT243" s="147" t="s">
        <v>165</v>
      </c>
      <c r="AU243" s="147" t="s">
        <v>86</v>
      </c>
      <c r="AV243" s="12" t="s">
        <v>84</v>
      </c>
      <c r="AW243" s="12" t="s">
        <v>37</v>
      </c>
      <c r="AX243" s="12" t="s">
        <v>76</v>
      </c>
      <c r="AY243" s="147" t="s">
        <v>153</v>
      </c>
    </row>
    <row r="244" spans="2:65" s="13" customFormat="1">
      <c r="B244" s="152"/>
      <c r="D244" s="146" t="s">
        <v>165</v>
      </c>
      <c r="E244" s="153" t="s">
        <v>32</v>
      </c>
      <c r="F244" s="154" t="s">
        <v>86</v>
      </c>
      <c r="H244" s="155">
        <v>2</v>
      </c>
      <c r="I244" s="156"/>
      <c r="L244" s="152"/>
      <c r="M244" s="157"/>
      <c r="T244" s="158"/>
      <c r="AT244" s="153" t="s">
        <v>165</v>
      </c>
      <c r="AU244" s="153" t="s">
        <v>86</v>
      </c>
      <c r="AV244" s="13" t="s">
        <v>86</v>
      </c>
      <c r="AW244" s="13" t="s">
        <v>37</v>
      </c>
      <c r="AX244" s="13" t="s">
        <v>76</v>
      </c>
      <c r="AY244" s="153" t="s">
        <v>153</v>
      </c>
    </row>
    <row r="245" spans="2:65" s="14" customFormat="1">
      <c r="B245" s="159"/>
      <c r="D245" s="146" t="s">
        <v>165</v>
      </c>
      <c r="E245" s="160" t="s">
        <v>32</v>
      </c>
      <c r="F245" s="161" t="s">
        <v>178</v>
      </c>
      <c r="H245" s="162">
        <v>6</v>
      </c>
      <c r="I245" s="163"/>
      <c r="L245" s="159"/>
      <c r="M245" s="164"/>
      <c r="T245" s="165"/>
      <c r="AT245" s="160" t="s">
        <v>165</v>
      </c>
      <c r="AU245" s="160" t="s">
        <v>86</v>
      </c>
      <c r="AV245" s="14" t="s">
        <v>161</v>
      </c>
      <c r="AW245" s="14" t="s">
        <v>37</v>
      </c>
      <c r="AX245" s="14" t="s">
        <v>84</v>
      </c>
      <c r="AY245" s="160" t="s">
        <v>153</v>
      </c>
    </row>
    <row r="246" spans="2:65" s="1" customFormat="1" ht="16.5" customHeight="1">
      <c r="B246" s="33"/>
      <c r="C246" s="128" t="s">
        <v>339</v>
      </c>
      <c r="D246" s="128" t="s">
        <v>156</v>
      </c>
      <c r="E246" s="129" t="s">
        <v>340</v>
      </c>
      <c r="F246" s="130" t="s">
        <v>341</v>
      </c>
      <c r="G246" s="131" t="s">
        <v>226</v>
      </c>
      <c r="H246" s="132">
        <v>3</v>
      </c>
      <c r="I246" s="133">
        <v>395.53</v>
      </c>
      <c r="J246" s="134">
        <f>ROUND(I246*H246,2)</f>
        <v>1186.5899999999999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4.8000000000000001E-4</v>
      </c>
      <c r="R246" s="137">
        <f>Q246*H246</f>
        <v>1.4400000000000001E-3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1186.5899999999999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1186.5899999999999</v>
      </c>
      <c r="BL246" s="17" t="s">
        <v>261</v>
      </c>
      <c r="BM246" s="139" t="s">
        <v>342</v>
      </c>
    </row>
    <row r="247" spans="2:65" s="1" customFormat="1">
      <c r="B247" s="33"/>
      <c r="D247" s="141" t="s">
        <v>163</v>
      </c>
      <c r="F247" s="142" t="s">
        <v>343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2" customFormat="1">
      <c r="B248" s="145"/>
      <c r="D248" s="146" t="s">
        <v>165</v>
      </c>
      <c r="E248" s="147" t="s">
        <v>32</v>
      </c>
      <c r="F248" s="148" t="s">
        <v>172</v>
      </c>
      <c r="H248" s="147" t="s">
        <v>32</v>
      </c>
      <c r="I248" s="149"/>
      <c r="L248" s="145"/>
      <c r="M248" s="150"/>
      <c r="T248" s="151"/>
      <c r="AT248" s="147" t="s">
        <v>165</v>
      </c>
      <c r="AU248" s="147" t="s">
        <v>86</v>
      </c>
      <c r="AV248" s="12" t="s">
        <v>84</v>
      </c>
      <c r="AW248" s="12" t="s">
        <v>37</v>
      </c>
      <c r="AX248" s="12" t="s">
        <v>76</v>
      </c>
      <c r="AY248" s="147" t="s">
        <v>153</v>
      </c>
    </row>
    <row r="249" spans="2:65" s="13" customFormat="1">
      <c r="B249" s="152"/>
      <c r="D249" s="146" t="s">
        <v>165</v>
      </c>
      <c r="E249" s="153" t="s">
        <v>32</v>
      </c>
      <c r="F249" s="154" t="s">
        <v>179</v>
      </c>
      <c r="H249" s="155">
        <v>3</v>
      </c>
      <c r="I249" s="156"/>
      <c r="L249" s="152"/>
      <c r="M249" s="157"/>
      <c r="T249" s="158"/>
      <c r="AT249" s="153" t="s">
        <v>165</v>
      </c>
      <c r="AU249" s="153" t="s">
        <v>86</v>
      </c>
      <c r="AV249" s="13" t="s">
        <v>86</v>
      </c>
      <c r="AW249" s="13" t="s">
        <v>37</v>
      </c>
      <c r="AX249" s="13" t="s">
        <v>84</v>
      </c>
      <c r="AY249" s="153" t="s">
        <v>153</v>
      </c>
    </row>
    <row r="250" spans="2:65" s="1" customFormat="1" ht="16.5" customHeight="1">
      <c r="B250" s="33"/>
      <c r="C250" s="128" t="s">
        <v>344</v>
      </c>
      <c r="D250" s="128" t="s">
        <v>156</v>
      </c>
      <c r="E250" s="129" t="s">
        <v>345</v>
      </c>
      <c r="F250" s="130" t="s">
        <v>346</v>
      </c>
      <c r="G250" s="131" t="s">
        <v>271</v>
      </c>
      <c r="H250" s="132">
        <v>2</v>
      </c>
      <c r="I250" s="133">
        <v>103.59</v>
      </c>
      <c r="J250" s="134">
        <f>ROUND(I250*H250,2)</f>
        <v>207.18</v>
      </c>
      <c r="K250" s="130" t="s">
        <v>160</v>
      </c>
      <c r="L250" s="33"/>
      <c r="M250" s="135" t="s">
        <v>32</v>
      </c>
      <c r="N250" s="136" t="s">
        <v>47</v>
      </c>
      <c r="P250" s="137">
        <f>O250*H250</f>
        <v>0</v>
      </c>
      <c r="Q250" s="137">
        <v>0</v>
      </c>
      <c r="R250" s="137">
        <f>Q250*H250</f>
        <v>0</v>
      </c>
      <c r="S250" s="137">
        <v>0</v>
      </c>
      <c r="T250" s="138">
        <f>S250*H250</f>
        <v>0</v>
      </c>
      <c r="AR250" s="139" t="s">
        <v>261</v>
      </c>
      <c r="AT250" s="139" t="s">
        <v>156</v>
      </c>
      <c r="AU250" s="139" t="s">
        <v>86</v>
      </c>
      <c r="AY250" s="17" t="s">
        <v>153</v>
      </c>
      <c r="BE250" s="140">
        <f>IF(N250="základní",J250,0)</f>
        <v>207.18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207.18</v>
      </c>
      <c r="BL250" s="17" t="s">
        <v>261</v>
      </c>
      <c r="BM250" s="139" t="s">
        <v>347</v>
      </c>
    </row>
    <row r="251" spans="2:65" s="1" customFormat="1">
      <c r="B251" s="33"/>
      <c r="D251" s="141" t="s">
        <v>163</v>
      </c>
      <c r="F251" s="142" t="s">
        <v>348</v>
      </c>
      <c r="I251" s="143"/>
      <c r="L251" s="33"/>
      <c r="M251" s="144"/>
      <c r="T251" s="54"/>
      <c r="AT251" s="17" t="s">
        <v>163</v>
      </c>
      <c r="AU251" s="17" t="s">
        <v>86</v>
      </c>
    </row>
    <row r="252" spans="2:65" s="1" customFormat="1" ht="16.5" customHeight="1">
      <c r="B252" s="33"/>
      <c r="C252" s="128" t="s">
        <v>349</v>
      </c>
      <c r="D252" s="128" t="s">
        <v>156</v>
      </c>
      <c r="E252" s="129" t="s">
        <v>350</v>
      </c>
      <c r="F252" s="130" t="s">
        <v>351</v>
      </c>
      <c r="G252" s="131" t="s">
        <v>271</v>
      </c>
      <c r="H252" s="132">
        <v>2</v>
      </c>
      <c r="I252" s="133">
        <v>141.26</v>
      </c>
      <c r="J252" s="134">
        <f>ROUND(I252*H252,2)</f>
        <v>282.52</v>
      </c>
      <c r="K252" s="130" t="s">
        <v>160</v>
      </c>
      <c r="L252" s="33"/>
      <c r="M252" s="135" t="s">
        <v>32</v>
      </c>
      <c r="N252" s="136" t="s">
        <v>47</v>
      </c>
      <c r="P252" s="137">
        <f>O252*H252</f>
        <v>0</v>
      </c>
      <c r="Q252" s="137">
        <v>0</v>
      </c>
      <c r="R252" s="137">
        <f>Q252*H252</f>
        <v>0</v>
      </c>
      <c r="S252" s="137">
        <v>0</v>
      </c>
      <c r="T252" s="138">
        <f>S252*H252</f>
        <v>0</v>
      </c>
      <c r="AR252" s="139" t="s">
        <v>261</v>
      </c>
      <c r="AT252" s="139" t="s">
        <v>156</v>
      </c>
      <c r="AU252" s="139" t="s">
        <v>86</v>
      </c>
      <c r="AY252" s="17" t="s">
        <v>153</v>
      </c>
      <c r="BE252" s="140">
        <f>IF(N252="základní",J252,0)</f>
        <v>282.52</v>
      </c>
      <c r="BF252" s="140">
        <f>IF(N252="snížená",J252,0)</f>
        <v>0</v>
      </c>
      <c r="BG252" s="140">
        <f>IF(N252="zákl. přenesená",J252,0)</f>
        <v>0</v>
      </c>
      <c r="BH252" s="140">
        <f>IF(N252="sníž. přenesená",J252,0)</f>
        <v>0</v>
      </c>
      <c r="BI252" s="140">
        <f>IF(N252="nulová",J252,0)</f>
        <v>0</v>
      </c>
      <c r="BJ252" s="17" t="s">
        <v>84</v>
      </c>
      <c r="BK252" s="140">
        <f>ROUND(I252*H252,2)</f>
        <v>282.52</v>
      </c>
      <c r="BL252" s="17" t="s">
        <v>261</v>
      </c>
      <c r="BM252" s="139" t="s">
        <v>352</v>
      </c>
    </row>
    <row r="253" spans="2:65" s="1" customFormat="1">
      <c r="B253" s="33"/>
      <c r="D253" s="141" t="s">
        <v>163</v>
      </c>
      <c r="F253" s="142" t="s">
        <v>353</v>
      </c>
      <c r="I253" s="143"/>
      <c r="L253" s="33"/>
      <c r="M253" s="144"/>
      <c r="T253" s="54"/>
      <c r="AT253" s="17" t="s">
        <v>163</v>
      </c>
      <c r="AU253" s="17" t="s">
        <v>86</v>
      </c>
    </row>
    <row r="254" spans="2:65" s="1" customFormat="1" ht="16.5" customHeight="1">
      <c r="B254" s="33"/>
      <c r="C254" s="128" t="s">
        <v>354</v>
      </c>
      <c r="D254" s="128" t="s">
        <v>156</v>
      </c>
      <c r="E254" s="129" t="s">
        <v>355</v>
      </c>
      <c r="F254" s="130" t="s">
        <v>356</v>
      </c>
      <c r="G254" s="131" t="s">
        <v>288</v>
      </c>
      <c r="H254" s="132">
        <v>1</v>
      </c>
      <c r="I254" s="133">
        <v>894.64</v>
      </c>
      <c r="J254" s="134">
        <f>ROUND(I254*H254,2)</f>
        <v>894.64</v>
      </c>
      <c r="K254" s="130" t="s">
        <v>264</v>
      </c>
      <c r="L254" s="33"/>
      <c r="M254" s="135" t="s">
        <v>32</v>
      </c>
      <c r="N254" s="136" t="s">
        <v>47</v>
      </c>
      <c r="P254" s="137">
        <f>O254*H254</f>
        <v>0</v>
      </c>
      <c r="Q254" s="137">
        <v>0</v>
      </c>
      <c r="R254" s="137">
        <f>Q254*H254</f>
        <v>0</v>
      </c>
      <c r="S254" s="137">
        <v>0</v>
      </c>
      <c r="T254" s="138">
        <f>S254*H254</f>
        <v>0</v>
      </c>
      <c r="AR254" s="139" t="s">
        <v>261</v>
      </c>
      <c r="AT254" s="139" t="s">
        <v>156</v>
      </c>
      <c r="AU254" s="139" t="s">
        <v>86</v>
      </c>
      <c r="AY254" s="17" t="s">
        <v>153</v>
      </c>
      <c r="BE254" s="140">
        <f>IF(N254="základní",J254,0)</f>
        <v>894.64</v>
      </c>
      <c r="BF254" s="140">
        <f>IF(N254="snížená",J254,0)</f>
        <v>0</v>
      </c>
      <c r="BG254" s="140">
        <f>IF(N254="zákl. přenesená",J254,0)</f>
        <v>0</v>
      </c>
      <c r="BH254" s="140">
        <f>IF(N254="sníž. přenesená",J254,0)</f>
        <v>0</v>
      </c>
      <c r="BI254" s="140">
        <f>IF(N254="nulová",J254,0)</f>
        <v>0</v>
      </c>
      <c r="BJ254" s="17" t="s">
        <v>84</v>
      </c>
      <c r="BK254" s="140">
        <f>ROUND(I254*H254,2)</f>
        <v>894.64</v>
      </c>
      <c r="BL254" s="17" t="s">
        <v>261</v>
      </c>
      <c r="BM254" s="139" t="s">
        <v>357</v>
      </c>
    </row>
    <row r="255" spans="2:65" s="1" customFormat="1" ht="24.2" customHeight="1">
      <c r="B255" s="33"/>
      <c r="C255" s="128" t="s">
        <v>358</v>
      </c>
      <c r="D255" s="128" t="s">
        <v>156</v>
      </c>
      <c r="E255" s="129" t="s">
        <v>359</v>
      </c>
      <c r="F255" s="130" t="s">
        <v>360</v>
      </c>
      <c r="G255" s="131" t="s">
        <v>294</v>
      </c>
      <c r="H255" s="132">
        <v>1.4999999999999999E-2</v>
      </c>
      <c r="I255" s="133">
        <v>1271.33</v>
      </c>
      <c r="J255" s="134">
        <f>ROUND(I255*H255,2)</f>
        <v>19.07</v>
      </c>
      <c r="K255" s="130" t="s">
        <v>160</v>
      </c>
      <c r="L255" s="33"/>
      <c r="M255" s="135" t="s">
        <v>32</v>
      </c>
      <c r="N255" s="136" t="s">
        <v>47</v>
      </c>
      <c r="P255" s="137">
        <f>O255*H255</f>
        <v>0</v>
      </c>
      <c r="Q255" s="137">
        <v>0</v>
      </c>
      <c r="R255" s="137">
        <f>Q255*H255</f>
        <v>0</v>
      </c>
      <c r="S255" s="137">
        <v>0</v>
      </c>
      <c r="T255" s="138">
        <f>S255*H255</f>
        <v>0</v>
      </c>
      <c r="AR255" s="139" t="s">
        <v>261</v>
      </c>
      <c r="AT255" s="139" t="s">
        <v>156</v>
      </c>
      <c r="AU255" s="139" t="s">
        <v>86</v>
      </c>
      <c r="AY255" s="17" t="s">
        <v>153</v>
      </c>
      <c r="BE255" s="140">
        <f>IF(N255="základní",J255,0)</f>
        <v>19.07</v>
      </c>
      <c r="BF255" s="140">
        <f>IF(N255="snížená",J255,0)</f>
        <v>0</v>
      </c>
      <c r="BG255" s="140">
        <f>IF(N255="zákl. přenesená",J255,0)</f>
        <v>0</v>
      </c>
      <c r="BH255" s="140">
        <f>IF(N255="sníž. přenesená",J255,0)</f>
        <v>0</v>
      </c>
      <c r="BI255" s="140">
        <f>IF(N255="nulová",J255,0)</f>
        <v>0</v>
      </c>
      <c r="BJ255" s="17" t="s">
        <v>84</v>
      </c>
      <c r="BK255" s="140">
        <f>ROUND(I255*H255,2)</f>
        <v>19.07</v>
      </c>
      <c r="BL255" s="17" t="s">
        <v>261</v>
      </c>
      <c r="BM255" s="139" t="s">
        <v>361</v>
      </c>
    </row>
    <row r="256" spans="2:65" s="1" customFormat="1">
      <c r="B256" s="33"/>
      <c r="D256" s="141" t="s">
        <v>163</v>
      </c>
      <c r="F256" s="142" t="s">
        <v>362</v>
      </c>
      <c r="I256" s="143"/>
      <c r="L256" s="33"/>
      <c r="M256" s="144"/>
      <c r="T256" s="54"/>
      <c r="AT256" s="17" t="s">
        <v>163</v>
      </c>
      <c r="AU256" s="17" t="s">
        <v>86</v>
      </c>
    </row>
    <row r="257" spans="2:65" s="11" customFormat="1" ht="22.9" customHeight="1">
      <c r="B257" s="116"/>
      <c r="D257" s="117" t="s">
        <v>75</v>
      </c>
      <c r="E257" s="126" t="s">
        <v>363</v>
      </c>
      <c r="F257" s="126" t="s">
        <v>364</v>
      </c>
      <c r="I257" s="119"/>
      <c r="J257" s="127">
        <f>BK257</f>
        <v>7628.4600000000009</v>
      </c>
      <c r="L257" s="116"/>
      <c r="M257" s="121"/>
      <c r="P257" s="122">
        <f>SUM(P258:P272)</f>
        <v>0</v>
      </c>
      <c r="R257" s="122">
        <f>SUM(R258:R272)</f>
        <v>1.3399999999999999E-2</v>
      </c>
      <c r="T257" s="123">
        <f>SUM(T258:T272)</f>
        <v>0</v>
      </c>
      <c r="AR257" s="117" t="s">
        <v>86</v>
      </c>
      <c r="AT257" s="124" t="s">
        <v>75</v>
      </c>
      <c r="AU257" s="124" t="s">
        <v>84</v>
      </c>
      <c r="AY257" s="117" t="s">
        <v>153</v>
      </c>
      <c r="BK257" s="125">
        <f>SUM(BK258:BK272)</f>
        <v>7628.4600000000009</v>
      </c>
    </row>
    <row r="258" spans="2:65" s="1" customFormat="1" ht="21.75" customHeight="1">
      <c r="B258" s="33"/>
      <c r="C258" s="128" t="s">
        <v>365</v>
      </c>
      <c r="D258" s="128" t="s">
        <v>156</v>
      </c>
      <c r="E258" s="129" t="s">
        <v>366</v>
      </c>
      <c r="F258" s="130" t="s">
        <v>367</v>
      </c>
      <c r="G258" s="131" t="s">
        <v>226</v>
      </c>
      <c r="H258" s="132">
        <v>5</v>
      </c>
      <c r="I258" s="133">
        <v>414.36</v>
      </c>
      <c r="J258" s="134">
        <f>ROUND(I258*H258,2)</f>
        <v>2071.8000000000002</v>
      </c>
      <c r="K258" s="130" t="s">
        <v>160</v>
      </c>
      <c r="L258" s="33"/>
      <c r="M258" s="135" t="s">
        <v>32</v>
      </c>
      <c r="N258" s="136" t="s">
        <v>47</v>
      </c>
      <c r="P258" s="137">
        <f>O258*H258</f>
        <v>0</v>
      </c>
      <c r="Q258" s="137">
        <v>1.16E-3</v>
      </c>
      <c r="R258" s="137">
        <f>Q258*H258</f>
        <v>5.7999999999999996E-3</v>
      </c>
      <c r="S258" s="137">
        <v>0</v>
      </c>
      <c r="T258" s="138">
        <f>S258*H258</f>
        <v>0</v>
      </c>
      <c r="AR258" s="139" t="s">
        <v>261</v>
      </c>
      <c r="AT258" s="139" t="s">
        <v>156</v>
      </c>
      <c r="AU258" s="139" t="s">
        <v>86</v>
      </c>
      <c r="AY258" s="17" t="s">
        <v>153</v>
      </c>
      <c r="BE258" s="140">
        <f>IF(N258="základní",J258,0)</f>
        <v>2071.8000000000002</v>
      </c>
      <c r="BF258" s="140">
        <f>IF(N258="snížená",J258,0)</f>
        <v>0</v>
      </c>
      <c r="BG258" s="140">
        <f>IF(N258="zákl. přenesená",J258,0)</f>
        <v>0</v>
      </c>
      <c r="BH258" s="140">
        <f>IF(N258="sníž. přenesená",J258,0)</f>
        <v>0</v>
      </c>
      <c r="BI258" s="140">
        <f>IF(N258="nulová",J258,0)</f>
        <v>0</v>
      </c>
      <c r="BJ258" s="17" t="s">
        <v>84</v>
      </c>
      <c r="BK258" s="140">
        <f>ROUND(I258*H258,2)</f>
        <v>2071.8000000000002</v>
      </c>
      <c r="BL258" s="17" t="s">
        <v>261</v>
      </c>
      <c r="BM258" s="139" t="s">
        <v>368</v>
      </c>
    </row>
    <row r="259" spans="2:65" s="1" customFormat="1">
      <c r="B259" s="33"/>
      <c r="D259" s="141" t="s">
        <v>163</v>
      </c>
      <c r="F259" s="142" t="s">
        <v>369</v>
      </c>
      <c r="I259" s="143"/>
      <c r="L259" s="33"/>
      <c r="M259" s="144"/>
      <c r="T259" s="54"/>
      <c r="AT259" s="17" t="s">
        <v>163</v>
      </c>
      <c r="AU259" s="17" t="s">
        <v>86</v>
      </c>
    </row>
    <row r="260" spans="2:65" s="1" customFormat="1" ht="21.75" customHeight="1">
      <c r="B260" s="33"/>
      <c r="C260" s="128" t="s">
        <v>370</v>
      </c>
      <c r="D260" s="128" t="s">
        <v>156</v>
      </c>
      <c r="E260" s="129" t="s">
        <v>371</v>
      </c>
      <c r="F260" s="130" t="s">
        <v>372</v>
      </c>
      <c r="G260" s="131" t="s">
        <v>226</v>
      </c>
      <c r="H260" s="132">
        <v>5</v>
      </c>
      <c r="I260" s="133">
        <v>452.03</v>
      </c>
      <c r="J260" s="134">
        <f>ROUND(I260*H260,2)</f>
        <v>2260.15</v>
      </c>
      <c r="K260" s="130" t="s">
        <v>160</v>
      </c>
      <c r="L260" s="33"/>
      <c r="M260" s="135" t="s">
        <v>32</v>
      </c>
      <c r="N260" s="136" t="s">
        <v>47</v>
      </c>
      <c r="P260" s="137">
        <f>O260*H260</f>
        <v>0</v>
      </c>
      <c r="Q260" s="137">
        <v>1.2600000000000001E-3</v>
      </c>
      <c r="R260" s="137">
        <f>Q260*H260</f>
        <v>6.3E-3</v>
      </c>
      <c r="S260" s="137">
        <v>0</v>
      </c>
      <c r="T260" s="138">
        <f>S260*H260</f>
        <v>0</v>
      </c>
      <c r="AR260" s="139" t="s">
        <v>261</v>
      </c>
      <c r="AT260" s="139" t="s">
        <v>156</v>
      </c>
      <c r="AU260" s="139" t="s">
        <v>86</v>
      </c>
      <c r="AY260" s="17" t="s">
        <v>153</v>
      </c>
      <c r="BE260" s="140">
        <f>IF(N260="základní",J260,0)</f>
        <v>2260.15</v>
      </c>
      <c r="BF260" s="140">
        <f>IF(N260="snížená",J260,0)</f>
        <v>0</v>
      </c>
      <c r="BG260" s="140">
        <f>IF(N260="zákl. přenesená",J260,0)</f>
        <v>0</v>
      </c>
      <c r="BH260" s="140">
        <f>IF(N260="sníž. přenesená",J260,0)</f>
        <v>0</v>
      </c>
      <c r="BI260" s="140">
        <f>IF(N260="nulová",J260,0)</f>
        <v>0</v>
      </c>
      <c r="BJ260" s="17" t="s">
        <v>84</v>
      </c>
      <c r="BK260" s="140">
        <f>ROUND(I260*H260,2)</f>
        <v>2260.15</v>
      </c>
      <c r="BL260" s="17" t="s">
        <v>261</v>
      </c>
      <c r="BM260" s="139" t="s">
        <v>373</v>
      </c>
    </row>
    <row r="261" spans="2:65" s="1" customFormat="1">
      <c r="B261" s="33"/>
      <c r="D261" s="141" t="s">
        <v>163</v>
      </c>
      <c r="F261" s="142" t="s">
        <v>374</v>
      </c>
      <c r="I261" s="143"/>
      <c r="L261" s="33"/>
      <c r="M261" s="144"/>
      <c r="T261" s="54"/>
      <c r="AT261" s="17" t="s">
        <v>163</v>
      </c>
      <c r="AU261" s="17" t="s">
        <v>86</v>
      </c>
    </row>
    <row r="262" spans="2:65" s="1" customFormat="1" ht="24.2" customHeight="1">
      <c r="B262" s="33"/>
      <c r="C262" s="128" t="s">
        <v>375</v>
      </c>
      <c r="D262" s="128" t="s">
        <v>156</v>
      </c>
      <c r="E262" s="129" t="s">
        <v>376</v>
      </c>
      <c r="F262" s="130" t="s">
        <v>377</v>
      </c>
      <c r="G262" s="131" t="s">
        <v>226</v>
      </c>
      <c r="H262" s="132">
        <v>10</v>
      </c>
      <c r="I262" s="133">
        <v>67.33</v>
      </c>
      <c r="J262" s="134">
        <f>ROUND(I262*H262,2)</f>
        <v>673.3</v>
      </c>
      <c r="K262" s="130" t="s">
        <v>160</v>
      </c>
      <c r="L262" s="33"/>
      <c r="M262" s="135" t="s">
        <v>32</v>
      </c>
      <c r="N262" s="136" t="s">
        <v>47</v>
      </c>
      <c r="P262" s="137">
        <f>O262*H262</f>
        <v>0</v>
      </c>
      <c r="Q262" s="137">
        <v>4.0000000000000003E-5</v>
      </c>
      <c r="R262" s="137">
        <f>Q262*H262</f>
        <v>4.0000000000000002E-4</v>
      </c>
      <c r="S262" s="137">
        <v>0</v>
      </c>
      <c r="T262" s="138">
        <f>S262*H262</f>
        <v>0</v>
      </c>
      <c r="AR262" s="139" t="s">
        <v>261</v>
      </c>
      <c r="AT262" s="139" t="s">
        <v>156</v>
      </c>
      <c r="AU262" s="139" t="s">
        <v>86</v>
      </c>
      <c r="AY262" s="17" t="s">
        <v>153</v>
      </c>
      <c r="BE262" s="140">
        <f>IF(N262="základní",J262,0)</f>
        <v>673.3</v>
      </c>
      <c r="BF262" s="140">
        <f>IF(N262="snížená",J262,0)</f>
        <v>0</v>
      </c>
      <c r="BG262" s="140">
        <f>IF(N262="zákl. přenesená",J262,0)</f>
        <v>0</v>
      </c>
      <c r="BH262" s="140">
        <f>IF(N262="sníž. přenesená",J262,0)</f>
        <v>0</v>
      </c>
      <c r="BI262" s="140">
        <f>IF(N262="nulová",J262,0)</f>
        <v>0</v>
      </c>
      <c r="BJ262" s="17" t="s">
        <v>84</v>
      </c>
      <c r="BK262" s="140">
        <f>ROUND(I262*H262,2)</f>
        <v>673.3</v>
      </c>
      <c r="BL262" s="17" t="s">
        <v>261</v>
      </c>
      <c r="BM262" s="139" t="s">
        <v>378</v>
      </c>
    </row>
    <row r="263" spans="2:65" s="1" customFormat="1">
      <c r="B263" s="33"/>
      <c r="D263" s="141" t="s">
        <v>163</v>
      </c>
      <c r="F263" s="142" t="s">
        <v>379</v>
      </c>
      <c r="I263" s="143"/>
      <c r="L263" s="33"/>
      <c r="M263" s="144"/>
      <c r="T263" s="54"/>
      <c r="AT263" s="17" t="s">
        <v>163</v>
      </c>
      <c r="AU263" s="17" t="s">
        <v>86</v>
      </c>
    </row>
    <row r="264" spans="2:65" s="1" customFormat="1" ht="16.5" customHeight="1">
      <c r="B264" s="33"/>
      <c r="C264" s="128" t="s">
        <v>380</v>
      </c>
      <c r="D264" s="128" t="s">
        <v>156</v>
      </c>
      <c r="E264" s="129" t="s">
        <v>381</v>
      </c>
      <c r="F264" s="130" t="s">
        <v>382</v>
      </c>
      <c r="G264" s="131" t="s">
        <v>271</v>
      </c>
      <c r="H264" s="132">
        <v>4</v>
      </c>
      <c r="I264" s="133">
        <v>218.48</v>
      </c>
      <c r="J264" s="134">
        <f>ROUND(I264*H264,2)</f>
        <v>873.92</v>
      </c>
      <c r="K264" s="130" t="s">
        <v>160</v>
      </c>
      <c r="L264" s="33"/>
      <c r="M264" s="135" t="s">
        <v>32</v>
      </c>
      <c r="N264" s="136" t="s">
        <v>47</v>
      </c>
      <c r="P264" s="137">
        <f>O264*H264</f>
        <v>0</v>
      </c>
      <c r="Q264" s="137">
        <v>2.0000000000000001E-4</v>
      </c>
      <c r="R264" s="137">
        <f>Q264*H264</f>
        <v>8.0000000000000004E-4</v>
      </c>
      <c r="S264" s="137">
        <v>0</v>
      </c>
      <c r="T264" s="138">
        <f>S264*H264</f>
        <v>0</v>
      </c>
      <c r="AR264" s="139" t="s">
        <v>261</v>
      </c>
      <c r="AT264" s="139" t="s">
        <v>156</v>
      </c>
      <c r="AU264" s="139" t="s">
        <v>86</v>
      </c>
      <c r="AY264" s="17" t="s">
        <v>153</v>
      </c>
      <c r="BE264" s="140">
        <f>IF(N264="základní",J264,0)</f>
        <v>873.92</v>
      </c>
      <c r="BF264" s="140">
        <f>IF(N264="snížená",J264,0)</f>
        <v>0</v>
      </c>
      <c r="BG264" s="140">
        <f>IF(N264="zákl. přenesená",J264,0)</f>
        <v>0</v>
      </c>
      <c r="BH264" s="140">
        <f>IF(N264="sníž. přenesená",J264,0)</f>
        <v>0</v>
      </c>
      <c r="BI264" s="140">
        <f>IF(N264="nulová",J264,0)</f>
        <v>0</v>
      </c>
      <c r="BJ264" s="17" t="s">
        <v>84</v>
      </c>
      <c r="BK264" s="140">
        <f>ROUND(I264*H264,2)</f>
        <v>873.92</v>
      </c>
      <c r="BL264" s="17" t="s">
        <v>261</v>
      </c>
      <c r="BM264" s="139" t="s">
        <v>383</v>
      </c>
    </row>
    <row r="265" spans="2:65" s="1" customFormat="1">
      <c r="B265" s="33"/>
      <c r="D265" s="141" t="s">
        <v>163</v>
      </c>
      <c r="F265" s="142" t="s">
        <v>384</v>
      </c>
      <c r="I265" s="143"/>
      <c r="L265" s="33"/>
      <c r="M265" s="144"/>
      <c r="T265" s="54"/>
      <c r="AT265" s="17" t="s">
        <v>163</v>
      </c>
      <c r="AU265" s="17" t="s">
        <v>86</v>
      </c>
    </row>
    <row r="266" spans="2:65" s="1" customFormat="1" ht="16.5" customHeight="1">
      <c r="B266" s="33"/>
      <c r="C266" s="128" t="s">
        <v>385</v>
      </c>
      <c r="D266" s="128" t="s">
        <v>156</v>
      </c>
      <c r="E266" s="129" t="s">
        <v>386</v>
      </c>
      <c r="F266" s="130" t="s">
        <v>387</v>
      </c>
      <c r="G266" s="131" t="s">
        <v>271</v>
      </c>
      <c r="H266" s="132">
        <v>4</v>
      </c>
      <c r="I266" s="133">
        <v>150.68</v>
      </c>
      <c r="J266" s="134">
        <f>ROUND(I266*H266,2)</f>
        <v>602.72</v>
      </c>
      <c r="K266" s="130" t="s">
        <v>160</v>
      </c>
      <c r="L266" s="33"/>
      <c r="M266" s="135" t="s">
        <v>32</v>
      </c>
      <c r="N266" s="136" t="s">
        <v>47</v>
      </c>
      <c r="P266" s="137">
        <f>O266*H266</f>
        <v>0</v>
      </c>
      <c r="Q266" s="137">
        <v>0</v>
      </c>
      <c r="R266" s="137">
        <f>Q266*H266</f>
        <v>0</v>
      </c>
      <c r="S266" s="137">
        <v>0</v>
      </c>
      <c r="T266" s="138">
        <f>S266*H266</f>
        <v>0</v>
      </c>
      <c r="AR266" s="139" t="s">
        <v>261</v>
      </c>
      <c r="AT266" s="139" t="s">
        <v>156</v>
      </c>
      <c r="AU266" s="139" t="s">
        <v>86</v>
      </c>
      <c r="AY266" s="17" t="s">
        <v>153</v>
      </c>
      <c r="BE266" s="140">
        <f>IF(N266="základní",J266,0)</f>
        <v>602.72</v>
      </c>
      <c r="BF266" s="140">
        <f>IF(N266="snížená",J266,0)</f>
        <v>0</v>
      </c>
      <c r="BG266" s="140">
        <f>IF(N266="zákl. přenesená",J266,0)</f>
        <v>0</v>
      </c>
      <c r="BH266" s="140">
        <f>IF(N266="sníž. přenesená",J266,0)</f>
        <v>0</v>
      </c>
      <c r="BI266" s="140">
        <f>IF(N266="nulová",J266,0)</f>
        <v>0</v>
      </c>
      <c r="BJ266" s="17" t="s">
        <v>84</v>
      </c>
      <c r="BK266" s="140">
        <f>ROUND(I266*H266,2)</f>
        <v>602.72</v>
      </c>
      <c r="BL266" s="17" t="s">
        <v>261</v>
      </c>
      <c r="BM266" s="139" t="s">
        <v>388</v>
      </c>
    </row>
    <row r="267" spans="2:65" s="1" customFormat="1">
      <c r="B267" s="33"/>
      <c r="D267" s="141" t="s">
        <v>163</v>
      </c>
      <c r="F267" s="142" t="s">
        <v>389</v>
      </c>
      <c r="I267" s="143"/>
      <c r="L267" s="33"/>
      <c r="M267" s="144"/>
      <c r="T267" s="54"/>
      <c r="AT267" s="17" t="s">
        <v>163</v>
      </c>
      <c r="AU267" s="17" t="s">
        <v>86</v>
      </c>
    </row>
    <row r="268" spans="2:65" s="1" customFormat="1" ht="16.5" customHeight="1">
      <c r="B268" s="33"/>
      <c r="C268" s="128" t="s">
        <v>390</v>
      </c>
      <c r="D268" s="128" t="s">
        <v>156</v>
      </c>
      <c r="E268" s="129" t="s">
        <v>391</v>
      </c>
      <c r="F268" s="130" t="s">
        <v>392</v>
      </c>
      <c r="G268" s="131" t="s">
        <v>288</v>
      </c>
      <c r="H268" s="132">
        <v>1</v>
      </c>
      <c r="I268" s="133">
        <v>894.64</v>
      </c>
      <c r="J268" s="134">
        <f>ROUND(I268*H268,2)</f>
        <v>894.64</v>
      </c>
      <c r="K268" s="130" t="s">
        <v>264</v>
      </c>
      <c r="L268" s="33"/>
      <c r="M268" s="135" t="s">
        <v>32</v>
      </c>
      <c r="N268" s="136" t="s">
        <v>47</v>
      </c>
      <c r="P268" s="137">
        <f>O268*H268</f>
        <v>0</v>
      </c>
      <c r="Q268" s="137">
        <v>0</v>
      </c>
      <c r="R268" s="137">
        <f>Q268*H268</f>
        <v>0</v>
      </c>
      <c r="S268" s="137">
        <v>0</v>
      </c>
      <c r="T268" s="138">
        <f>S268*H268</f>
        <v>0</v>
      </c>
      <c r="AR268" s="139" t="s">
        <v>261</v>
      </c>
      <c r="AT268" s="139" t="s">
        <v>156</v>
      </c>
      <c r="AU268" s="139" t="s">
        <v>86</v>
      </c>
      <c r="AY268" s="17" t="s">
        <v>153</v>
      </c>
      <c r="BE268" s="140">
        <f>IF(N268="základní",J268,0)</f>
        <v>894.64</v>
      </c>
      <c r="BF268" s="140">
        <f>IF(N268="snížená",J268,0)</f>
        <v>0</v>
      </c>
      <c r="BG268" s="140">
        <f>IF(N268="zákl. přenesená",J268,0)</f>
        <v>0</v>
      </c>
      <c r="BH268" s="140">
        <f>IF(N268="sníž. přenesená",J268,0)</f>
        <v>0</v>
      </c>
      <c r="BI268" s="140">
        <f>IF(N268="nulová",J268,0)</f>
        <v>0</v>
      </c>
      <c r="BJ268" s="17" t="s">
        <v>84</v>
      </c>
      <c r="BK268" s="140">
        <f>ROUND(I268*H268,2)</f>
        <v>894.64</v>
      </c>
      <c r="BL268" s="17" t="s">
        <v>261</v>
      </c>
      <c r="BM268" s="139" t="s">
        <v>393</v>
      </c>
    </row>
    <row r="269" spans="2:65" s="1" customFormat="1" ht="21.75" customHeight="1">
      <c r="B269" s="33"/>
      <c r="C269" s="128" t="s">
        <v>394</v>
      </c>
      <c r="D269" s="128" t="s">
        <v>156</v>
      </c>
      <c r="E269" s="129" t="s">
        <v>395</v>
      </c>
      <c r="F269" s="130" t="s">
        <v>396</v>
      </c>
      <c r="G269" s="131" t="s">
        <v>226</v>
      </c>
      <c r="H269" s="132">
        <v>10</v>
      </c>
      <c r="I269" s="133">
        <v>23.54</v>
      </c>
      <c r="J269" s="134">
        <f>ROUND(I269*H269,2)</f>
        <v>235.4</v>
      </c>
      <c r="K269" s="130" t="s">
        <v>160</v>
      </c>
      <c r="L269" s="33"/>
      <c r="M269" s="135" t="s">
        <v>32</v>
      </c>
      <c r="N269" s="136" t="s">
        <v>47</v>
      </c>
      <c r="P269" s="137">
        <f>O269*H269</f>
        <v>0</v>
      </c>
      <c r="Q269" s="137">
        <v>1.0000000000000001E-5</v>
      </c>
      <c r="R269" s="137">
        <f>Q269*H269</f>
        <v>1E-4</v>
      </c>
      <c r="S269" s="137">
        <v>0</v>
      </c>
      <c r="T269" s="138">
        <f>S269*H269</f>
        <v>0</v>
      </c>
      <c r="AR269" s="139" t="s">
        <v>261</v>
      </c>
      <c r="AT269" s="139" t="s">
        <v>156</v>
      </c>
      <c r="AU269" s="139" t="s">
        <v>86</v>
      </c>
      <c r="AY269" s="17" t="s">
        <v>153</v>
      </c>
      <c r="BE269" s="140">
        <f>IF(N269="základní",J269,0)</f>
        <v>235.4</v>
      </c>
      <c r="BF269" s="140">
        <f>IF(N269="snížená",J269,0)</f>
        <v>0</v>
      </c>
      <c r="BG269" s="140">
        <f>IF(N269="zákl. přenesená",J269,0)</f>
        <v>0</v>
      </c>
      <c r="BH269" s="140">
        <f>IF(N269="sníž. přenesená",J269,0)</f>
        <v>0</v>
      </c>
      <c r="BI269" s="140">
        <f>IF(N269="nulová",J269,0)</f>
        <v>0</v>
      </c>
      <c r="BJ269" s="17" t="s">
        <v>84</v>
      </c>
      <c r="BK269" s="140">
        <f>ROUND(I269*H269,2)</f>
        <v>235.4</v>
      </c>
      <c r="BL269" s="17" t="s">
        <v>261</v>
      </c>
      <c r="BM269" s="139" t="s">
        <v>397</v>
      </c>
    </row>
    <row r="270" spans="2:65" s="1" customFormat="1">
      <c r="B270" s="33"/>
      <c r="D270" s="141" t="s">
        <v>163</v>
      </c>
      <c r="F270" s="142" t="s">
        <v>398</v>
      </c>
      <c r="I270" s="143"/>
      <c r="L270" s="33"/>
      <c r="M270" s="144"/>
      <c r="T270" s="54"/>
      <c r="AT270" s="17" t="s">
        <v>163</v>
      </c>
      <c r="AU270" s="17" t="s">
        <v>86</v>
      </c>
    </row>
    <row r="271" spans="2:65" s="1" customFormat="1" ht="24.2" customHeight="1">
      <c r="B271" s="33"/>
      <c r="C271" s="128" t="s">
        <v>399</v>
      </c>
      <c r="D271" s="128" t="s">
        <v>156</v>
      </c>
      <c r="E271" s="129" t="s">
        <v>400</v>
      </c>
      <c r="F271" s="130" t="s">
        <v>401</v>
      </c>
      <c r="G271" s="131" t="s">
        <v>294</v>
      </c>
      <c r="H271" s="132">
        <v>1.2999999999999999E-2</v>
      </c>
      <c r="I271" s="133">
        <v>1271.33</v>
      </c>
      <c r="J271" s="134">
        <f>ROUND(I271*H271,2)</f>
        <v>16.53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16.53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16.53</v>
      </c>
      <c r="BL271" s="17" t="s">
        <v>261</v>
      </c>
      <c r="BM271" s="139" t="s">
        <v>402</v>
      </c>
    </row>
    <row r="272" spans="2:65" s="1" customFormat="1">
      <c r="B272" s="33"/>
      <c r="D272" s="141" t="s">
        <v>163</v>
      </c>
      <c r="F272" s="142" t="s">
        <v>403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404</v>
      </c>
      <c r="F273" s="126" t="s">
        <v>405</v>
      </c>
      <c r="I273" s="119"/>
      <c r="J273" s="127">
        <f>BK273</f>
        <v>34615.699999999997</v>
      </c>
      <c r="L273" s="116"/>
      <c r="M273" s="121"/>
      <c r="P273" s="122">
        <f>SUM(P274:P313)</f>
        <v>0</v>
      </c>
      <c r="R273" s="122">
        <f>SUM(R274:R313)</f>
        <v>8.8920000000000013E-2</v>
      </c>
      <c r="T273" s="123">
        <f>SUM(T274:T313)</f>
        <v>6.8989999999999996E-2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SUM(BK274:BK313)</f>
        <v>34615.699999999997</v>
      </c>
    </row>
    <row r="274" spans="2:65" s="1" customFormat="1" ht="16.5" customHeight="1">
      <c r="B274" s="33"/>
      <c r="C274" s="128" t="s">
        <v>406</v>
      </c>
      <c r="D274" s="128" t="s">
        <v>156</v>
      </c>
      <c r="E274" s="129" t="s">
        <v>407</v>
      </c>
      <c r="F274" s="130" t="s">
        <v>408</v>
      </c>
      <c r="G274" s="131" t="s">
        <v>409</v>
      </c>
      <c r="H274" s="132">
        <v>2</v>
      </c>
      <c r="I274" s="133">
        <v>84.76</v>
      </c>
      <c r="J274" s="134">
        <f>ROUND(I274*H274,2)</f>
        <v>169.52</v>
      </c>
      <c r="K274" s="130" t="s">
        <v>160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1.56E-3</v>
      </c>
      <c r="T274" s="138">
        <f>S274*H274</f>
        <v>3.1199999999999999E-3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169.52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169.52</v>
      </c>
      <c r="BL274" s="17" t="s">
        <v>261</v>
      </c>
      <c r="BM274" s="139" t="s">
        <v>410</v>
      </c>
    </row>
    <row r="275" spans="2:65" s="1" customFormat="1">
      <c r="B275" s="33"/>
      <c r="D275" s="141" t="s">
        <v>163</v>
      </c>
      <c r="F275" s="142" t="s">
        <v>411</v>
      </c>
      <c r="I275" s="143"/>
      <c r="L275" s="33"/>
      <c r="M275" s="144"/>
      <c r="T275" s="54"/>
      <c r="AT275" s="17" t="s">
        <v>163</v>
      </c>
      <c r="AU275" s="17" t="s">
        <v>86</v>
      </c>
    </row>
    <row r="276" spans="2:65" s="1" customFormat="1" ht="16.5" customHeight="1">
      <c r="B276" s="33"/>
      <c r="C276" s="128" t="s">
        <v>412</v>
      </c>
      <c r="D276" s="128" t="s">
        <v>156</v>
      </c>
      <c r="E276" s="129" t="s">
        <v>413</v>
      </c>
      <c r="F276" s="130" t="s">
        <v>414</v>
      </c>
      <c r="G276" s="131" t="s">
        <v>271</v>
      </c>
      <c r="H276" s="132">
        <v>1</v>
      </c>
      <c r="I276" s="133">
        <v>84.76</v>
      </c>
      <c r="J276" s="134">
        <f>ROUND(I276*H276,2)</f>
        <v>84.76</v>
      </c>
      <c r="K276" s="130" t="s">
        <v>160</v>
      </c>
      <c r="L276" s="33"/>
      <c r="M276" s="135" t="s">
        <v>32</v>
      </c>
      <c r="N276" s="136" t="s">
        <v>47</v>
      </c>
      <c r="P276" s="137">
        <f>O276*H276</f>
        <v>0</v>
      </c>
      <c r="Q276" s="137">
        <v>0</v>
      </c>
      <c r="R276" s="137">
        <f>Q276*H276</f>
        <v>0</v>
      </c>
      <c r="S276" s="137">
        <v>7.62E-3</v>
      </c>
      <c r="T276" s="138">
        <f>S276*H276</f>
        <v>7.62E-3</v>
      </c>
      <c r="AR276" s="139" t="s">
        <v>261</v>
      </c>
      <c r="AT276" s="139" t="s">
        <v>156</v>
      </c>
      <c r="AU276" s="139" t="s">
        <v>86</v>
      </c>
      <c r="AY276" s="17" t="s">
        <v>153</v>
      </c>
      <c r="BE276" s="140">
        <f>IF(N276="základní",J276,0)</f>
        <v>84.76</v>
      </c>
      <c r="BF276" s="140">
        <f>IF(N276="snížená",J276,0)</f>
        <v>0</v>
      </c>
      <c r="BG276" s="140">
        <f>IF(N276="zákl. přenesená",J276,0)</f>
        <v>0</v>
      </c>
      <c r="BH276" s="140">
        <f>IF(N276="sníž. přenesená",J276,0)</f>
        <v>0</v>
      </c>
      <c r="BI276" s="140">
        <f>IF(N276="nulová",J276,0)</f>
        <v>0</v>
      </c>
      <c r="BJ276" s="17" t="s">
        <v>84</v>
      </c>
      <c r="BK276" s="140">
        <f>ROUND(I276*H276,2)</f>
        <v>84.76</v>
      </c>
      <c r="BL276" s="17" t="s">
        <v>261</v>
      </c>
      <c r="BM276" s="139" t="s">
        <v>415</v>
      </c>
    </row>
    <row r="277" spans="2:65" s="1" customFormat="1">
      <c r="B277" s="33"/>
      <c r="D277" s="141" t="s">
        <v>163</v>
      </c>
      <c r="F277" s="142" t="s">
        <v>416</v>
      </c>
      <c r="I277" s="143"/>
      <c r="L277" s="33"/>
      <c r="M277" s="144"/>
      <c r="T277" s="54"/>
      <c r="AT277" s="17" t="s">
        <v>163</v>
      </c>
      <c r="AU277" s="17" t="s">
        <v>86</v>
      </c>
    </row>
    <row r="278" spans="2:65" s="1" customFormat="1" ht="16.5" customHeight="1">
      <c r="B278" s="33"/>
      <c r="C278" s="128" t="s">
        <v>417</v>
      </c>
      <c r="D278" s="128" t="s">
        <v>156</v>
      </c>
      <c r="E278" s="129" t="s">
        <v>418</v>
      </c>
      <c r="F278" s="130" t="s">
        <v>419</v>
      </c>
      <c r="G278" s="131" t="s">
        <v>409</v>
      </c>
      <c r="H278" s="132">
        <v>1</v>
      </c>
      <c r="I278" s="133">
        <v>235.43</v>
      </c>
      <c r="J278" s="134">
        <f>ROUND(I278*H278,2)</f>
        <v>235.43</v>
      </c>
      <c r="K278" s="130" t="s">
        <v>160</v>
      </c>
      <c r="L278" s="33"/>
      <c r="M278" s="135" t="s">
        <v>32</v>
      </c>
      <c r="N278" s="136" t="s">
        <v>47</v>
      </c>
      <c r="P278" s="137">
        <f>O278*H278</f>
        <v>0</v>
      </c>
      <c r="Q278" s="137">
        <v>0</v>
      </c>
      <c r="R278" s="137">
        <f>Q278*H278</f>
        <v>0</v>
      </c>
      <c r="S278" s="137">
        <v>1.933E-2</v>
      </c>
      <c r="T278" s="138">
        <f>S278*H278</f>
        <v>1.933E-2</v>
      </c>
      <c r="AR278" s="139" t="s">
        <v>261</v>
      </c>
      <c r="AT278" s="139" t="s">
        <v>156</v>
      </c>
      <c r="AU278" s="139" t="s">
        <v>86</v>
      </c>
      <c r="AY278" s="17" t="s">
        <v>153</v>
      </c>
      <c r="BE278" s="140">
        <f>IF(N278="základní",J278,0)</f>
        <v>235.43</v>
      </c>
      <c r="BF278" s="140">
        <f>IF(N278="snížená",J278,0)</f>
        <v>0</v>
      </c>
      <c r="BG278" s="140">
        <f>IF(N278="zákl. přenesená",J278,0)</f>
        <v>0</v>
      </c>
      <c r="BH278" s="140">
        <f>IF(N278="sníž. přenesená",J278,0)</f>
        <v>0</v>
      </c>
      <c r="BI278" s="140">
        <f>IF(N278="nulová",J278,0)</f>
        <v>0</v>
      </c>
      <c r="BJ278" s="17" t="s">
        <v>84</v>
      </c>
      <c r="BK278" s="140">
        <f>ROUND(I278*H278,2)</f>
        <v>235.43</v>
      </c>
      <c r="BL278" s="17" t="s">
        <v>261</v>
      </c>
      <c r="BM278" s="139" t="s">
        <v>420</v>
      </c>
    </row>
    <row r="279" spans="2:65" s="1" customFormat="1">
      <c r="B279" s="33"/>
      <c r="D279" s="141" t="s">
        <v>163</v>
      </c>
      <c r="F279" s="142" t="s">
        <v>421</v>
      </c>
      <c r="I279" s="143"/>
      <c r="L279" s="33"/>
      <c r="M279" s="144"/>
      <c r="T279" s="54"/>
      <c r="AT279" s="17" t="s">
        <v>163</v>
      </c>
      <c r="AU279" s="17" t="s">
        <v>86</v>
      </c>
    </row>
    <row r="280" spans="2:65" s="1" customFormat="1" ht="16.5" customHeight="1">
      <c r="B280" s="33"/>
      <c r="C280" s="128" t="s">
        <v>422</v>
      </c>
      <c r="D280" s="128" t="s">
        <v>156</v>
      </c>
      <c r="E280" s="129" t="s">
        <v>423</v>
      </c>
      <c r="F280" s="130" t="s">
        <v>424</v>
      </c>
      <c r="G280" s="131" t="s">
        <v>409</v>
      </c>
      <c r="H280" s="132">
        <v>2</v>
      </c>
      <c r="I280" s="133">
        <v>235.43</v>
      </c>
      <c r="J280" s="134">
        <f>ROUND(I280*H280,2)</f>
        <v>470.86</v>
      </c>
      <c r="K280" s="130" t="s">
        <v>160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1.9460000000000002E-2</v>
      </c>
      <c r="T280" s="138">
        <f>S280*H280</f>
        <v>3.8920000000000003E-2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470.86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470.86</v>
      </c>
      <c r="BL280" s="17" t="s">
        <v>261</v>
      </c>
      <c r="BM280" s="139" t="s">
        <v>425</v>
      </c>
    </row>
    <row r="281" spans="2:65" s="1" customFormat="1">
      <c r="B281" s="33"/>
      <c r="D281" s="141" t="s">
        <v>163</v>
      </c>
      <c r="F281" s="142" t="s">
        <v>426</v>
      </c>
      <c r="I281" s="143"/>
      <c r="L281" s="33"/>
      <c r="M281" s="144"/>
      <c r="T281" s="54"/>
      <c r="AT281" s="17" t="s">
        <v>163</v>
      </c>
      <c r="AU281" s="17" t="s">
        <v>86</v>
      </c>
    </row>
    <row r="282" spans="2:65" s="1" customFormat="1" ht="16.5" customHeight="1">
      <c r="B282" s="33"/>
      <c r="C282" s="128" t="s">
        <v>427</v>
      </c>
      <c r="D282" s="128" t="s">
        <v>156</v>
      </c>
      <c r="E282" s="129" t="s">
        <v>428</v>
      </c>
      <c r="F282" s="130" t="s">
        <v>429</v>
      </c>
      <c r="G282" s="131" t="s">
        <v>409</v>
      </c>
      <c r="H282" s="132">
        <v>5</v>
      </c>
      <c r="I282" s="133">
        <v>235.43</v>
      </c>
      <c r="J282" s="134">
        <f>ROUND(I282*H282,2)</f>
        <v>1177.1500000000001</v>
      </c>
      <c r="K282" s="130" t="s">
        <v>160</v>
      </c>
      <c r="L282" s="33"/>
      <c r="M282" s="135" t="s">
        <v>32</v>
      </c>
      <c r="N282" s="136" t="s">
        <v>47</v>
      </c>
      <c r="P282" s="137">
        <f>O282*H282</f>
        <v>0</v>
      </c>
      <c r="Q282" s="137">
        <v>2.4000000000000001E-4</v>
      </c>
      <c r="R282" s="137">
        <f>Q282*H282</f>
        <v>1.2000000000000001E-3</v>
      </c>
      <c r="S282" s="137">
        <v>0</v>
      </c>
      <c r="T282" s="138">
        <f>S282*H282</f>
        <v>0</v>
      </c>
      <c r="AR282" s="139" t="s">
        <v>261</v>
      </c>
      <c r="AT282" s="139" t="s">
        <v>156</v>
      </c>
      <c r="AU282" s="139" t="s">
        <v>86</v>
      </c>
      <c r="AY282" s="17" t="s">
        <v>153</v>
      </c>
      <c r="BE282" s="140">
        <f>IF(N282="základní",J282,0)</f>
        <v>1177.1500000000001</v>
      </c>
      <c r="BF282" s="140">
        <f>IF(N282="snížená",J282,0)</f>
        <v>0</v>
      </c>
      <c r="BG282" s="140">
        <f>IF(N282="zákl. přenesená",J282,0)</f>
        <v>0</v>
      </c>
      <c r="BH282" s="140">
        <f>IF(N282="sníž. přenesená",J282,0)</f>
        <v>0</v>
      </c>
      <c r="BI282" s="140">
        <f>IF(N282="nulová",J282,0)</f>
        <v>0</v>
      </c>
      <c r="BJ282" s="17" t="s">
        <v>84</v>
      </c>
      <c r="BK282" s="140">
        <f>ROUND(I282*H282,2)</f>
        <v>1177.1500000000001</v>
      </c>
      <c r="BL282" s="17" t="s">
        <v>261</v>
      </c>
      <c r="BM282" s="139" t="s">
        <v>430</v>
      </c>
    </row>
    <row r="283" spans="2:65" s="1" customFormat="1">
      <c r="B283" s="33"/>
      <c r="D283" s="141" t="s">
        <v>163</v>
      </c>
      <c r="F283" s="142" t="s">
        <v>431</v>
      </c>
      <c r="I283" s="143"/>
      <c r="L283" s="33"/>
      <c r="M283" s="144"/>
      <c r="T283" s="54"/>
      <c r="AT283" s="17" t="s">
        <v>163</v>
      </c>
      <c r="AU283" s="17" t="s">
        <v>86</v>
      </c>
    </row>
    <row r="284" spans="2:65" s="12" customFormat="1">
      <c r="B284" s="145"/>
      <c r="D284" s="146" t="s">
        <v>165</v>
      </c>
      <c r="E284" s="147" t="s">
        <v>32</v>
      </c>
      <c r="F284" s="148" t="s">
        <v>172</v>
      </c>
      <c r="H284" s="147" t="s">
        <v>32</v>
      </c>
      <c r="I284" s="149"/>
      <c r="L284" s="145"/>
      <c r="M284" s="150"/>
      <c r="T284" s="151"/>
      <c r="AT284" s="147" t="s">
        <v>165</v>
      </c>
      <c r="AU284" s="147" t="s">
        <v>86</v>
      </c>
      <c r="AV284" s="12" t="s">
        <v>84</v>
      </c>
      <c r="AW284" s="12" t="s">
        <v>37</v>
      </c>
      <c r="AX284" s="12" t="s">
        <v>76</v>
      </c>
      <c r="AY284" s="147" t="s">
        <v>153</v>
      </c>
    </row>
    <row r="285" spans="2:65" s="13" customFormat="1">
      <c r="B285" s="152"/>
      <c r="D285" s="146" t="s">
        <v>165</v>
      </c>
      <c r="E285" s="153" t="s">
        <v>32</v>
      </c>
      <c r="F285" s="154" t="s">
        <v>432</v>
      </c>
      <c r="H285" s="155">
        <v>4</v>
      </c>
      <c r="I285" s="156"/>
      <c r="L285" s="152"/>
      <c r="M285" s="157"/>
      <c r="T285" s="158"/>
      <c r="AT285" s="153" t="s">
        <v>165</v>
      </c>
      <c r="AU285" s="153" t="s">
        <v>86</v>
      </c>
      <c r="AV285" s="13" t="s">
        <v>86</v>
      </c>
      <c r="AW285" s="13" t="s">
        <v>37</v>
      </c>
      <c r="AX285" s="13" t="s">
        <v>76</v>
      </c>
      <c r="AY285" s="153" t="s">
        <v>153</v>
      </c>
    </row>
    <row r="286" spans="2:65" s="12" customFormat="1">
      <c r="B286" s="145"/>
      <c r="D286" s="146" t="s">
        <v>165</v>
      </c>
      <c r="E286" s="147" t="s">
        <v>32</v>
      </c>
      <c r="F286" s="148" t="s">
        <v>174</v>
      </c>
      <c r="H286" s="147" t="s">
        <v>32</v>
      </c>
      <c r="I286" s="149"/>
      <c r="L286" s="145"/>
      <c r="M286" s="150"/>
      <c r="T286" s="151"/>
      <c r="AT286" s="147" t="s">
        <v>165</v>
      </c>
      <c r="AU286" s="147" t="s">
        <v>86</v>
      </c>
      <c r="AV286" s="12" t="s">
        <v>84</v>
      </c>
      <c r="AW286" s="12" t="s">
        <v>37</v>
      </c>
      <c r="AX286" s="12" t="s">
        <v>76</v>
      </c>
      <c r="AY286" s="147" t="s">
        <v>153</v>
      </c>
    </row>
    <row r="287" spans="2:65" s="13" customFormat="1">
      <c r="B287" s="152"/>
      <c r="D287" s="146" t="s">
        <v>165</v>
      </c>
      <c r="E287" s="153" t="s">
        <v>32</v>
      </c>
      <c r="F287" s="154" t="s">
        <v>76</v>
      </c>
      <c r="H287" s="155">
        <v>0</v>
      </c>
      <c r="I287" s="156"/>
      <c r="L287" s="152"/>
      <c r="M287" s="157"/>
      <c r="T287" s="158"/>
      <c r="AT287" s="153" t="s">
        <v>165</v>
      </c>
      <c r="AU287" s="153" t="s">
        <v>86</v>
      </c>
      <c r="AV287" s="13" t="s">
        <v>86</v>
      </c>
      <c r="AW287" s="13" t="s">
        <v>37</v>
      </c>
      <c r="AX287" s="13" t="s">
        <v>76</v>
      </c>
      <c r="AY287" s="153" t="s">
        <v>153</v>
      </c>
    </row>
    <row r="288" spans="2:65" s="12" customFormat="1">
      <c r="B288" s="145"/>
      <c r="D288" s="146" t="s">
        <v>165</v>
      </c>
      <c r="E288" s="147" t="s">
        <v>32</v>
      </c>
      <c r="F288" s="148" t="s">
        <v>176</v>
      </c>
      <c r="H288" s="147" t="s">
        <v>32</v>
      </c>
      <c r="I288" s="149"/>
      <c r="L288" s="145"/>
      <c r="M288" s="150"/>
      <c r="T288" s="151"/>
      <c r="AT288" s="147" t="s">
        <v>165</v>
      </c>
      <c r="AU288" s="147" t="s">
        <v>86</v>
      </c>
      <c r="AV288" s="12" t="s">
        <v>84</v>
      </c>
      <c r="AW288" s="12" t="s">
        <v>37</v>
      </c>
      <c r="AX288" s="12" t="s">
        <v>76</v>
      </c>
      <c r="AY288" s="147" t="s">
        <v>153</v>
      </c>
    </row>
    <row r="289" spans="2:65" s="13" customFormat="1">
      <c r="B289" s="152"/>
      <c r="D289" s="146" t="s">
        <v>165</v>
      </c>
      <c r="E289" s="153" t="s">
        <v>32</v>
      </c>
      <c r="F289" s="154" t="s">
        <v>84</v>
      </c>
      <c r="H289" s="155">
        <v>1</v>
      </c>
      <c r="I289" s="156"/>
      <c r="L289" s="152"/>
      <c r="M289" s="157"/>
      <c r="T289" s="158"/>
      <c r="AT289" s="153" t="s">
        <v>165</v>
      </c>
      <c r="AU289" s="153" t="s">
        <v>86</v>
      </c>
      <c r="AV289" s="13" t="s">
        <v>86</v>
      </c>
      <c r="AW289" s="13" t="s">
        <v>37</v>
      </c>
      <c r="AX289" s="13" t="s">
        <v>76</v>
      </c>
      <c r="AY289" s="153" t="s">
        <v>153</v>
      </c>
    </row>
    <row r="290" spans="2:65" s="14" customFormat="1">
      <c r="B290" s="159"/>
      <c r="D290" s="146" t="s">
        <v>165</v>
      </c>
      <c r="E290" s="160" t="s">
        <v>32</v>
      </c>
      <c r="F290" s="161" t="s">
        <v>178</v>
      </c>
      <c r="H290" s="162">
        <v>5</v>
      </c>
      <c r="I290" s="163"/>
      <c r="L290" s="159"/>
      <c r="M290" s="164"/>
      <c r="T290" s="165"/>
      <c r="AT290" s="160" t="s">
        <v>165</v>
      </c>
      <c r="AU290" s="160" t="s">
        <v>86</v>
      </c>
      <c r="AV290" s="14" t="s">
        <v>161</v>
      </c>
      <c r="AW290" s="14" t="s">
        <v>37</v>
      </c>
      <c r="AX290" s="14" t="s">
        <v>84</v>
      </c>
      <c r="AY290" s="160" t="s">
        <v>153</v>
      </c>
    </row>
    <row r="291" spans="2:65" s="1" customFormat="1" ht="16.5" customHeight="1">
      <c r="B291" s="33"/>
      <c r="C291" s="166" t="s">
        <v>433</v>
      </c>
      <c r="D291" s="166" t="s">
        <v>231</v>
      </c>
      <c r="E291" s="167" t="s">
        <v>434</v>
      </c>
      <c r="F291" s="168" t="s">
        <v>435</v>
      </c>
      <c r="G291" s="169" t="s">
        <v>226</v>
      </c>
      <c r="H291" s="170">
        <v>2.5</v>
      </c>
      <c r="I291" s="171">
        <v>159.15</v>
      </c>
      <c r="J291" s="172">
        <f>ROUND(I291*H291,2)</f>
        <v>397.88</v>
      </c>
      <c r="K291" s="168" t="s">
        <v>160</v>
      </c>
      <c r="L291" s="173"/>
      <c r="M291" s="174" t="s">
        <v>32</v>
      </c>
      <c r="N291" s="175" t="s">
        <v>47</v>
      </c>
      <c r="P291" s="137">
        <f>O291*H291</f>
        <v>0</v>
      </c>
      <c r="Q291" s="137">
        <v>1.8000000000000001E-4</v>
      </c>
      <c r="R291" s="137">
        <f>Q291*H291</f>
        <v>4.5000000000000004E-4</v>
      </c>
      <c r="S291" s="137">
        <v>0</v>
      </c>
      <c r="T291" s="138">
        <f>S291*H291</f>
        <v>0</v>
      </c>
      <c r="AR291" s="139" t="s">
        <v>354</v>
      </c>
      <c r="AT291" s="139" t="s">
        <v>231</v>
      </c>
      <c r="AU291" s="139" t="s">
        <v>86</v>
      </c>
      <c r="AY291" s="17" t="s">
        <v>153</v>
      </c>
      <c r="BE291" s="140">
        <f>IF(N291="základní",J291,0)</f>
        <v>397.88</v>
      </c>
      <c r="BF291" s="140">
        <f>IF(N291="snížená",J291,0)</f>
        <v>0</v>
      </c>
      <c r="BG291" s="140">
        <f>IF(N291="zákl. přenesená",J291,0)</f>
        <v>0</v>
      </c>
      <c r="BH291" s="140">
        <f>IF(N291="sníž. přenesená",J291,0)</f>
        <v>0</v>
      </c>
      <c r="BI291" s="140">
        <f>IF(N291="nulová",J291,0)</f>
        <v>0</v>
      </c>
      <c r="BJ291" s="17" t="s">
        <v>84</v>
      </c>
      <c r="BK291" s="140">
        <f>ROUND(I291*H291,2)</f>
        <v>397.88</v>
      </c>
      <c r="BL291" s="17" t="s">
        <v>261</v>
      </c>
      <c r="BM291" s="139" t="s">
        <v>436</v>
      </c>
    </row>
    <row r="292" spans="2:65" s="13" customFormat="1">
      <c r="B292" s="152"/>
      <c r="D292" s="146" t="s">
        <v>165</v>
      </c>
      <c r="E292" s="153" t="s">
        <v>32</v>
      </c>
      <c r="F292" s="154" t="s">
        <v>437</v>
      </c>
      <c r="H292" s="155">
        <v>2.5</v>
      </c>
      <c r="I292" s="156"/>
      <c r="L292" s="152"/>
      <c r="M292" s="157"/>
      <c r="T292" s="158"/>
      <c r="AT292" s="153" t="s">
        <v>165</v>
      </c>
      <c r="AU292" s="153" t="s">
        <v>86</v>
      </c>
      <c r="AV292" s="13" t="s">
        <v>86</v>
      </c>
      <c r="AW292" s="13" t="s">
        <v>37</v>
      </c>
      <c r="AX292" s="13" t="s">
        <v>84</v>
      </c>
      <c r="AY292" s="153" t="s">
        <v>153</v>
      </c>
    </row>
    <row r="293" spans="2:65" s="1" customFormat="1" ht="21.75" customHeight="1">
      <c r="B293" s="33"/>
      <c r="C293" s="128" t="s">
        <v>438</v>
      </c>
      <c r="D293" s="128" t="s">
        <v>156</v>
      </c>
      <c r="E293" s="129" t="s">
        <v>439</v>
      </c>
      <c r="F293" s="130" t="s">
        <v>440</v>
      </c>
      <c r="G293" s="131" t="s">
        <v>409</v>
      </c>
      <c r="H293" s="132">
        <v>1</v>
      </c>
      <c r="I293" s="133">
        <v>4002.34</v>
      </c>
      <c r="J293" s="134">
        <f>ROUND(I293*H293,2)</f>
        <v>4002.34</v>
      </c>
      <c r="K293" s="130" t="s">
        <v>160</v>
      </c>
      <c r="L293" s="33"/>
      <c r="M293" s="135" t="s">
        <v>32</v>
      </c>
      <c r="N293" s="136" t="s">
        <v>47</v>
      </c>
      <c r="P293" s="137">
        <f>O293*H293</f>
        <v>0</v>
      </c>
      <c r="Q293" s="137">
        <v>1.387E-2</v>
      </c>
      <c r="R293" s="137">
        <f>Q293*H293</f>
        <v>1.387E-2</v>
      </c>
      <c r="S293" s="137">
        <v>0</v>
      </c>
      <c r="T293" s="138">
        <f>S293*H293</f>
        <v>0</v>
      </c>
      <c r="AR293" s="139" t="s">
        <v>261</v>
      </c>
      <c r="AT293" s="139" t="s">
        <v>156</v>
      </c>
      <c r="AU293" s="139" t="s">
        <v>86</v>
      </c>
      <c r="AY293" s="17" t="s">
        <v>153</v>
      </c>
      <c r="BE293" s="140">
        <f>IF(N293="základní",J293,0)</f>
        <v>4002.34</v>
      </c>
      <c r="BF293" s="140">
        <f>IF(N293="snížená",J293,0)</f>
        <v>0</v>
      </c>
      <c r="BG293" s="140">
        <f>IF(N293="zákl. přenesená",J293,0)</f>
        <v>0</v>
      </c>
      <c r="BH293" s="140">
        <f>IF(N293="sníž. přenesená",J293,0)</f>
        <v>0</v>
      </c>
      <c r="BI293" s="140">
        <f>IF(N293="nulová",J293,0)</f>
        <v>0</v>
      </c>
      <c r="BJ293" s="17" t="s">
        <v>84</v>
      </c>
      <c r="BK293" s="140">
        <f>ROUND(I293*H293,2)</f>
        <v>4002.34</v>
      </c>
      <c r="BL293" s="17" t="s">
        <v>261</v>
      </c>
      <c r="BM293" s="139" t="s">
        <v>441</v>
      </c>
    </row>
    <row r="294" spans="2:65" s="1" customFormat="1">
      <c r="B294" s="33"/>
      <c r="D294" s="141" t="s">
        <v>163</v>
      </c>
      <c r="F294" s="142" t="s">
        <v>442</v>
      </c>
      <c r="I294" s="143"/>
      <c r="L294" s="33"/>
      <c r="M294" s="144"/>
      <c r="T294" s="54"/>
      <c r="AT294" s="17" t="s">
        <v>163</v>
      </c>
      <c r="AU294" s="17" t="s">
        <v>86</v>
      </c>
    </row>
    <row r="295" spans="2:65" s="1" customFormat="1" ht="16.5" customHeight="1">
      <c r="B295" s="33"/>
      <c r="C295" s="128" t="s">
        <v>443</v>
      </c>
      <c r="D295" s="128" t="s">
        <v>156</v>
      </c>
      <c r="E295" s="129" t="s">
        <v>444</v>
      </c>
      <c r="F295" s="130" t="s">
        <v>445</v>
      </c>
      <c r="G295" s="131" t="s">
        <v>271</v>
      </c>
      <c r="H295" s="132">
        <v>1</v>
      </c>
      <c r="I295" s="133">
        <v>207.18</v>
      </c>
      <c r="J295" s="134">
        <f>ROUND(I295*H295,2)</f>
        <v>207.18</v>
      </c>
      <c r="K295" s="130" t="s">
        <v>160</v>
      </c>
      <c r="L295" s="33"/>
      <c r="M295" s="135" t="s">
        <v>32</v>
      </c>
      <c r="N295" s="136" t="s">
        <v>47</v>
      </c>
      <c r="P295" s="137">
        <f>O295*H295</f>
        <v>0</v>
      </c>
      <c r="Q295" s="137">
        <v>0</v>
      </c>
      <c r="R295" s="137">
        <f>Q295*H295</f>
        <v>0</v>
      </c>
      <c r="S295" s="137">
        <v>0</v>
      </c>
      <c r="T295" s="138">
        <f>S295*H295</f>
        <v>0</v>
      </c>
      <c r="AR295" s="139" t="s">
        <v>261</v>
      </c>
      <c r="AT295" s="139" t="s">
        <v>156</v>
      </c>
      <c r="AU295" s="139" t="s">
        <v>86</v>
      </c>
      <c r="AY295" s="17" t="s">
        <v>153</v>
      </c>
      <c r="BE295" s="140">
        <f>IF(N295="základní",J295,0)</f>
        <v>207.18</v>
      </c>
      <c r="BF295" s="140">
        <f>IF(N295="snížená",J295,0)</f>
        <v>0</v>
      </c>
      <c r="BG295" s="140">
        <f>IF(N295="zákl. přenesená",J295,0)</f>
        <v>0</v>
      </c>
      <c r="BH295" s="140">
        <f>IF(N295="sníž. přenesená",J295,0)</f>
        <v>0</v>
      </c>
      <c r="BI295" s="140">
        <f>IF(N295="nulová",J295,0)</f>
        <v>0</v>
      </c>
      <c r="BJ295" s="17" t="s">
        <v>84</v>
      </c>
      <c r="BK295" s="140">
        <f>ROUND(I295*H295,2)</f>
        <v>207.18</v>
      </c>
      <c r="BL295" s="17" t="s">
        <v>261</v>
      </c>
      <c r="BM295" s="139" t="s">
        <v>446</v>
      </c>
    </row>
    <row r="296" spans="2:65" s="1" customFormat="1">
      <c r="B296" s="33"/>
      <c r="D296" s="141" t="s">
        <v>163</v>
      </c>
      <c r="F296" s="142" t="s">
        <v>447</v>
      </c>
      <c r="I296" s="143"/>
      <c r="L296" s="33"/>
      <c r="M296" s="144"/>
      <c r="T296" s="54"/>
      <c r="AT296" s="17" t="s">
        <v>163</v>
      </c>
      <c r="AU296" s="17" t="s">
        <v>86</v>
      </c>
    </row>
    <row r="297" spans="2:65" s="1" customFormat="1" ht="16.5" customHeight="1">
      <c r="B297" s="33"/>
      <c r="C297" s="166" t="s">
        <v>448</v>
      </c>
      <c r="D297" s="166" t="s">
        <v>231</v>
      </c>
      <c r="E297" s="167" t="s">
        <v>449</v>
      </c>
      <c r="F297" s="168" t="s">
        <v>450</v>
      </c>
      <c r="G297" s="169" t="s">
        <v>271</v>
      </c>
      <c r="H297" s="170">
        <v>1</v>
      </c>
      <c r="I297" s="171">
        <v>1129.98</v>
      </c>
      <c r="J297" s="172">
        <f>ROUND(I297*H297,2)</f>
        <v>1129.98</v>
      </c>
      <c r="K297" s="168" t="s">
        <v>160</v>
      </c>
      <c r="L297" s="173"/>
      <c r="M297" s="174" t="s">
        <v>32</v>
      </c>
      <c r="N297" s="175" t="s">
        <v>47</v>
      </c>
      <c r="P297" s="137">
        <f>O297*H297</f>
        <v>0</v>
      </c>
      <c r="Q297" s="137">
        <v>2.3999999999999998E-3</v>
      </c>
      <c r="R297" s="137">
        <f>Q297*H297</f>
        <v>2.3999999999999998E-3</v>
      </c>
      <c r="S297" s="137">
        <v>0</v>
      </c>
      <c r="T297" s="138">
        <f>S297*H297</f>
        <v>0</v>
      </c>
      <c r="AR297" s="139" t="s">
        <v>354</v>
      </c>
      <c r="AT297" s="139" t="s">
        <v>231</v>
      </c>
      <c r="AU297" s="139" t="s">
        <v>86</v>
      </c>
      <c r="AY297" s="17" t="s">
        <v>153</v>
      </c>
      <c r="BE297" s="140">
        <f>IF(N297="základní",J297,0)</f>
        <v>1129.98</v>
      </c>
      <c r="BF297" s="140">
        <f>IF(N297="snížená",J297,0)</f>
        <v>0</v>
      </c>
      <c r="BG297" s="140">
        <f>IF(N297="zákl. přenesená",J297,0)</f>
        <v>0</v>
      </c>
      <c r="BH297" s="140">
        <f>IF(N297="sníž. přenesená",J297,0)</f>
        <v>0</v>
      </c>
      <c r="BI297" s="140">
        <f>IF(N297="nulová",J297,0)</f>
        <v>0</v>
      </c>
      <c r="BJ297" s="17" t="s">
        <v>84</v>
      </c>
      <c r="BK297" s="140">
        <f>ROUND(I297*H297,2)</f>
        <v>1129.98</v>
      </c>
      <c r="BL297" s="17" t="s">
        <v>261</v>
      </c>
      <c r="BM297" s="139" t="s">
        <v>451</v>
      </c>
    </row>
    <row r="298" spans="2:65" s="1" customFormat="1" ht="16.5" customHeight="1">
      <c r="B298" s="33"/>
      <c r="C298" s="128" t="s">
        <v>452</v>
      </c>
      <c r="D298" s="128" t="s">
        <v>156</v>
      </c>
      <c r="E298" s="129" t="s">
        <v>453</v>
      </c>
      <c r="F298" s="130" t="s">
        <v>454</v>
      </c>
      <c r="G298" s="131" t="s">
        <v>409</v>
      </c>
      <c r="H298" s="132">
        <v>1</v>
      </c>
      <c r="I298" s="133">
        <v>2448.4899999999998</v>
      </c>
      <c r="J298" s="134">
        <f>ROUND(I298*H298,2)</f>
        <v>2448.4899999999998</v>
      </c>
      <c r="K298" s="130" t="s">
        <v>160</v>
      </c>
      <c r="L298" s="33"/>
      <c r="M298" s="135" t="s">
        <v>32</v>
      </c>
      <c r="N298" s="136" t="s">
        <v>47</v>
      </c>
      <c r="P298" s="137">
        <f>O298*H298</f>
        <v>0</v>
      </c>
      <c r="Q298" s="137">
        <v>5.8300000000000001E-3</v>
      </c>
      <c r="R298" s="137">
        <f>Q298*H298</f>
        <v>5.8300000000000001E-3</v>
      </c>
      <c r="S298" s="137">
        <v>0</v>
      </c>
      <c r="T298" s="138">
        <f>S298*H298</f>
        <v>0</v>
      </c>
      <c r="AR298" s="139" t="s">
        <v>261</v>
      </c>
      <c r="AT298" s="139" t="s">
        <v>156</v>
      </c>
      <c r="AU298" s="139" t="s">
        <v>86</v>
      </c>
      <c r="AY298" s="17" t="s">
        <v>153</v>
      </c>
      <c r="BE298" s="140">
        <f>IF(N298="základní",J298,0)</f>
        <v>2448.4899999999998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2448.4899999999998</v>
      </c>
      <c r="BL298" s="17" t="s">
        <v>261</v>
      </c>
      <c r="BM298" s="139" t="s">
        <v>455</v>
      </c>
    </row>
    <row r="299" spans="2:65" s="1" customFormat="1">
      <c r="B299" s="33"/>
      <c r="D299" s="141" t="s">
        <v>163</v>
      </c>
      <c r="F299" s="142" t="s">
        <v>456</v>
      </c>
      <c r="I299" s="143"/>
      <c r="L299" s="33"/>
      <c r="M299" s="144"/>
      <c r="T299" s="54"/>
      <c r="AT299" s="17" t="s">
        <v>163</v>
      </c>
      <c r="AU299" s="17" t="s">
        <v>86</v>
      </c>
    </row>
    <row r="300" spans="2:65" s="1" customFormat="1" ht="16.5" customHeight="1">
      <c r="B300" s="33"/>
      <c r="C300" s="166" t="s">
        <v>457</v>
      </c>
      <c r="D300" s="166" t="s">
        <v>231</v>
      </c>
      <c r="E300" s="167" t="s">
        <v>458</v>
      </c>
      <c r="F300" s="168" t="s">
        <v>459</v>
      </c>
      <c r="G300" s="169" t="s">
        <v>271</v>
      </c>
      <c r="H300" s="170">
        <v>1</v>
      </c>
      <c r="I300" s="171">
        <v>4468.5</v>
      </c>
      <c r="J300" s="172">
        <f>ROUND(I300*H300,2)</f>
        <v>4468.5</v>
      </c>
      <c r="K300" s="168" t="s">
        <v>264</v>
      </c>
      <c r="L300" s="173"/>
      <c r="M300" s="174" t="s">
        <v>32</v>
      </c>
      <c r="N300" s="175" t="s">
        <v>47</v>
      </c>
      <c r="P300" s="137">
        <f>O300*H300</f>
        <v>0</v>
      </c>
      <c r="Q300" s="137">
        <v>1.2999999999999999E-2</v>
      </c>
      <c r="R300" s="137">
        <f>Q300*H300</f>
        <v>1.2999999999999999E-2</v>
      </c>
      <c r="S300" s="137">
        <v>0</v>
      </c>
      <c r="T300" s="138">
        <f>S300*H300</f>
        <v>0</v>
      </c>
      <c r="AR300" s="139" t="s">
        <v>354</v>
      </c>
      <c r="AT300" s="139" t="s">
        <v>231</v>
      </c>
      <c r="AU300" s="139" t="s">
        <v>86</v>
      </c>
      <c r="AY300" s="17" t="s">
        <v>153</v>
      </c>
      <c r="BE300" s="140">
        <f>IF(N300="základní",J300,0)</f>
        <v>4468.5</v>
      </c>
      <c r="BF300" s="140">
        <f>IF(N300="snížená",J300,0)</f>
        <v>0</v>
      </c>
      <c r="BG300" s="140">
        <f>IF(N300="zákl. přenesená",J300,0)</f>
        <v>0</v>
      </c>
      <c r="BH300" s="140">
        <f>IF(N300="sníž. přenesená",J300,0)</f>
        <v>0</v>
      </c>
      <c r="BI300" s="140">
        <f>IF(N300="nulová",J300,0)</f>
        <v>0</v>
      </c>
      <c r="BJ300" s="17" t="s">
        <v>84</v>
      </c>
      <c r="BK300" s="140">
        <f>ROUND(I300*H300,2)</f>
        <v>4468.5</v>
      </c>
      <c r="BL300" s="17" t="s">
        <v>261</v>
      </c>
      <c r="BM300" s="139" t="s">
        <v>460</v>
      </c>
    </row>
    <row r="301" spans="2:65" s="1" customFormat="1" ht="21.75" customHeight="1">
      <c r="B301" s="33"/>
      <c r="C301" s="128" t="s">
        <v>461</v>
      </c>
      <c r="D301" s="128" t="s">
        <v>156</v>
      </c>
      <c r="E301" s="129" t="s">
        <v>462</v>
      </c>
      <c r="F301" s="130" t="s">
        <v>463</v>
      </c>
      <c r="G301" s="131" t="s">
        <v>271</v>
      </c>
      <c r="H301" s="132">
        <v>1</v>
      </c>
      <c r="I301" s="133">
        <v>800.47</v>
      </c>
      <c r="J301" s="134">
        <f>ROUND(I301*H301,2)</f>
        <v>800.47</v>
      </c>
      <c r="K301" s="130" t="s">
        <v>264</v>
      </c>
      <c r="L301" s="33"/>
      <c r="M301" s="135" t="s">
        <v>32</v>
      </c>
      <c r="N301" s="136" t="s">
        <v>47</v>
      </c>
      <c r="P301" s="137">
        <f>O301*H301</f>
        <v>0</v>
      </c>
      <c r="Q301" s="137">
        <v>2.8500000000000001E-3</v>
      </c>
      <c r="R301" s="137">
        <f>Q301*H301</f>
        <v>2.8500000000000001E-3</v>
      </c>
      <c r="S301" s="137">
        <v>0</v>
      </c>
      <c r="T301" s="138">
        <f>S301*H301</f>
        <v>0</v>
      </c>
      <c r="AR301" s="139" t="s">
        <v>261</v>
      </c>
      <c r="AT301" s="139" t="s">
        <v>156</v>
      </c>
      <c r="AU301" s="139" t="s">
        <v>86</v>
      </c>
      <c r="AY301" s="17" t="s">
        <v>153</v>
      </c>
      <c r="BE301" s="140">
        <f>IF(N301="základní",J301,0)</f>
        <v>800.47</v>
      </c>
      <c r="BF301" s="140">
        <f>IF(N301="snížená",J301,0)</f>
        <v>0</v>
      </c>
      <c r="BG301" s="140">
        <f>IF(N301="zákl. přenesená",J301,0)</f>
        <v>0</v>
      </c>
      <c r="BH301" s="140">
        <f>IF(N301="sníž. přenesená",J301,0)</f>
        <v>0</v>
      </c>
      <c r="BI301" s="140">
        <f>IF(N301="nulová",J301,0)</f>
        <v>0</v>
      </c>
      <c r="BJ301" s="17" t="s">
        <v>84</v>
      </c>
      <c r="BK301" s="140">
        <f>ROUND(I301*H301,2)</f>
        <v>800.47</v>
      </c>
      <c r="BL301" s="17" t="s">
        <v>261</v>
      </c>
      <c r="BM301" s="139" t="s">
        <v>464</v>
      </c>
    </row>
    <row r="302" spans="2:65" s="1" customFormat="1" ht="24.2" customHeight="1">
      <c r="B302" s="33"/>
      <c r="C302" s="128" t="s">
        <v>465</v>
      </c>
      <c r="D302" s="128" t="s">
        <v>156</v>
      </c>
      <c r="E302" s="129" t="s">
        <v>466</v>
      </c>
      <c r="F302" s="130" t="s">
        <v>467</v>
      </c>
      <c r="G302" s="131" t="s">
        <v>409</v>
      </c>
      <c r="H302" s="132">
        <v>1</v>
      </c>
      <c r="I302" s="133">
        <v>7062.96</v>
      </c>
      <c r="J302" s="134">
        <f>ROUND(I302*H302,2)</f>
        <v>7062.96</v>
      </c>
      <c r="K302" s="130" t="s">
        <v>160</v>
      </c>
      <c r="L302" s="33"/>
      <c r="M302" s="135" t="s">
        <v>32</v>
      </c>
      <c r="N302" s="136" t="s">
        <v>47</v>
      </c>
      <c r="P302" s="137">
        <f>O302*H302</f>
        <v>0</v>
      </c>
      <c r="Q302" s="137">
        <v>2.01E-2</v>
      </c>
      <c r="R302" s="137">
        <f>Q302*H302</f>
        <v>2.01E-2</v>
      </c>
      <c r="S302" s="137">
        <v>0</v>
      </c>
      <c r="T302" s="138">
        <f>S302*H302</f>
        <v>0</v>
      </c>
      <c r="AR302" s="139" t="s">
        <v>261</v>
      </c>
      <c r="AT302" s="139" t="s">
        <v>156</v>
      </c>
      <c r="AU302" s="139" t="s">
        <v>86</v>
      </c>
      <c r="AY302" s="17" t="s">
        <v>153</v>
      </c>
      <c r="BE302" s="140">
        <f>IF(N302="základní",J302,0)</f>
        <v>7062.96</v>
      </c>
      <c r="BF302" s="140">
        <f>IF(N302="snížená",J302,0)</f>
        <v>0</v>
      </c>
      <c r="BG302" s="140">
        <f>IF(N302="zákl. přenesená",J302,0)</f>
        <v>0</v>
      </c>
      <c r="BH302" s="140">
        <f>IF(N302="sníž. přenesená",J302,0)</f>
        <v>0</v>
      </c>
      <c r="BI302" s="140">
        <f>IF(N302="nulová",J302,0)</f>
        <v>0</v>
      </c>
      <c r="BJ302" s="17" t="s">
        <v>84</v>
      </c>
      <c r="BK302" s="140">
        <f>ROUND(I302*H302,2)</f>
        <v>7062.96</v>
      </c>
      <c r="BL302" s="17" t="s">
        <v>261</v>
      </c>
      <c r="BM302" s="139" t="s">
        <v>468</v>
      </c>
    </row>
    <row r="303" spans="2:65" s="1" customFormat="1">
      <c r="B303" s="33"/>
      <c r="D303" s="141" t="s">
        <v>163</v>
      </c>
      <c r="F303" s="142" t="s">
        <v>469</v>
      </c>
      <c r="I303" s="143"/>
      <c r="L303" s="33"/>
      <c r="M303" s="144"/>
      <c r="T303" s="54"/>
      <c r="AT303" s="17" t="s">
        <v>163</v>
      </c>
      <c r="AU303" s="17" t="s">
        <v>86</v>
      </c>
    </row>
    <row r="304" spans="2:65" s="1" customFormat="1" ht="16.5" customHeight="1">
      <c r="B304" s="33"/>
      <c r="C304" s="128" t="s">
        <v>470</v>
      </c>
      <c r="D304" s="128" t="s">
        <v>156</v>
      </c>
      <c r="E304" s="129" t="s">
        <v>471</v>
      </c>
      <c r="F304" s="130" t="s">
        <v>472</v>
      </c>
      <c r="G304" s="131" t="s">
        <v>409</v>
      </c>
      <c r="H304" s="132">
        <v>1</v>
      </c>
      <c r="I304" s="133">
        <v>1638.71</v>
      </c>
      <c r="J304" s="134">
        <f>ROUND(I304*H304,2)</f>
        <v>1638.71</v>
      </c>
      <c r="K304" s="130" t="s">
        <v>264</v>
      </c>
      <c r="L304" s="33"/>
      <c r="M304" s="135" t="s">
        <v>32</v>
      </c>
      <c r="N304" s="136" t="s">
        <v>47</v>
      </c>
      <c r="P304" s="137">
        <f>O304*H304</f>
        <v>0</v>
      </c>
      <c r="Q304" s="137">
        <v>2.14E-3</v>
      </c>
      <c r="R304" s="137">
        <f>Q304*H304</f>
        <v>2.14E-3</v>
      </c>
      <c r="S304" s="137">
        <v>0</v>
      </c>
      <c r="T304" s="138">
        <f>S304*H304</f>
        <v>0</v>
      </c>
      <c r="AR304" s="139" t="s">
        <v>261</v>
      </c>
      <c r="AT304" s="139" t="s">
        <v>156</v>
      </c>
      <c r="AU304" s="139" t="s">
        <v>86</v>
      </c>
      <c r="AY304" s="17" t="s">
        <v>153</v>
      </c>
      <c r="BE304" s="140">
        <f>IF(N304="základní",J304,0)</f>
        <v>1638.71</v>
      </c>
      <c r="BF304" s="140">
        <f>IF(N304="snížená",J304,0)</f>
        <v>0</v>
      </c>
      <c r="BG304" s="140">
        <f>IF(N304="zákl. přenesená",J304,0)</f>
        <v>0</v>
      </c>
      <c r="BH304" s="140">
        <f>IF(N304="sníž. přenesená",J304,0)</f>
        <v>0</v>
      </c>
      <c r="BI304" s="140">
        <f>IF(N304="nulová",J304,0)</f>
        <v>0</v>
      </c>
      <c r="BJ304" s="17" t="s">
        <v>84</v>
      </c>
      <c r="BK304" s="140">
        <f>ROUND(I304*H304,2)</f>
        <v>1638.71</v>
      </c>
      <c r="BL304" s="17" t="s">
        <v>261</v>
      </c>
      <c r="BM304" s="139" t="s">
        <v>473</v>
      </c>
    </row>
    <row r="305" spans="2:65" s="1" customFormat="1" ht="16.5" customHeight="1">
      <c r="B305" s="33"/>
      <c r="C305" s="128" t="s">
        <v>474</v>
      </c>
      <c r="D305" s="128" t="s">
        <v>156</v>
      </c>
      <c r="E305" s="129" t="s">
        <v>475</v>
      </c>
      <c r="F305" s="130" t="s">
        <v>476</v>
      </c>
      <c r="G305" s="131" t="s">
        <v>409</v>
      </c>
      <c r="H305" s="132">
        <v>2</v>
      </c>
      <c r="I305" s="133">
        <v>2683.92</v>
      </c>
      <c r="J305" s="134">
        <f>ROUND(I305*H305,2)</f>
        <v>5367.84</v>
      </c>
      <c r="K305" s="130" t="s">
        <v>264</v>
      </c>
      <c r="L305" s="33"/>
      <c r="M305" s="135" t="s">
        <v>32</v>
      </c>
      <c r="N305" s="136" t="s">
        <v>47</v>
      </c>
      <c r="P305" s="137">
        <f>O305*H305</f>
        <v>0</v>
      </c>
      <c r="Q305" s="137">
        <v>1.0460000000000001E-2</v>
      </c>
      <c r="R305" s="137">
        <f>Q305*H305</f>
        <v>2.0920000000000001E-2</v>
      </c>
      <c r="S305" s="137">
        <v>0</v>
      </c>
      <c r="T305" s="138">
        <f>S305*H305</f>
        <v>0</v>
      </c>
      <c r="AR305" s="139" t="s">
        <v>261</v>
      </c>
      <c r="AT305" s="139" t="s">
        <v>156</v>
      </c>
      <c r="AU305" s="139" t="s">
        <v>86</v>
      </c>
      <c r="AY305" s="17" t="s">
        <v>153</v>
      </c>
      <c r="BE305" s="140">
        <f>IF(N305="základní",J305,0)</f>
        <v>5367.84</v>
      </c>
      <c r="BF305" s="140">
        <f>IF(N305="snížená",J305,0)</f>
        <v>0</v>
      </c>
      <c r="BG305" s="140">
        <f>IF(N305="zákl. přenesená",J305,0)</f>
        <v>0</v>
      </c>
      <c r="BH305" s="140">
        <f>IF(N305="sníž. přenesená",J305,0)</f>
        <v>0</v>
      </c>
      <c r="BI305" s="140">
        <f>IF(N305="nulová",J305,0)</f>
        <v>0</v>
      </c>
      <c r="BJ305" s="17" t="s">
        <v>84</v>
      </c>
      <c r="BK305" s="140">
        <f>ROUND(I305*H305,2)</f>
        <v>5367.84</v>
      </c>
      <c r="BL305" s="17" t="s">
        <v>261</v>
      </c>
      <c r="BM305" s="139" t="s">
        <v>477</v>
      </c>
    </row>
    <row r="306" spans="2:65" s="1" customFormat="1" ht="16.5" customHeight="1">
      <c r="B306" s="33"/>
      <c r="C306" s="128" t="s">
        <v>478</v>
      </c>
      <c r="D306" s="128" t="s">
        <v>156</v>
      </c>
      <c r="E306" s="129" t="s">
        <v>479</v>
      </c>
      <c r="F306" s="130" t="s">
        <v>480</v>
      </c>
      <c r="G306" s="131" t="s">
        <v>271</v>
      </c>
      <c r="H306" s="132">
        <v>2</v>
      </c>
      <c r="I306" s="133">
        <v>725.13</v>
      </c>
      <c r="J306" s="134">
        <f>ROUND(I306*H306,2)</f>
        <v>1450.26</v>
      </c>
      <c r="K306" s="130" t="s">
        <v>160</v>
      </c>
      <c r="L306" s="33"/>
      <c r="M306" s="135" t="s">
        <v>32</v>
      </c>
      <c r="N306" s="136" t="s">
        <v>47</v>
      </c>
      <c r="P306" s="137">
        <f>O306*H306</f>
        <v>0</v>
      </c>
      <c r="Q306" s="137">
        <v>1.2800000000000001E-3</v>
      </c>
      <c r="R306" s="137">
        <f>Q306*H306</f>
        <v>2.5600000000000002E-3</v>
      </c>
      <c r="S306" s="137">
        <v>0</v>
      </c>
      <c r="T306" s="138">
        <f>S306*H306</f>
        <v>0</v>
      </c>
      <c r="AR306" s="139" t="s">
        <v>261</v>
      </c>
      <c r="AT306" s="139" t="s">
        <v>156</v>
      </c>
      <c r="AU306" s="139" t="s">
        <v>86</v>
      </c>
      <c r="AY306" s="17" t="s">
        <v>153</v>
      </c>
      <c r="BE306" s="140">
        <f>IF(N306="základní",J306,0)</f>
        <v>1450.26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1450.26</v>
      </c>
      <c r="BL306" s="17" t="s">
        <v>261</v>
      </c>
      <c r="BM306" s="139" t="s">
        <v>481</v>
      </c>
    </row>
    <row r="307" spans="2:65" s="1" customFormat="1">
      <c r="B307" s="33"/>
      <c r="D307" s="141" t="s">
        <v>163</v>
      </c>
      <c r="F307" s="142" t="s">
        <v>482</v>
      </c>
      <c r="I307" s="143"/>
      <c r="L307" s="33"/>
      <c r="M307" s="144"/>
      <c r="T307" s="54"/>
      <c r="AT307" s="17" t="s">
        <v>163</v>
      </c>
      <c r="AU307" s="17" t="s">
        <v>86</v>
      </c>
    </row>
    <row r="308" spans="2:65" s="12" customFormat="1">
      <c r="B308" s="145"/>
      <c r="D308" s="146" t="s">
        <v>165</v>
      </c>
      <c r="E308" s="147" t="s">
        <v>32</v>
      </c>
      <c r="F308" s="148" t="s">
        <v>483</v>
      </c>
      <c r="H308" s="147" t="s">
        <v>32</v>
      </c>
      <c r="I308" s="149"/>
      <c r="L308" s="145"/>
      <c r="M308" s="150"/>
      <c r="T308" s="151"/>
      <c r="AT308" s="147" t="s">
        <v>165</v>
      </c>
      <c r="AU308" s="147" t="s">
        <v>86</v>
      </c>
      <c r="AV308" s="12" t="s">
        <v>84</v>
      </c>
      <c r="AW308" s="12" t="s">
        <v>37</v>
      </c>
      <c r="AX308" s="12" t="s">
        <v>76</v>
      </c>
      <c r="AY308" s="147" t="s">
        <v>153</v>
      </c>
    </row>
    <row r="309" spans="2:65" s="13" customFormat="1">
      <c r="B309" s="152"/>
      <c r="D309" s="146" t="s">
        <v>165</v>
      </c>
      <c r="E309" s="153" t="s">
        <v>32</v>
      </c>
      <c r="F309" s="154" t="s">
        <v>86</v>
      </c>
      <c r="H309" s="155">
        <v>2</v>
      </c>
      <c r="I309" s="156"/>
      <c r="L309" s="152"/>
      <c r="M309" s="157"/>
      <c r="T309" s="158"/>
      <c r="AT309" s="153" t="s">
        <v>165</v>
      </c>
      <c r="AU309" s="153" t="s">
        <v>86</v>
      </c>
      <c r="AV309" s="13" t="s">
        <v>86</v>
      </c>
      <c r="AW309" s="13" t="s">
        <v>37</v>
      </c>
      <c r="AX309" s="13" t="s">
        <v>84</v>
      </c>
      <c r="AY309" s="153" t="s">
        <v>153</v>
      </c>
    </row>
    <row r="310" spans="2:65" s="1" customFormat="1" ht="16.5" customHeight="1">
      <c r="B310" s="33"/>
      <c r="C310" s="128" t="s">
        <v>484</v>
      </c>
      <c r="D310" s="128" t="s">
        <v>156</v>
      </c>
      <c r="E310" s="129" t="s">
        <v>485</v>
      </c>
      <c r="F310" s="130" t="s">
        <v>486</v>
      </c>
      <c r="G310" s="131" t="s">
        <v>409</v>
      </c>
      <c r="H310" s="132">
        <v>2</v>
      </c>
      <c r="I310" s="133">
        <v>1695.11</v>
      </c>
      <c r="J310" s="134">
        <f>ROUND(I310*H310,2)</f>
        <v>3390.22</v>
      </c>
      <c r="K310" s="130" t="s">
        <v>160</v>
      </c>
      <c r="L310" s="33"/>
      <c r="M310" s="135" t="s">
        <v>32</v>
      </c>
      <c r="N310" s="136" t="s">
        <v>47</v>
      </c>
      <c r="P310" s="137">
        <f>O310*H310</f>
        <v>0</v>
      </c>
      <c r="Q310" s="137">
        <v>1.8E-3</v>
      </c>
      <c r="R310" s="137">
        <f>Q310*H310</f>
        <v>3.5999999999999999E-3</v>
      </c>
      <c r="S310" s="137">
        <v>0</v>
      </c>
      <c r="T310" s="138">
        <f>S310*H310</f>
        <v>0</v>
      </c>
      <c r="AR310" s="139" t="s">
        <v>261</v>
      </c>
      <c r="AT310" s="139" t="s">
        <v>156</v>
      </c>
      <c r="AU310" s="139" t="s">
        <v>86</v>
      </c>
      <c r="AY310" s="17" t="s">
        <v>153</v>
      </c>
      <c r="BE310" s="140">
        <f>IF(N310="základní",J310,0)</f>
        <v>3390.22</v>
      </c>
      <c r="BF310" s="140">
        <f>IF(N310="snížená",J310,0)</f>
        <v>0</v>
      </c>
      <c r="BG310" s="140">
        <f>IF(N310="zákl. přenesená",J310,0)</f>
        <v>0</v>
      </c>
      <c r="BH310" s="140">
        <f>IF(N310="sníž. přenesená",J310,0)</f>
        <v>0</v>
      </c>
      <c r="BI310" s="140">
        <f>IF(N310="nulová",J310,0)</f>
        <v>0</v>
      </c>
      <c r="BJ310" s="17" t="s">
        <v>84</v>
      </c>
      <c r="BK310" s="140">
        <f>ROUND(I310*H310,2)</f>
        <v>3390.22</v>
      </c>
      <c r="BL310" s="17" t="s">
        <v>261</v>
      </c>
      <c r="BM310" s="139" t="s">
        <v>487</v>
      </c>
    </row>
    <row r="311" spans="2:65" s="1" customFormat="1">
      <c r="B311" s="33"/>
      <c r="D311" s="141" t="s">
        <v>163</v>
      </c>
      <c r="F311" s="142" t="s">
        <v>488</v>
      </c>
      <c r="I311" s="143"/>
      <c r="L311" s="33"/>
      <c r="M311" s="144"/>
      <c r="T311" s="54"/>
      <c r="AT311" s="17" t="s">
        <v>163</v>
      </c>
      <c r="AU311" s="17" t="s">
        <v>86</v>
      </c>
    </row>
    <row r="312" spans="2:65" s="1" customFormat="1" ht="24.2" customHeight="1">
      <c r="B312" s="33"/>
      <c r="C312" s="128" t="s">
        <v>489</v>
      </c>
      <c r="D312" s="128" t="s">
        <v>156</v>
      </c>
      <c r="E312" s="129" t="s">
        <v>490</v>
      </c>
      <c r="F312" s="130" t="s">
        <v>491</v>
      </c>
      <c r="G312" s="131" t="s">
        <v>294</v>
      </c>
      <c r="H312" s="132">
        <v>8.8999999999999996E-2</v>
      </c>
      <c r="I312" s="133">
        <v>1271.33</v>
      </c>
      <c r="J312" s="134">
        <f>ROUND(I312*H312,2)</f>
        <v>113.15</v>
      </c>
      <c r="K312" s="130" t="s">
        <v>160</v>
      </c>
      <c r="L312" s="33"/>
      <c r="M312" s="135" t="s">
        <v>32</v>
      </c>
      <c r="N312" s="136" t="s">
        <v>47</v>
      </c>
      <c r="P312" s="137">
        <f>O312*H312</f>
        <v>0</v>
      </c>
      <c r="Q312" s="137">
        <v>0</v>
      </c>
      <c r="R312" s="137">
        <f>Q312*H312</f>
        <v>0</v>
      </c>
      <c r="S312" s="137">
        <v>0</v>
      </c>
      <c r="T312" s="138">
        <f>S312*H312</f>
        <v>0</v>
      </c>
      <c r="AR312" s="139" t="s">
        <v>261</v>
      </c>
      <c r="AT312" s="139" t="s">
        <v>156</v>
      </c>
      <c r="AU312" s="139" t="s">
        <v>86</v>
      </c>
      <c r="AY312" s="17" t="s">
        <v>153</v>
      </c>
      <c r="BE312" s="140">
        <f>IF(N312="základní",J312,0)</f>
        <v>113.15</v>
      </c>
      <c r="BF312" s="140">
        <f>IF(N312="snížená",J312,0)</f>
        <v>0</v>
      </c>
      <c r="BG312" s="140">
        <f>IF(N312="zákl. přenesená",J312,0)</f>
        <v>0</v>
      </c>
      <c r="BH312" s="140">
        <f>IF(N312="sníž. přenesená",J312,0)</f>
        <v>0</v>
      </c>
      <c r="BI312" s="140">
        <f>IF(N312="nulová",J312,0)</f>
        <v>0</v>
      </c>
      <c r="BJ312" s="17" t="s">
        <v>84</v>
      </c>
      <c r="BK312" s="140">
        <f>ROUND(I312*H312,2)</f>
        <v>113.15</v>
      </c>
      <c r="BL312" s="17" t="s">
        <v>261</v>
      </c>
      <c r="BM312" s="139" t="s">
        <v>492</v>
      </c>
    </row>
    <row r="313" spans="2:65" s="1" customFormat="1">
      <c r="B313" s="33"/>
      <c r="D313" s="141" t="s">
        <v>163</v>
      </c>
      <c r="F313" s="142" t="s">
        <v>493</v>
      </c>
      <c r="I313" s="143"/>
      <c r="L313" s="33"/>
      <c r="M313" s="144"/>
      <c r="T313" s="54"/>
      <c r="AT313" s="17" t="s">
        <v>163</v>
      </c>
      <c r="AU313" s="17" t="s">
        <v>86</v>
      </c>
    </row>
    <row r="314" spans="2:65" s="11" customFormat="1" ht="22.9" customHeight="1">
      <c r="B314" s="116"/>
      <c r="D314" s="117" t="s">
        <v>75</v>
      </c>
      <c r="E314" s="126" t="s">
        <v>494</v>
      </c>
      <c r="F314" s="126" t="s">
        <v>495</v>
      </c>
      <c r="I314" s="119"/>
      <c r="J314" s="127">
        <f>BK314</f>
        <v>6690.61</v>
      </c>
      <c r="L314" s="116"/>
      <c r="M314" s="121"/>
      <c r="P314" s="122">
        <f>SUM(P315:P365)</f>
        <v>0</v>
      </c>
      <c r="R314" s="122">
        <f>SUM(R315:R365)</f>
        <v>2.0400000000000001E-3</v>
      </c>
      <c r="T314" s="123">
        <f>SUM(T315:T365)</f>
        <v>8.3000000000000001E-3</v>
      </c>
      <c r="AR314" s="117" t="s">
        <v>86</v>
      </c>
      <c r="AT314" s="124" t="s">
        <v>75</v>
      </c>
      <c r="AU314" s="124" t="s">
        <v>84</v>
      </c>
      <c r="AY314" s="117" t="s">
        <v>153</v>
      </c>
      <c r="BK314" s="125">
        <f>SUM(BK315:BK365)</f>
        <v>6690.61</v>
      </c>
    </row>
    <row r="315" spans="2:65" s="1" customFormat="1" ht="16.5" customHeight="1">
      <c r="B315" s="33"/>
      <c r="C315" s="128" t="s">
        <v>496</v>
      </c>
      <c r="D315" s="128" t="s">
        <v>156</v>
      </c>
      <c r="E315" s="129" t="s">
        <v>497</v>
      </c>
      <c r="F315" s="130" t="s">
        <v>498</v>
      </c>
      <c r="G315" s="131" t="s">
        <v>271</v>
      </c>
      <c r="H315" s="132">
        <v>5</v>
      </c>
      <c r="I315" s="133">
        <v>55.56</v>
      </c>
      <c r="J315" s="134">
        <f>ROUND(I315*H315,2)</f>
        <v>277.8</v>
      </c>
      <c r="K315" s="130" t="s">
        <v>264</v>
      </c>
      <c r="L315" s="33"/>
      <c r="M315" s="135" t="s">
        <v>32</v>
      </c>
      <c r="N315" s="136" t="s">
        <v>47</v>
      </c>
      <c r="P315" s="137">
        <f>O315*H315</f>
        <v>0</v>
      </c>
      <c r="Q315" s="137">
        <v>0</v>
      </c>
      <c r="R315" s="137">
        <f>Q315*H315</f>
        <v>0</v>
      </c>
      <c r="S315" s="137">
        <v>5.0000000000000002E-5</v>
      </c>
      <c r="T315" s="138">
        <f>S315*H315</f>
        <v>2.5000000000000001E-4</v>
      </c>
      <c r="AR315" s="139" t="s">
        <v>261</v>
      </c>
      <c r="AT315" s="139" t="s">
        <v>156</v>
      </c>
      <c r="AU315" s="139" t="s">
        <v>86</v>
      </c>
      <c r="AY315" s="17" t="s">
        <v>153</v>
      </c>
      <c r="BE315" s="140">
        <f>IF(N315="základní",J315,0)</f>
        <v>277.8</v>
      </c>
      <c r="BF315" s="140">
        <f>IF(N315="snížená",J315,0)</f>
        <v>0</v>
      </c>
      <c r="BG315" s="140">
        <f>IF(N315="zákl. přenesená",J315,0)</f>
        <v>0</v>
      </c>
      <c r="BH315" s="140">
        <f>IF(N315="sníž. přenesená",J315,0)</f>
        <v>0</v>
      </c>
      <c r="BI315" s="140">
        <f>IF(N315="nulová",J315,0)</f>
        <v>0</v>
      </c>
      <c r="BJ315" s="17" t="s">
        <v>84</v>
      </c>
      <c r="BK315" s="140">
        <f>ROUND(I315*H315,2)</f>
        <v>277.8</v>
      </c>
      <c r="BL315" s="17" t="s">
        <v>261</v>
      </c>
      <c r="BM315" s="139" t="s">
        <v>499</v>
      </c>
    </row>
    <row r="316" spans="2:65" s="12" customFormat="1">
      <c r="B316" s="145"/>
      <c r="D316" s="146" t="s">
        <v>165</v>
      </c>
      <c r="E316" s="147" t="s">
        <v>32</v>
      </c>
      <c r="F316" s="148" t="s">
        <v>500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2" customFormat="1">
      <c r="B317" s="145"/>
      <c r="D317" s="146" t="s">
        <v>165</v>
      </c>
      <c r="E317" s="147" t="s">
        <v>32</v>
      </c>
      <c r="F317" s="148" t="s">
        <v>172</v>
      </c>
      <c r="H317" s="147" t="s">
        <v>32</v>
      </c>
      <c r="I317" s="149"/>
      <c r="L317" s="145"/>
      <c r="M317" s="150"/>
      <c r="T317" s="151"/>
      <c r="AT317" s="147" t="s">
        <v>165</v>
      </c>
      <c r="AU317" s="147" t="s">
        <v>86</v>
      </c>
      <c r="AV317" s="12" t="s">
        <v>84</v>
      </c>
      <c r="AW317" s="12" t="s">
        <v>37</v>
      </c>
      <c r="AX317" s="12" t="s">
        <v>76</v>
      </c>
      <c r="AY317" s="147" t="s">
        <v>153</v>
      </c>
    </row>
    <row r="318" spans="2:65" s="13" customFormat="1">
      <c r="B318" s="152"/>
      <c r="D318" s="146" t="s">
        <v>165</v>
      </c>
      <c r="E318" s="153" t="s">
        <v>32</v>
      </c>
      <c r="F318" s="154" t="s">
        <v>84</v>
      </c>
      <c r="H318" s="155">
        <v>1</v>
      </c>
      <c r="I318" s="156"/>
      <c r="L318" s="152"/>
      <c r="M318" s="157"/>
      <c r="T318" s="158"/>
      <c r="AT318" s="153" t="s">
        <v>165</v>
      </c>
      <c r="AU318" s="153" t="s">
        <v>86</v>
      </c>
      <c r="AV318" s="13" t="s">
        <v>86</v>
      </c>
      <c r="AW318" s="13" t="s">
        <v>37</v>
      </c>
      <c r="AX318" s="13" t="s">
        <v>76</v>
      </c>
      <c r="AY318" s="153" t="s">
        <v>153</v>
      </c>
    </row>
    <row r="319" spans="2:65" s="12" customFormat="1">
      <c r="B319" s="145"/>
      <c r="D319" s="146" t="s">
        <v>165</v>
      </c>
      <c r="E319" s="147" t="s">
        <v>32</v>
      </c>
      <c r="F319" s="148" t="s">
        <v>174</v>
      </c>
      <c r="H319" s="147" t="s">
        <v>32</v>
      </c>
      <c r="I319" s="149"/>
      <c r="L319" s="145"/>
      <c r="M319" s="150"/>
      <c r="T319" s="151"/>
      <c r="AT319" s="147" t="s">
        <v>165</v>
      </c>
      <c r="AU319" s="147" t="s">
        <v>86</v>
      </c>
      <c r="AV319" s="12" t="s">
        <v>84</v>
      </c>
      <c r="AW319" s="12" t="s">
        <v>37</v>
      </c>
      <c r="AX319" s="12" t="s">
        <v>76</v>
      </c>
      <c r="AY319" s="147" t="s">
        <v>153</v>
      </c>
    </row>
    <row r="320" spans="2:65" s="13" customFormat="1">
      <c r="B320" s="152"/>
      <c r="D320" s="146" t="s">
        <v>165</v>
      </c>
      <c r="E320" s="153" t="s">
        <v>32</v>
      </c>
      <c r="F320" s="154" t="s">
        <v>86</v>
      </c>
      <c r="H320" s="155">
        <v>2</v>
      </c>
      <c r="I320" s="156"/>
      <c r="L320" s="152"/>
      <c r="M320" s="157"/>
      <c r="T320" s="158"/>
      <c r="AT320" s="153" t="s">
        <v>165</v>
      </c>
      <c r="AU320" s="153" t="s">
        <v>86</v>
      </c>
      <c r="AV320" s="13" t="s">
        <v>86</v>
      </c>
      <c r="AW320" s="13" t="s">
        <v>37</v>
      </c>
      <c r="AX320" s="13" t="s">
        <v>76</v>
      </c>
      <c r="AY320" s="153" t="s">
        <v>153</v>
      </c>
    </row>
    <row r="321" spans="2:65" s="12" customFormat="1">
      <c r="B321" s="145"/>
      <c r="D321" s="146" t="s">
        <v>165</v>
      </c>
      <c r="E321" s="147" t="s">
        <v>32</v>
      </c>
      <c r="F321" s="148" t="s">
        <v>176</v>
      </c>
      <c r="H321" s="147" t="s">
        <v>32</v>
      </c>
      <c r="I321" s="149"/>
      <c r="L321" s="145"/>
      <c r="M321" s="150"/>
      <c r="T321" s="151"/>
      <c r="AT321" s="147" t="s">
        <v>165</v>
      </c>
      <c r="AU321" s="147" t="s">
        <v>86</v>
      </c>
      <c r="AV321" s="12" t="s">
        <v>84</v>
      </c>
      <c r="AW321" s="12" t="s">
        <v>37</v>
      </c>
      <c r="AX321" s="12" t="s">
        <v>76</v>
      </c>
      <c r="AY321" s="147" t="s">
        <v>153</v>
      </c>
    </row>
    <row r="322" spans="2:65" s="13" customFormat="1">
      <c r="B322" s="152"/>
      <c r="D322" s="146" t="s">
        <v>165</v>
      </c>
      <c r="E322" s="153" t="s">
        <v>32</v>
      </c>
      <c r="F322" s="154" t="s">
        <v>86</v>
      </c>
      <c r="H322" s="155">
        <v>2</v>
      </c>
      <c r="I322" s="156"/>
      <c r="L322" s="152"/>
      <c r="M322" s="157"/>
      <c r="T322" s="158"/>
      <c r="AT322" s="153" t="s">
        <v>165</v>
      </c>
      <c r="AU322" s="153" t="s">
        <v>86</v>
      </c>
      <c r="AV322" s="13" t="s">
        <v>86</v>
      </c>
      <c r="AW322" s="13" t="s">
        <v>37</v>
      </c>
      <c r="AX322" s="13" t="s">
        <v>76</v>
      </c>
      <c r="AY322" s="153" t="s">
        <v>153</v>
      </c>
    </row>
    <row r="323" spans="2:65" s="14" customFormat="1">
      <c r="B323" s="159"/>
      <c r="D323" s="146" t="s">
        <v>165</v>
      </c>
      <c r="E323" s="160" t="s">
        <v>32</v>
      </c>
      <c r="F323" s="161" t="s">
        <v>178</v>
      </c>
      <c r="H323" s="162">
        <v>5</v>
      </c>
      <c r="I323" s="163"/>
      <c r="L323" s="159"/>
      <c r="M323" s="164"/>
      <c r="T323" s="165"/>
      <c r="AT323" s="160" t="s">
        <v>165</v>
      </c>
      <c r="AU323" s="160" t="s">
        <v>86</v>
      </c>
      <c r="AV323" s="14" t="s">
        <v>161</v>
      </c>
      <c r="AW323" s="14" t="s">
        <v>37</v>
      </c>
      <c r="AX323" s="14" t="s">
        <v>84</v>
      </c>
      <c r="AY323" s="160" t="s">
        <v>153</v>
      </c>
    </row>
    <row r="324" spans="2:65" s="1" customFormat="1" ht="16.5" customHeight="1">
      <c r="B324" s="33"/>
      <c r="C324" s="128" t="s">
        <v>501</v>
      </c>
      <c r="D324" s="128" t="s">
        <v>156</v>
      </c>
      <c r="E324" s="129" t="s">
        <v>502</v>
      </c>
      <c r="F324" s="130" t="s">
        <v>503</v>
      </c>
      <c r="G324" s="131" t="s">
        <v>271</v>
      </c>
      <c r="H324" s="132">
        <v>1</v>
      </c>
      <c r="I324" s="133">
        <v>55.56</v>
      </c>
      <c r="J324" s="134">
        <f>ROUND(I324*H324,2)</f>
        <v>55.56</v>
      </c>
      <c r="K324" s="130" t="s">
        <v>264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5.0000000000000002E-5</v>
      </c>
      <c r="T324" s="138">
        <f>S324*H324</f>
        <v>5.0000000000000002E-5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55.56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55.56</v>
      </c>
      <c r="BL324" s="17" t="s">
        <v>261</v>
      </c>
      <c r="BM324" s="139" t="s">
        <v>504</v>
      </c>
    </row>
    <row r="325" spans="2:65" s="12" customFormat="1">
      <c r="B325" s="145"/>
      <c r="D325" s="146" t="s">
        <v>165</v>
      </c>
      <c r="E325" s="147" t="s">
        <v>32</v>
      </c>
      <c r="F325" s="148" t="s">
        <v>172</v>
      </c>
      <c r="H325" s="147" t="s">
        <v>32</v>
      </c>
      <c r="I325" s="149"/>
      <c r="L325" s="145"/>
      <c r="M325" s="150"/>
      <c r="T325" s="151"/>
      <c r="AT325" s="147" t="s">
        <v>165</v>
      </c>
      <c r="AU325" s="147" t="s">
        <v>86</v>
      </c>
      <c r="AV325" s="12" t="s">
        <v>84</v>
      </c>
      <c r="AW325" s="12" t="s">
        <v>37</v>
      </c>
      <c r="AX325" s="12" t="s">
        <v>76</v>
      </c>
      <c r="AY325" s="147" t="s">
        <v>153</v>
      </c>
    </row>
    <row r="326" spans="2:65" s="13" customFormat="1">
      <c r="B326" s="152"/>
      <c r="D326" s="146" t="s">
        <v>165</v>
      </c>
      <c r="E326" s="153" t="s">
        <v>32</v>
      </c>
      <c r="F326" s="154" t="s">
        <v>84</v>
      </c>
      <c r="H326" s="155">
        <v>1</v>
      </c>
      <c r="I326" s="156"/>
      <c r="L326" s="152"/>
      <c r="M326" s="157"/>
      <c r="T326" s="158"/>
      <c r="AT326" s="153" t="s">
        <v>165</v>
      </c>
      <c r="AU326" s="153" t="s">
        <v>86</v>
      </c>
      <c r="AV326" s="13" t="s">
        <v>86</v>
      </c>
      <c r="AW326" s="13" t="s">
        <v>37</v>
      </c>
      <c r="AX326" s="13" t="s">
        <v>84</v>
      </c>
      <c r="AY326" s="153" t="s">
        <v>153</v>
      </c>
    </row>
    <row r="327" spans="2:65" s="1" customFormat="1" ht="24.2" customHeight="1">
      <c r="B327" s="33"/>
      <c r="C327" s="128" t="s">
        <v>505</v>
      </c>
      <c r="D327" s="128" t="s">
        <v>156</v>
      </c>
      <c r="E327" s="129" t="s">
        <v>506</v>
      </c>
      <c r="F327" s="130" t="s">
        <v>507</v>
      </c>
      <c r="G327" s="131" t="s">
        <v>271</v>
      </c>
      <c r="H327" s="132">
        <v>4</v>
      </c>
      <c r="I327" s="133">
        <v>93.23</v>
      </c>
      <c r="J327" s="134">
        <f>ROUND(I327*H327,2)</f>
        <v>372.92</v>
      </c>
      <c r="K327" s="130" t="s">
        <v>160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2E-3</v>
      </c>
      <c r="T327" s="138">
        <f>S327*H327</f>
        <v>8.0000000000000002E-3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372.92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372.92</v>
      </c>
      <c r="BL327" s="17" t="s">
        <v>261</v>
      </c>
      <c r="BM327" s="139" t="s">
        <v>508</v>
      </c>
    </row>
    <row r="328" spans="2:65" s="1" customFormat="1">
      <c r="B328" s="33"/>
      <c r="D328" s="141" t="s">
        <v>163</v>
      </c>
      <c r="F328" s="142" t="s">
        <v>509</v>
      </c>
      <c r="I328" s="143"/>
      <c r="L328" s="33"/>
      <c r="M328" s="144"/>
      <c r="T328" s="54"/>
      <c r="AT328" s="17" t="s">
        <v>163</v>
      </c>
      <c r="AU328" s="17" t="s">
        <v>86</v>
      </c>
    </row>
    <row r="329" spans="2:65" s="12" customFormat="1">
      <c r="B329" s="145"/>
      <c r="D329" s="146" t="s">
        <v>165</v>
      </c>
      <c r="E329" s="147" t="s">
        <v>32</v>
      </c>
      <c r="F329" s="148" t="s">
        <v>172</v>
      </c>
      <c r="H329" s="147" t="s">
        <v>32</v>
      </c>
      <c r="I329" s="149"/>
      <c r="L329" s="145"/>
      <c r="M329" s="150"/>
      <c r="T329" s="151"/>
      <c r="AT329" s="147" t="s">
        <v>165</v>
      </c>
      <c r="AU329" s="147" t="s">
        <v>86</v>
      </c>
      <c r="AV329" s="12" t="s">
        <v>84</v>
      </c>
      <c r="AW329" s="12" t="s">
        <v>37</v>
      </c>
      <c r="AX329" s="12" t="s">
        <v>76</v>
      </c>
      <c r="AY329" s="147" t="s">
        <v>153</v>
      </c>
    </row>
    <row r="330" spans="2:65" s="13" customFormat="1">
      <c r="B330" s="152"/>
      <c r="D330" s="146" t="s">
        <v>165</v>
      </c>
      <c r="E330" s="153" t="s">
        <v>32</v>
      </c>
      <c r="F330" s="154" t="s">
        <v>86</v>
      </c>
      <c r="H330" s="155">
        <v>2</v>
      </c>
      <c r="I330" s="156"/>
      <c r="L330" s="152"/>
      <c r="M330" s="157"/>
      <c r="T330" s="158"/>
      <c r="AT330" s="153" t="s">
        <v>165</v>
      </c>
      <c r="AU330" s="153" t="s">
        <v>86</v>
      </c>
      <c r="AV330" s="13" t="s">
        <v>86</v>
      </c>
      <c r="AW330" s="13" t="s">
        <v>37</v>
      </c>
      <c r="AX330" s="13" t="s">
        <v>76</v>
      </c>
      <c r="AY330" s="153" t="s">
        <v>153</v>
      </c>
    </row>
    <row r="331" spans="2:65" s="12" customFormat="1">
      <c r="B331" s="145"/>
      <c r="D331" s="146" t="s">
        <v>165</v>
      </c>
      <c r="E331" s="147" t="s">
        <v>32</v>
      </c>
      <c r="F331" s="148" t="s">
        <v>174</v>
      </c>
      <c r="H331" s="147" t="s">
        <v>32</v>
      </c>
      <c r="I331" s="149"/>
      <c r="L331" s="145"/>
      <c r="M331" s="150"/>
      <c r="T331" s="151"/>
      <c r="AT331" s="147" t="s">
        <v>165</v>
      </c>
      <c r="AU331" s="147" t="s">
        <v>86</v>
      </c>
      <c r="AV331" s="12" t="s">
        <v>84</v>
      </c>
      <c r="AW331" s="12" t="s">
        <v>37</v>
      </c>
      <c r="AX331" s="12" t="s">
        <v>76</v>
      </c>
      <c r="AY331" s="147" t="s">
        <v>153</v>
      </c>
    </row>
    <row r="332" spans="2:65" s="13" customFormat="1">
      <c r="B332" s="152"/>
      <c r="D332" s="146" t="s">
        <v>165</v>
      </c>
      <c r="E332" s="153" t="s">
        <v>32</v>
      </c>
      <c r="F332" s="154" t="s">
        <v>84</v>
      </c>
      <c r="H332" s="155">
        <v>1</v>
      </c>
      <c r="I332" s="156"/>
      <c r="L332" s="152"/>
      <c r="M332" s="157"/>
      <c r="T332" s="158"/>
      <c r="AT332" s="153" t="s">
        <v>165</v>
      </c>
      <c r="AU332" s="153" t="s">
        <v>86</v>
      </c>
      <c r="AV332" s="13" t="s">
        <v>86</v>
      </c>
      <c r="AW332" s="13" t="s">
        <v>37</v>
      </c>
      <c r="AX332" s="13" t="s">
        <v>76</v>
      </c>
      <c r="AY332" s="153" t="s">
        <v>153</v>
      </c>
    </row>
    <row r="333" spans="2:65" s="12" customFormat="1">
      <c r="B333" s="145"/>
      <c r="D333" s="146" t="s">
        <v>165</v>
      </c>
      <c r="E333" s="147" t="s">
        <v>32</v>
      </c>
      <c r="F333" s="148" t="s">
        <v>176</v>
      </c>
      <c r="H333" s="147" t="s">
        <v>32</v>
      </c>
      <c r="I333" s="149"/>
      <c r="L333" s="145"/>
      <c r="M333" s="150"/>
      <c r="T333" s="151"/>
      <c r="AT333" s="147" t="s">
        <v>165</v>
      </c>
      <c r="AU333" s="147" t="s">
        <v>86</v>
      </c>
      <c r="AV333" s="12" t="s">
        <v>84</v>
      </c>
      <c r="AW333" s="12" t="s">
        <v>37</v>
      </c>
      <c r="AX333" s="12" t="s">
        <v>76</v>
      </c>
      <c r="AY333" s="147" t="s">
        <v>153</v>
      </c>
    </row>
    <row r="334" spans="2:65" s="13" customFormat="1">
      <c r="B334" s="152"/>
      <c r="D334" s="146" t="s">
        <v>165</v>
      </c>
      <c r="E334" s="153" t="s">
        <v>32</v>
      </c>
      <c r="F334" s="154" t="s">
        <v>84</v>
      </c>
      <c r="H334" s="155">
        <v>1</v>
      </c>
      <c r="I334" s="156"/>
      <c r="L334" s="152"/>
      <c r="M334" s="157"/>
      <c r="T334" s="158"/>
      <c r="AT334" s="153" t="s">
        <v>165</v>
      </c>
      <c r="AU334" s="153" t="s">
        <v>86</v>
      </c>
      <c r="AV334" s="13" t="s">
        <v>86</v>
      </c>
      <c r="AW334" s="13" t="s">
        <v>37</v>
      </c>
      <c r="AX334" s="13" t="s">
        <v>76</v>
      </c>
      <c r="AY334" s="153" t="s">
        <v>153</v>
      </c>
    </row>
    <row r="335" spans="2:65" s="14" customFormat="1">
      <c r="B335" s="159"/>
      <c r="D335" s="146" t="s">
        <v>165</v>
      </c>
      <c r="E335" s="160" t="s">
        <v>32</v>
      </c>
      <c r="F335" s="161" t="s">
        <v>178</v>
      </c>
      <c r="H335" s="162">
        <v>4</v>
      </c>
      <c r="I335" s="163"/>
      <c r="L335" s="159"/>
      <c r="M335" s="164"/>
      <c r="T335" s="165"/>
      <c r="AT335" s="160" t="s">
        <v>165</v>
      </c>
      <c r="AU335" s="160" t="s">
        <v>86</v>
      </c>
      <c r="AV335" s="14" t="s">
        <v>161</v>
      </c>
      <c r="AW335" s="14" t="s">
        <v>37</v>
      </c>
      <c r="AX335" s="14" t="s">
        <v>84</v>
      </c>
      <c r="AY335" s="160" t="s">
        <v>153</v>
      </c>
    </row>
    <row r="336" spans="2:65" s="1" customFormat="1" ht="24.2" customHeight="1">
      <c r="B336" s="33"/>
      <c r="C336" s="128" t="s">
        <v>510</v>
      </c>
      <c r="D336" s="128" t="s">
        <v>156</v>
      </c>
      <c r="E336" s="129" t="s">
        <v>511</v>
      </c>
      <c r="F336" s="130" t="s">
        <v>512</v>
      </c>
      <c r="G336" s="131" t="s">
        <v>271</v>
      </c>
      <c r="H336" s="132">
        <v>4</v>
      </c>
      <c r="I336" s="133">
        <v>329.6</v>
      </c>
      <c r="J336" s="134">
        <f>ROUND(I336*H336,2)</f>
        <v>1318.4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1318.4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1318.4</v>
      </c>
      <c r="BL336" s="17" t="s">
        <v>261</v>
      </c>
      <c r="BM336" s="139" t="s">
        <v>513</v>
      </c>
    </row>
    <row r="337" spans="2:65" s="1" customFormat="1">
      <c r="B337" s="33"/>
      <c r="D337" s="141" t="s">
        <v>163</v>
      </c>
      <c r="F337" s="142" t="s">
        <v>514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" customFormat="1" ht="21.75" customHeight="1">
      <c r="B338" s="33"/>
      <c r="C338" s="166" t="s">
        <v>515</v>
      </c>
      <c r="D338" s="166" t="s">
        <v>231</v>
      </c>
      <c r="E338" s="167" t="s">
        <v>516</v>
      </c>
      <c r="F338" s="168" t="s">
        <v>517</v>
      </c>
      <c r="G338" s="169" t="s">
        <v>271</v>
      </c>
      <c r="H338" s="170">
        <v>4</v>
      </c>
      <c r="I338" s="171">
        <v>531.32000000000005</v>
      </c>
      <c r="J338" s="172">
        <f>ROUND(I338*H338,2)</f>
        <v>2125.2800000000002</v>
      </c>
      <c r="K338" s="168" t="s">
        <v>264</v>
      </c>
      <c r="L338" s="173"/>
      <c r="M338" s="174" t="s">
        <v>32</v>
      </c>
      <c r="N338" s="175" t="s">
        <v>47</v>
      </c>
      <c r="P338" s="137">
        <f>O338*H338</f>
        <v>0</v>
      </c>
      <c r="Q338" s="137">
        <v>3.4000000000000002E-4</v>
      </c>
      <c r="R338" s="137">
        <f>Q338*H338</f>
        <v>1.3600000000000001E-3</v>
      </c>
      <c r="S338" s="137">
        <v>0</v>
      </c>
      <c r="T338" s="138">
        <f>S338*H338</f>
        <v>0</v>
      </c>
      <c r="AR338" s="139" t="s">
        <v>354</v>
      </c>
      <c r="AT338" s="139" t="s">
        <v>231</v>
      </c>
      <c r="AU338" s="139" t="s">
        <v>86</v>
      </c>
      <c r="AY338" s="17" t="s">
        <v>153</v>
      </c>
      <c r="BE338" s="140">
        <f>IF(N338="základní",J338,0)</f>
        <v>2125.2800000000002</v>
      </c>
      <c r="BF338" s="140">
        <f>IF(N338="snížená",J338,0)</f>
        <v>0</v>
      </c>
      <c r="BG338" s="140">
        <f>IF(N338="zákl. přenesená",J338,0)</f>
        <v>0</v>
      </c>
      <c r="BH338" s="140">
        <f>IF(N338="sníž. přenesená",J338,0)</f>
        <v>0</v>
      </c>
      <c r="BI338" s="140">
        <f>IF(N338="nulová",J338,0)</f>
        <v>0</v>
      </c>
      <c r="BJ338" s="17" t="s">
        <v>84</v>
      </c>
      <c r="BK338" s="140">
        <f>ROUND(I338*H338,2)</f>
        <v>2125.2800000000002</v>
      </c>
      <c r="BL338" s="17" t="s">
        <v>261</v>
      </c>
      <c r="BM338" s="139" t="s">
        <v>518</v>
      </c>
    </row>
    <row r="339" spans="2:65" s="1" customFormat="1" ht="24.2" customHeight="1">
      <c r="B339" s="33"/>
      <c r="C339" s="128" t="s">
        <v>519</v>
      </c>
      <c r="D339" s="128" t="s">
        <v>156</v>
      </c>
      <c r="E339" s="129" t="s">
        <v>520</v>
      </c>
      <c r="F339" s="130" t="s">
        <v>521</v>
      </c>
      <c r="G339" s="131" t="s">
        <v>271</v>
      </c>
      <c r="H339" s="132">
        <v>1</v>
      </c>
      <c r="I339" s="133">
        <v>169.51</v>
      </c>
      <c r="J339" s="134">
        <f>ROUND(I339*H339,2)</f>
        <v>169.51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0</v>
      </c>
      <c r="T339" s="138">
        <f>S339*H339</f>
        <v>0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169.51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169.51</v>
      </c>
      <c r="BL339" s="17" t="s">
        <v>261</v>
      </c>
      <c r="BM339" s="139" t="s">
        <v>522</v>
      </c>
    </row>
    <row r="340" spans="2:65" s="1" customFormat="1">
      <c r="B340" s="33"/>
      <c r="D340" s="141" t="s">
        <v>163</v>
      </c>
      <c r="F340" s="142" t="s">
        <v>523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" customFormat="1" ht="16.5" customHeight="1">
      <c r="B341" s="33"/>
      <c r="C341" s="166" t="s">
        <v>524</v>
      </c>
      <c r="D341" s="166" t="s">
        <v>231</v>
      </c>
      <c r="E341" s="167" t="s">
        <v>525</v>
      </c>
      <c r="F341" s="168" t="s">
        <v>526</v>
      </c>
      <c r="G341" s="169" t="s">
        <v>271</v>
      </c>
      <c r="H341" s="170">
        <v>1</v>
      </c>
      <c r="I341" s="171">
        <v>176.29</v>
      </c>
      <c r="J341" s="172">
        <f>ROUND(I341*H341,2)</f>
        <v>176.29</v>
      </c>
      <c r="K341" s="168" t="s">
        <v>160</v>
      </c>
      <c r="L341" s="173"/>
      <c r="M341" s="174" t="s">
        <v>32</v>
      </c>
      <c r="N341" s="175" t="s">
        <v>47</v>
      </c>
      <c r="P341" s="137">
        <f>O341*H341</f>
        <v>0</v>
      </c>
      <c r="Q341" s="137">
        <v>9.0000000000000006E-5</v>
      </c>
      <c r="R341" s="137">
        <f>Q341*H341</f>
        <v>9.0000000000000006E-5</v>
      </c>
      <c r="S341" s="137">
        <v>0</v>
      </c>
      <c r="T341" s="138">
        <f>S341*H341</f>
        <v>0</v>
      </c>
      <c r="AR341" s="139" t="s">
        <v>354</v>
      </c>
      <c r="AT341" s="139" t="s">
        <v>231</v>
      </c>
      <c r="AU341" s="139" t="s">
        <v>86</v>
      </c>
      <c r="AY341" s="17" t="s">
        <v>153</v>
      </c>
      <c r="BE341" s="140">
        <f>IF(N341="základní",J341,0)</f>
        <v>176.29</v>
      </c>
      <c r="BF341" s="140">
        <f>IF(N341="snížená",J341,0)</f>
        <v>0</v>
      </c>
      <c r="BG341" s="140">
        <f>IF(N341="zákl. přenesená",J341,0)</f>
        <v>0</v>
      </c>
      <c r="BH341" s="140">
        <f>IF(N341="sníž. přenesená",J341,0)</f>
        <v>0</v>
      </c>
      <c r="BI341" s="140">
        <f>IF(N341="nulová",J341,0)</f>
        <v>0</v>
      </c>
      <c r="BJ341" s="17" t="s">
        <v>84</v>
      </c>
      <c r="BK341" s="140">
        <f>ROUND(I341*H341,2)</f>
        <v>176.29</v>
      </c>
      <c r="BL341" s="17" t="s">
        <v>261</v>
      </c>
      <c r="BM341" s="139" t="s">
        <v>527</v>
      </c>
    </row>
    <row r="342" spans="2:65" s="1" customFormat="1" ht="24.2" customHeight="1">
      <c r="B342" s="33"/>
      <c r="C342" s="128" t="s">
        <v>528</v>
      </c>
      <c r="D342" s="128" t="s">
        <v>156</v>
      </c>
      <c r="E342" s="129" t="s">
        <v>529</v>
      </c>
      <c r="F342" s="130" t="s">
        <v>530</v>
      </c>
      <c r="G342" s="131" t="s">
        <v>271</v>
      </c>
      <c r="H342" s="132">
        <v>3</v>
      </c>
      <c r="I342" s="133">
        <v>184.58</v>
      </c>
      <c r="J342" s="134">
        <f>ROUND(I342*H342,2)</f>
        <v>553.74</v>
      </c>
      <c r="K342" s="130" t="s">
        <v>160</v>
      </c>
      <c r="L342" s="33"/>
      <c r="M342" s="135" t="s">
        <v>32</v>
      </c>
      <c r="N342" s="136" t="s">
        <v>47</v>
      </c>
      <c r="P342" s="137">
        <f>O342*H342</f>
        <v>0</v>
      </c>
      <c r="Q342" s="137">
        <v>0</v>
      </c>
      <c r="R342" s="137">
        <f>Q342*H342</f>
        <v>0</v>
      </c>
      <c r="S342" s="137">
        <v>0</v>
      </c>
      <c r="T342" s="138">
        <f>S342*H342</f>
        <v>0</v>
      </c>
      <c r="AR342" s="139" t="s">
        <v>261</v>
      </c>
      <c r="AT342" s="139" t="s">
        <v>156</v>
      </c>
      <c r="AU342" s="139" t="s">
        <v>86</v>
      </c>
      <c r="AY342" s="17" t="s">
        <v>153</v>
      </c>
      <c r="BE342" s="140">
        <f>IF(N342="základní",J342,0)</f>
        <v>553.74</v>
      </c>
      <c r="BF342" s="140">
        <f>IF(N342="snížená",J342,0)</f>
        <v>0</v>
      </c>
      <c r="BG342" s="140">
        <f>IF(N342="zákl. přenesená",J342,0)</f>
        <v>0</v>
      </c>
      <c r="BH342" s="140">
        <f>IF(N342="sníž. přenesená",J342,0)</f>
        <v>0</v>
      </c>
      <c r="BI342" s="140">
        <f>IF(N342="nulová",J342,0)</f>
        <v>0</v>
      </c>
      <c r="BJ342" s="17" t="s">
        <v>84</v>
      </c>
      <c r="BK342" s="140">
        <f>ROUND(I342*H342,2)</f>
        <v>553.74</v>
      </c>
      <c r="BL342" s="17" t="s">
        <v>261</v>
      </c>
      <c r="BM342" s="139" t="s">
        <v>531</v>
      </c>
    </row>
    <row r="343" spans="2:65" s="1" customFormat="1">
      <c r="B343" s="33"/>
      <c r="D343" s="141" t="s">
        <v>163</v>
      </c>
      <c r="F343" s="142" t="s">
        <v>532</v>
      </c>
      <c r="I343" s="143"/>
      <c r="L343" s="33"/>
      <c r="M343" s="144"/>
      <c r="T343" s="54"/>
      <c r="AT343" s="17" t="s">
        <v>163</v>
      </c>
      <c r="AU343" s="17" t="s">
        <v>86</v>
      </c>
    </row>
    <row r="344" spans="2:65" s="12" customFormat="1">
      <c r="B344" s="145"/>
      <c r="D344" s="146" t="s">
        <v>165</v>
      </c>
      <c r="E344" s="147" t="s">
        <v>32</v>
      </c>
      <c r="F344" s="148" t="s">
        <v>533</v>
      </c>
      <c r="H344" s="147" t="s">
        <v>32</v>
      </c>
      <c r="I344" s="149"/>
      <c r="L344" s="145"/>
      <c r="M344" s="150"/>
      <c r="T344" s="151"/>
      <c r="AT344" s="147" t="s">
        <v>165</v>
      </c>
      <c r="AU344" s="147" t="s">
        <v>86</v>
      </c>
      <c r="AV344" s="12" t="s">
        <v>84</v>
      </c>
      <c r="AW344" s="12" t="s">
        <v>37</v>
      </c>
      <c r="AX344" s="12" t="s">
        <v>76</v>
      </c>
      <c r="AY344" s="147" t="s">
        <v>153</v>
      </c>
    </row>
    <row r="345" spans="2:65" s="12" customFormat="1">
      <c r="B345" s="145"/>
      <c r="D345" s="146" t="s">
        <v>165</v>
      </c>
      <c r="E345" s="147" t="s">
        <v>32</v>
      </c>
      <c r="F345" s="148" t="s">
        <v>172</v>
      </c>
      <c r="H345" s="147" t="s">
        <v>32</v>
      </c>
      <c r="I345" s="149"/>
      <c r="L345" s="145"/>
      <c r="M345" s="150"/>
      <c r="T345" s="151"/>
      <c r="AT345" s="147" t="s">
        <v>165</v>
      </c>
      <c r="AU345" s="147" t="s">
        <v>86</v>
      </c>
      <c r="AV345" s="12" t="s">
        <v>84</v>
      </c>
      <c r="AW345" s="12" t="s">
        <v>37</v>
      </c>
      <c r="AX345" s="12" t="s">
        <v>76</v>
      </c>
      <c r="AY345" s="147" t="s">
        <v>153</v>
      </c>
    </row>
    <row r="346" spans="2:65" s="13" customFormat="1">
      <c r="B346" s="152"/>
      <c r="D346" s="146" t="s">
        <v>165</v>
      </c>
      <c r="E346" s="153" t="s">
        <v>32</v>
      </c>
      <c r="F346" s="154" t="s">
        <v>84</v>
      </c>
      <c r="H346" s="155">
        <v>1</v>
      </c>
      <c r="I346" s="156"/>
      <c r="L346" s="152"/>
      <c r="M346" s="157"/>
      <c r="T346" s="158"/>
      <c r="AT346" s="153" t="s">
        <v>165</v>
      </c>
      <c r="AU346" s="153" t="s">
        <v>86</v>
      </c>
      <c r="AV346" s="13" t="s">
        <v>86</v>
      </c>
      <c r="AW346" s="13" t="s">
        <v>37</v>
      </c>
      <c r="AX346" s="13" t="s">
        <v>76</v>
      </c>
      <c r="AY346" s="153" t="s">
        <v>153</v>
      </c>
    </row>
    <row r="347" spans="2:65" s="12" customFormat="1">
      <c r="B347" s="145"/>
      <c r="D347" s="146" t="s">
        <v>165</v>
      </c>
      <c r="E347" s="147" t="s">
        <v>32</v>
      </c>
      <c r="F347" s="148" t="s">
        <v>174</v>
      </c>
      <c r="H347" s="147" t="s">
        <v>32</v>
      </c>
      <c r="I347" s="149"/>
      <c r="L347" s="145"/>
      <c r="M347" s="150"/>
      <c r="T347" s="151"/>
      <c r="AT347" s="147" t="s">
        <v>165</v>
      </c>
      <c r="AU347" s="147" t="s">
        <v>86</v>
      </c>
      <c r="AV347" s="12" t="s">
        <v>84</v>
      </c>
      <c r="AW347" s="12" t="s">
        <v>37</v>
      </c>
      <c r="AX347" s="12" t="s">
        <v>76</v>
      </c>
      <c r="AY347" s="147" t="s">
        <v>153</v>
      </c>
    </row>
    <row r="348" spans="2:65" s="13" customFormat="1">
      <c r="B348" s="152"/>
      <c r="D348" s="146" t="s">
        <v>165</v>
      </c>
      <c r="E348" s="153" t="s">
        <v>32</v>
      </c>
      <c r="F348" s="154" t="s">
        <v>84</v>
      </c>
      <c r="H348" s="155">
        <v>1</v>
      </c>
      <c r="I348" s="156"/>
      <c r="L348" s="152"/>
      <c r="M348" s="157"/>
      <c r="T348" s="158"/>
      <c r="AT348" s="153" t="s">
        <v>165</v>
      </c>
      <c r="AU348" s="153" t="s">
        <v>86</v>
      </c>
      <c r="AV348" s="13" t="s">
        <v>86</v>
      </c>
      <c r="AW348" s="13" t="s">
        <v>37</v>
      </c>
      <c r="AX348" s="13" t="s">
        <v>76</v>
      </c>
      <c r="AY348" s="153" t="s">
        <v>153</v>
      </c>
    </row>
    <row r="349" spans="2:65" s="12" customFormat="1">
      <c r="B349" s="145"/>
      <c r="D349" s="146" t="s">
        <v>165</v>
      </c>
      <c r="E349" s="147" t="s">
        <v>32</v>
      </c>
      <c r="F349" s="148" t="s">
        <v>176</v>
      </c>
      <c r="H349" s="147" t="s">
        <v>32</v>
      </c>
      <c r="I349" s="149"/>
      <c r="L349" s="145"/>
      <c r="M349" s="150"/>
      <c r="T349" s="151"/>
      <c r="AT349" s="147" t="s">
        <v>165</v>
      </c>
      <c r="AU349" s="147" t="s">
        <v>86</v>
      </c>
      <c r="AV349" s="12" t="s">
        <v>84</v>
      </c>
      <c r="AW349" s="12" t="s">
        <v>37</v>
      </c>
      <c r="AX349" s="12" t="s">
        <v>76</v>
      </c>
      <c r="AY349" s="147" t="s">
        <v>153</v>
      </c>
    </row>
    <row r="350" spans="2:65" s="13" customFormat="1">
      <c r="B350" s="152"/>
      <c r="D350" s="146" t="s">
        <v>165</v>
      </c>
      <c r="E350" s="153" t="s">
        <v>32</v>
      </c>
      <c r="F350" s="154" t="s">
        <v>84</v>
      </c>
      <c r="H350" s="155">
        <v>1</v>
      </c>
      <c r="I350" s="156"/>
      <c r="L350" s="152"/>
      <c r="M350" s="157"/>
      <c r="T350" s="158"/>
      <c r="AT350" s="153" t="s">
        <v>165</v>
      </c>
      <c r="AU350" s="153" t="s">
        <v>86</v>
      </c>
      <c r="AV350" s="13" t="s">
        <v>86</v>
      </c>
      <c r="AW350" s="13" t="s">
        <v>37</v>
      </c>
      <c r="AX350" s="13" t="s">
        <v>76</v>
      </c>
      <c r="AY350" s="153" t="s">
        <v>153</v>
      </c>
    </row>
    <row r="351" spans="2:65" s="14" customFormat="1">
      <c r="B351" s="159"/>
      <c r="D351" s="146" t="s">
        <v>165</v>
      </c>
      <c r="E351" s="160" t="s">
        <v>32</v>
      </c>
      <c r="F351" s="161" t="s">
        <v>178</v>
      </c>
      <c r="H351" s="162">
        <v>3</v>
      </c>
      <c r="I351" s="163"/>
      <c r="L351" s="159"/>
      <c r="M351" s="164"/>
      <c r="T351" s="165"/>
      <c r="AT351" s="160" t="s">
        <v>165</v>
      </c>
      <c r="AU351" s="160" t="s">
        <v>86</v>
      </c>
      <c r="AV351" s="14" t="s">
        <v>161</v>
      </c>
      <c r="AW351" s="14" t="s">
        <v>37</v>
      </c>
      <c r="AX351" s="14" t="s">
        <v>84</v>
      </c>
      <c r="AY351" s="160" t="s">
        <v>153</v>
      </c>
    </row>
    <row r="352" spans="2:65" s="1" customFormat="1" ht="16.5" customHeight="1">
      <c r="B352" s="33"/>
      <c r="C352" s="166" t="s">
        <v>534</v>
      </c>
      <c r="D352" s="166" t="s">
        <v>231</v>
      </c>
      <c r="E352" s="167" t="s">
        <v>535</v>
      </c>
      <c r="F352" s="168" t="s">
        <v>536</v>
      </c>
      <c r="G352" s="169" t="s">
        <v>271</v>
      </c>
      <c r="H352" s="170">
        <v>3</v>
      </c>
      <c r="I352" s="171">
        <v>140.66999999999999</v>
      </c>
      <c r="J352" s="172">
        <f>ROUND(I352*H352,2)</f>
        <v>422.01</v>
      </c>
      <c r="K352" s="168" t="s">
        <v>160</v>
      </c>
      <c r="L352" s="173"/>
      <c r="M352" s="174" t="s">
        <v>32</v>
      </c>
      <c r="N352" s="175" t="s">
        <v>47</v>
      </c>
      <c r="P352" s="137">
        <f>O352*H352</f>
        <v>0</v>
      </c>
      <c r="Q352" s="137">
        <v>8.0000000000000007E-5</v>
      </c>
      <c r="R352" s="137">
        <f>Q352*H352</f>
        <v>2.4000000000000003E-4</v>
      </c>
      <c r="S352" s="137">
        <v>0</v>
      </c>
      <c r="T352" s="138">
        <f>S352*H352</f>
        <v>0</v>
      </c>
      <c r="AR352" s="139" t="s">
        <v>354</v>
      </c>
      <c r="AT352" s="139" t="s">
        <v>231</v>
      </c>
      <c r="AU352" s="139" t="s">
        <v>86</v>
      </c>
      <c r="AY352" s="17" t="s">
        <v>153</v>
      </c>
      <c r="BE352" s="140">
        <f>IF(N352="základní",J352,0)</f>
        <v>422.01</v>
      </c>
      <c r="BF352" s="140">
        <f>IF(N352="snížená",J352,0)</f>
        <v>0</v>
      </c>
      <c r="BG352" s="140">
        <f>IF(N352="zákl. přenesená",J352,0)</f>
        <v>0</v>
      </c>
      <c r="BH352" s="140">
        <f>IF(N352="sníž. přenesená",J352,0)</f>
        <v>0</v>
      </c>
      <c r="BI352" s="140">
        <f>IF(N352="nulová",J352,0)</f>
        <v>0</v>
      </c>
      <c r="BJ352" s="17" t="s">
        <v>84</v>
      </c>
      <c r="BK352" s="140">
        <f>ROUND(I352*H352,2)</f>
        <v>422.01</v>
      </c>
      <c r="BL352" s="17" t="s">
        <v>261</v>
      </c>
      <c r="BM352" s="139" t="s">
        <v>537</v>
      </c>
    </row>
    <row r="353" spans="2:65" s="1" customFormat="1" ht="16.5" customHeight="1">
      <c r="B353" s="33"/>
      <c r="C353" s="166" t="s">
        <v>538</v>
      </c>
      <c r="D353" s="166" t="s">
        <v>231</v>
      </c>
      <c r="E353" s="167" t="s">
        <v>539</v>
      </c>
      <c r="F353" s="168" t="s">
        <v>540</v>
      </c>
      <c r="G353" s="169" t="s">
        <v>271</v>
      </c>
      <c r="H353" s="170">
        <v>3</v>
      </c>
      <c r="I353" s="171">
        <v>210.08</v>
      </c>
      <c r="J353" s="172">
        <f>ROUND(I353*H353,2)</f>
        <v>630.24</v>
      </c>
      <c r="K353" s="168" t="s">
        <v>160</v>
      </c>
      <c r="L353" s="173"/>
      <c r="M353" s="174" t="s">
        <v>32</v>
      </c>
      <c r="N353" s="175" t="s">
        <v>47</v>
      </c>
      <c r="P353" s="137">
        <f>O353*H353</f>
        <v>0</v>
      </c>
      <c r="Q353" s="137">
        <v>8.0000000000000007E-5</v>
      </c>
      <c r="R353" s="137">
        <f>Q353*H353</f>
        <v>2.4000000000000003E-4</v>
      </c>
      <c r="S353" s="137">
        <v>0</v>
      </c>
      <c r="T353" s="138">
        <f>S353*H353</f>
        <v>0</v>
      </c>
      <c r="AR353" s="139" t="s">
        <v>354</v>
      </c>
      <c r="AT353" s="139" t="s">
        <v>231</v>
      </c>
      <c r="AU353" s="139" t="s">
        <v>86</v>
      </c>
      <c r="AY353" s="17" t="s">
        <v>153</v>
      </c>
      <c r="BE353" s="140">
        <f>IF(N353="základní",J353,0)</f>
        <v>630.24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630.24</v>
      </c>
      <c r="BL353" s="17" t="s">
        <v>261</v>
      </c>
      <c r="BM353" s="139" t="s">
        <v>541</v>
      </c>
    </row>
    <row r="354" spans="2:65" s="1" customFormat="1" ht="16.5" customHeight="1">
      <c r="B354" s="33"/>
      <c r="C354" s="166" t="s">
        <v>542</v>
      </c>
      <c r="D354" s="166" t="s">
        <v>231</v>
      </c>
      <c r="E354" s="167" t="s">
        <v>543</v>
      </c>
      <c r="F354" s="168" t="s">
        <v>544</v>
      </c>
      <c r="G354" s="169" t="s">
        <v>271</v>
      </c>
      <c r="H354" s="170">
        <v>3</v>
      </c>
      <c r="I354" s="171">
        <v>22.04</v>
      </c>
      <c r="J354" s="172">
        <f>ROUND(I354*H354,2)</f>
        <v>66.12</v>
      </c>
      <c r="K354" s="168" t="s">
        <v>160</v>
      </c>
      <c r="L354" s="173"/>
      <c r="M354" s="174" t="s">
        <v>32</v>
      </c>
      <c r="N354" s="175" t="s">
        <v>47</v>
      </c>
      <c r="P354" s="137">
        <f>O354*H354</f>
        <v>0</v>
      </c>
      <c r="Q354" s="137">
        <v>1.0000000000000001E-5</v>
      </c>
      <c r="R354" s="137">
        <f>Q354*H354</f>
        <v>3.0000000000000004E-5</v>
      </c>
      <c r="S354" s="137">
        <v>0</v>
      </c>
      <c r="T354" s="138">
        <f>S354*H354</f>
        <v>0</v>
      </c>
      <c r="AR354" s="139" t="s">
        <v>354</v>
      </c>
      <c r="AT354" s="139" t="s">
        <v>231</v>
      </c>
      <c r="AU354" s="139" t="s">
        <v>86</v>
      </c>
      <c r="AY354" s="17" t="s">
        <v>153</v>
      </c>
      <c r="BE354" s="140">
        <f>IF(N354="základní",J354,0)</f>
        <v>66.12</v>
      </c>
      <c r="BF354" s="140">
        <f>IF(N354="snížená",J354,0)</f>
        <v>0</v>
      </c>
      <c r="BG354" s="140">
        <f>IF(N354="zákl. přenesená",J354,0)</f>
        <v>0</v>
      </c>
      <c r="BH354" s="140">
        <f>IF(N354="sníž. přenesená",J354,0)</f>
        <v>0</v>
      </c>
      <c r="BI354" s="140">
        <f>IF(N354="nulová",J354,0)</f>
        <v>0</v>
      </c>
      <c r="BJ354" s="17" t="s">
        <v>84</v>
      </c>
      <c r="BK354" s="140">
        <f>ROUND(I354*H354,2)</f>
        <v>66.12</v>
      </c>
      <c r="BL354" s="17" t="s">
        <v>261</v>
      </c>
      <c r="BM354" s="139" t="s">
        <v>545</v>
      </c>
    </row>
    <row r="355" spans="2:65" s="1" customFormat="1" ht="24.2" customHeight="1">
      <c r="B355" s="33"/>
      <c r="C355" s="128" t="s">
        <v>546</v>
      </c>
      <c r="D355" s="128" t="s">
        <v>156</v>
      </c>
      <c r="E355" s="129" t="s">
        <v>547</v>
      </c>
      <c r="F355" s="130" t="s">
        <v>548</v>
      </c>
      <c r="G355" s="131" t="s">
        <v>271</v>
      </c>
      <c r="H355" s="132">
        <v>2</v>
      </c>
      <c r="I355" s="133">
        <v>169.51</v>
      </c>
      <c r="J355" s="134">
        <f>ROUND(I355*H355,2)</f>
        <v>339.02</v>
      </c>
      <c r="K355" s="130" t="s">
        <v>160</v>
      </c>
      <c r="L355" s="33"/>
      <c r="M355" s="135" t="s">
        <v>32</v>
      </c>
      <c r="N355" s="136" t="s">
        <v>47</v>
      </c>
      <c r="P355" s="137">
        <f>O355*H355</f>
        <v>0</v>
      </c>
      <c r="Q355" s="137">
        <v>0</v>
      </c>
      <c r="R355" s="137">
        <f>Q355*H355</f>
        <v>0</v>
      </c>
      <c r="S355" s="137">
        <v>0</v>
      </c>
      <c r="T355" s="138">
        <f>S355*H355</f>
        <v>0</v>
      </c>
      <c r="AR355" s="139" t="s">
        <v>261</v>
      </c>
      <c r="AT355" s="139" t="s">
        <v>156</v>
      </c>
      <c r="AU355" s="139" t="s">
        <v>86</v>
      </c>
      <c r="AY355" s="17" t="s">
        <v>153</v>
      </c>
      <c r="BE355" s="140">
        <f>IF(N355="základní",J355,0)</f>
        <v>339.02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339.02</v>
      </c>
      <c r="BL355" s="17" t="s">
        <v>261</v>
      </c>
      <c r="BM355" s="139" t="s">
        <v>549</v>
      </c>
    </row>
    <row r="356" spans="2:65" s="1" customFormat="1">
      <c r="B356" s="33"/>
      <c r="D356" s="141" t="s">
        <v>163</v>
      </c>
      <c r="F356" s="142" t="s">
        <v>550</v>
      </c>
      <c r="I356" s="143"/>
      <c r="L356" s="33"/>
      <c r="M356" s="144"/>
      <c r="T356" s="54"/>
      <c r="AT356" s="17" t="s">
        <v>163</v>
      </c>
      <c r="AU356" s="17" t="s">
        <v>86</v>
      </c>
    </row>
    <row r="357" spans="2:65" s="12" customFormat="1">
      <c r="B357" s="145"/>
      <c r="D357" s="146" t="s">
        <v>165</v>
      </c>
      <c r="E357" s="147" t="s">
        <v>32</v>
      </c>
      <c r="F357" s="148" t="s">
        <v>551</v>
      </c>
      <c r="H357" s="147" t="s">
        <v>32</v>
      </c>
      <c r="I357" s="149"/>
      <c r="L357" s="145"/>
      <c r="M357" s="150"/>
      <c r="T357" s="151"/>
      <c r="AT357" s="147" t="s">
        <v>165</v>
      </c>
      <c r="AU357" s="147" t="s">
        <v>86</v>
      </c>
      <c r="AV357" s="12" t="s">
        <v>84</v>
      </c>
      <c r="AW357" s="12" t="s">
        <v>37</v>
      </c>
      <c r="AX357" s="12" t="s">
        <v>76</v>
      </c>
      <c r="AY357" s="147" t="s">
        <v>153</v>
      </c>
    </row>
    <row r="358" spans="2:65" s="12" customFormat="1">
      <c r="B358" s="145"/>
      <c r="D358" s="146" t="s">
        <v>165</v>
      </c>
      <c r="E358" s="147" t="s">
        <v>32</v>
      </c>
      <c r="F358" s="148" t="s">
        <v>174</v>
      </c>
      <c r="H358" s="147" t="s">
        <v>32</v>
      </c>
      <c r="I358" s="149"/>
      <c r="L358" s="145"/>
      <c r="M358" s="150"/>
      <c r="T358" s="151"/>
      <c r="AT358" s="147" t="s">
        <v>165</v>
      </c>
      <c r="AU358" s="147" t="s">
        <v>86</v>
      </c>
      <c r="AV358" s="12" t="s">
        <v>84</v>
      </c>
      <c r="AW358" s="12" t="s">
        <v>37</v>
      </c>
      <c r="AX358" s="12" t="s">
        <v>76</v>
      </c>
      <c r="AY358" s="147" t="s">
        <v>153</v>
      </c>
    </row>
    <row r="359" spans="2:65" s="13" customFormat="1">
      <c r="B359" s="152"/>
      <c r="D359" s="146" t="s">
        <v>165</v>
      </c>
      <c r="E359" s="153" t="s">
        <v>32</v>
      </c>
      <c r="F359" s="154" t="s">
        <v>84</v>
      </c>
      <c r="H359" s="155">
        <v>1</v>
      </c>
      <c r="I359" s="156"/>
      <c r="L359" s="152"/>
      <c r="M359" s="157"/>
      <c r="T359" s="158"/>
      <c r="AT359" s="153" t="s">
        <v>165</v>
      </c>
      <c r="AU359" s="153" t="s">
        <v>86</v>
      </c>
      <c r="AV359" s="13" t="s">
        <v>86</v>
      </c>
      <c r="AW359" s="13" t="s">
        <v>37</v>
      </c>
      <c r="AX359" s="13" t="s">
        <v>76</v>
      </c>
      <c r="AY359" s="153" t="s">
        <v>153</v>
      </c>
    </row>
    <row r="360" spans="2:65" s="12" customFormat="1">
      <c r="B360" s="145"/>
      <c r="D360" s="146" t="s">
        <v>165</v>
      </c>
      <c r="E360" s="147" t="s">
        <v>32</v>
      </c>
      <c r="F360" s="148" t="s">
        <v>176</v>
      </c>
      <c r="H360" s="147" t="s">
        <v>32</v>
      </c>
      <c r="I360" s="149"/>
      <c r="L360" s="145"/>
      <c r="M360" s="150"/>
      <c r="T360" s="151"/>
      <c r="AT360" s="147" t="s">
        <v>165</v>
      </c>
      <c r="AU360" s="147" t="s">
        <v>86</v>
      </c>
      <c r="AV360" s="12" t="s">
        <v>84</v>
      </c>
      <c r="AW360" s="12" t="s">
        <v>37</v>
      </c>
      <c r="AX360" s="12" t="s">
        <v>76</v>
      </c>
      <c r="AY360" s="147" t="s">
        <v>153</v>
      </c>
    </row>
    <row r="361" spans="2:65" s="13" customFormat="1">
      <c r="B361" s="152"/>
      <c r="D361" s="146" t="s">
        <v>165</v>
      </c>
      <c r="E361" s="153" t="s">
        <v>32</v>
      </c>
      <c r="F361" s="154" t="s">
        <v>84</v>
      </c>
      <c r="H361" s="155">
        <v>1</v>
      </c>
      <c r="I361" s="156"/>
      <c r="L361" s="152"/>
      <c r="M361" s="157"/>
      <c r="T361" s="158"/>
      <c r="AT361" s="153" t="s">
        <v>165</v>
      </c>
      <c r="AU361" s="153" t="s">
        <v>86</v>
      </c>
      <c r="AV361" s="13" t="s">
        <v>86</v>
      </c>
      <c r="AW361" s="13" t="s">
        <v>37</v>
      </c>
      <c r="AX361" s="13" t="s">
        <v>76</v>
      </c>
      <c r="AY361" s="153" t="s">
        <v>153</v>
      </c>
    </row>
    <row r="362" spans="2:65" s="14" customFormat="1">
      <c r="B362" s="159"/>
      <c r="D362" s="146" t="s">
        <v>165</v>
      </c>
      <c r="E362" s="160" t="s">
        <v>32</v>
      </c>
      <c r="F362" s="161" t="s">
        <v>178</v>
      </c>
      <c r="H362" s="162">
        <v>2</v>
      </c>
      <c r="I362" s="163"/>
      <c r="L362" s="159"/>
      <c r="M362" s="164"/>
      <c r="T362" s="165"/>
      <c r="AT362" s="160" t="s">
        <v>165</v>
      </c>
      <c r="AU362" s="160" t="s">
        <v>86</v>
      </c>
      <c r="AV362" s="14" t="s">
        <v>161</v>
      </c>
      <c r="AW362" s="14" t="s">
        <v>37</v>
      </c>
      <c r="AX362" s="14" t="s">
        <v>84</v>
      </c>
      <c r="AY362" s="160" t="s">
        <v>153</v>
      </c>
    </row>
    <row r="363" spans="2:65" s="1" customFormat="1" ht="16.5" customHeight="1">
      <c r="B363" s="33"/>
      <c r="C363" s="166" t="s">
        <v>552</v>
      </c>
      <c r="D363" s="166" t="s">
        <v>231</v>
      </c>
      <c r="E363" s="167" t="s">
        <v>553</v>
      </c>
      <c r="F363" s="168" t="s">
        <v>554</v>
      </c>
      <c r="G363" s="169" t="s">
        <v>271</v>
      </c>
      <c r="H363" s="170">
        <v>2</v>
      </c>
      <c r="I363" s="171">
        <v>90.59</v>
      </c>
      <c r="J363" s="172">
        <f>ROUND(I363*H363,2)</f>
        <v>181.18</v>
      </c>
      <c r="K363" s="168" t="s">
        <v>160</v>
      </c>
      <c r="L363" s="173"/>
      <c r="M363" s="174" t="s">
        <v>32</v>
      </c>
      <c r="N363" s="175" t="s">
        <v>47</v>
      </c>
      <c r="P363" s="137">
        <f>O363*H363</f>
        <v>0</v>
      </c>
      <c r="Q363" s="137">
        <v>4.0000000000000003E-5</v>
      </c>
      <c r="R363" s="137">
        <f>Q363*H363</f>
        <v>8.0000000000000007E-5</v>
      </c>
      <c r="S363" s="137">
        <v>0</v>
      </c>
      <c r="T363" s="138">
        <f>S363*H363</f>
        <v>0</v>
      </c>
      <c r="AR363" s="139" t="s">
        <v>354</v>
      </c>
      <c r="AT363" s="139" t="s">
        <v>231</v>
      </c>
      <c r="AU363" s="139" t="s">
        <v>86</v>
      </c>
      <c r="AY363" s="17" t="s">
        <v>153</v>
      </c>
      <c r="BE363" s="140">
        <f>IF(N363="základní",J363,0)</f>
        <v>181.18</v>
      </c>
      <c r="BF363" s="140">
        <f>IF(N363="snížená",J363,0)</f>
        <v>0</v>
      </c>
      <c r="BG363" s="140">
        <f>IF(N363="zákl. přenesená",J363,0)</f>
        <v>0</v>
      </c>
      <c r="BH363" s="140">
        <f>IF(N363="sníž. přenesená",J363,0)</f>
        <v>0</v>
      </c>
      <c r="BI363" s="140">
        <f>IF(N363="nulová",J363,0)</f>
        <v>0</v>
      </c>
      <c r="BJ363" s="17" t="s">
        <v>84</v>
      </c>
      <c r="BK363" s="140">
        <f>ROUND(I363*H363,2)</f>
        <v>181.18</v>
      </c>
      <c r="BL363" s="17" t="s">
        <v>261</v>
      </c>
      <c r="BM363" s="139" t="s">
        <v>555</v>
      </c>
    </row>
    <row r="364" spans="2:65" s="1" customFormat="1" ht="24.2" customHeight="1">
      <c r="B364" s="33"/>
      <c r="C364" s="128" t="s">
        <v>556</v>
      </c>
      <c r="D364" s="128" t="s">
        <v>156</v>
      </c>
      <c r="E364" s="129" t="s">
        <v>557</v>
      </c>
      <c r="F364" s="130" t="s">
        <v>558</v>
      </c>
      <c r="G364" s="131" t="s">
        <v>294</v>
      </c>
      <c r="H364" s="132">
        <v>2E-3</v>
      </c>
      <c r="I364" s="133">
        <v>1271.33</v>
      </c>
      <c r="J364" s="134">
        <f>ROUND(I364*H364,2)</f>
        <v>2.54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0</v>
      </c>
      <c r="R364" s="137">
        <f>Q364*H364</f>
        <v>0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2.54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2.54</v>
      </c>
      <c r="BL364" s="17" t="s">
        <v>261</v>
      </c>
      <c r="BM364" s="139" t="s">
        <v>559</v>
      </c>
    </row>
    <row r="365" spans="2:65" s="1" customFormat="1">
      <c r="B365" s="33"/>
      <c r="D365" s="141" t="s">
        <v>163</v>
      </c>
      <c r="F365" s="142" t="s">
        <v>560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1" customFormat="1" ht="22.9" customHeight="1">
      <c r="B366" s="116"/>
      <c r="D366" s="117" t="s">
        <v>75</v>
      </c>
      <c r="E366" s="126" t="s">
        <v>561</v>
      </c>
      <c r="F366" s="126" t="s">
        <v>562</v>
      </c>
      <c r="I366" s="119"/>
      <c r="J366" s="127">
        <f>BK366</f>
        <v>1391.25</v>
      </c>
      <c r="L366" s="116"/>
      <c r="M366" s="121"/>
      <c r="P366" s="122">
        <f>SUM(P367:P382)</f>
        <v>0</v>
      </c>
      <c r="R366" s="122">
        <f>SUM(R367:R382)</f>
        <v>6.9999999999999999E-4</v>
      </c>
      <c r="T366" s="123">
        <f>SUM(T367:T382)</f>
        <v>1E-4</v>
      </c>
      <c r="AR366" s="117" t="s">
        <v>86</v>
      </c>
      <c r="AT366" s="124" t="s">
        <v>75</v>
      </c>
      <c r="AU366" s="124" t="s">
        <v>84</v>
      </c>
      <c r="AY366" s="117" t="s">
        <v>153</v>
      </c>
      <c r="BK366" s="125">
        <f>SUM(BK367:BK382)</f>
        <v>1391.25</v>
      </c>
    </row>
    <row r="367" spans="2:65" s="1" customFormat="1" ht="16.5" customHeight="1">
      <c r="B367" s="33"/>
      <c r="C367" s="128" t="s">
        <v>563</v>
      </c>
      <c r="D367" s="128" t="s">
        <v>156</v>
      </c>
      <c r="E367" s="129" t="s">
        <v>564</v>
      </c>
      <c r="F367" s="130" t="s">
        <v>565</v>
      </c>
      <c r="G367" s="131" t="s">
        <v>271</v>
      </c>
      <c r="H367" s="132">
        <v>2</v>
      </c>
      <c r="I367" s="133">
        <v>226.01</v>
      </c>
      <c r="J367" s="134">
        <f>ROUND(I367*H367,2)</f>
        <v>452.02</v>
      </c>
      <c r="K367" s="130" t="s">
        <v>264</v>
      </c>
      <c r="L367" s="33"/>
      <c r="M367" s="135" t="s">
        <v>32</v>
      </c>
      <c r="N367" s="136" t="s">
        <v>47</v>
      </c>
      <c r="P367" s="137">
        <f>O367*H367</f>
        <v>0</v>
      </c>
      <c r="Q367" s="137">
        <v>0</v>
      </c>
      <c r="R367" s="137">
        <f>Q367*H367</f>
        <v>0</v>
      </c>
      <c r="S367" s="137">
        <v>5.0000000000000002E-5</v>
      </c>
      <c r="T367" s="138">
        <f>S367*H367</f>
        <v>1E-4</v>
      </c>
      <c r="AR367" s="139" t="s">
        <v>261</v>
      </c>
      <c r="AT367" s="139" t="s">
        <v>156</v>
      </c>
      <c r="AU367" s="139" t="s">
        <v>86</v>
      </c>
      <c r="AY367" s="17" t="s">
        <v>153</v>
      </c>
      <c r="BE367" s="140">
        <f>IF(N367="základní",J367,0)</f>
        <v>452.02</v>
      </c>
      <c r="BF367" s="140">
        <f>IF(N367="snížená",J367,0)</f>
        <v>0</v>
      </c>
      <c r="BG367" s="140">
        <f>IF(N367="zákl. přenesená",J367,0)</f>
        <v>0</v>
      </c>
      <c r="BH367" s="140">
        <f>IF(N367="sníž. přenesená",J367,0)</f>
        <v>0</v>
      </c>
      <c r="BI367" s="140">
        <f>IF(N367="nulová",J367,0)</f>
        <v>0</v>
      </c>
      <c r="BJ367" s="17" t="s">
        <v>84</v>
      </c>
      <c r="BK367" s="140">
        <f>ROUND(I367*H367,2)</f>
        <v>452.02</v>
      </c>
      <c r="BL367" s="17" t="s">
        <v>261</v>
      </c>
      <c r="BM367" s="139" t="s">
        <v>566</v>
      </c>
    </row>
    <row r="368" spans="2:65" s="12" customFormat="1">
      <c r="B368" s="145"/>
      <c r="D368" s="146" t="s">
        <v>165</v>
      </c>
      <c r="E368" s="147" t="s">
        <v>32</v>
      </c>
      <c r="F368" s="148" t="s">
        <v>174</v>
      </c>
      <c r="H368" s="147" t="s">
        <v>32</v>
      </c>
      <c r="I368" s="149"/>
      <c r="L368" s="145"/>
      <c r="M368" s="150"/>
      <c r="T368" s="151"/>
      <c r="AT368" s="147" t="s">
        <v>165</v>
      </c>
      <c r="AU368" s="147" t="s">
        <v>86</v>
      </c>
      <c r="AV368" s="12" t="s">
        <v>84</v>
      </c>
      <c r="AW368" s="12" t="s">
        <v>37</v>
      </c>
      <c r="AX368" s="12" t="s">
        <v>76</v>
      </c>
      <c r="AY368" s="147" t="s">
        <v>153</v>
      </c>
    </row>
    <row r="369" spans="2:65" s="13" customFormat="1">
      <c r="B369" s="152"/>
      <c r="D369" s="146" t="s">
        <v>165</v>
      </c>
      <c r="E369" s="153" t="s">
        <v>32</v>
      </c>
      <c r="F369" s="154" t="s">
        <v>84</v>
      </c>
      <c r="H369" s="155">
        <v>1</v>
      </c>
      <c r="I369" s="156"/>
      <c r="L369" s="152"/>
      <c r="M369" s="157"/>
      <c r="T369" s="158"/>
      <c r="AT369" s="153" t="s">
        <v>165</v>
      </c>
      <c r="AU369" s="153" t="s">
        <v>86</v>
      </c>
      <c r="AV369" s="13" t="s">
        <v>86</v>
      </c>
      <c r="AW369" s="13" t="s">
        <v>37</v>
      </c>
      <c r="AX369" s="13" t="s">
        <v>76</v>
      </c>
      <c r="AY369" s="153" t="s">
        <v>153</v>
      </c>
    </row>
    <row r="370" spans="2:65" s="12" customFormat="1">
      <c r="B370" s="145"/>
      <c r="D370" s="146" t="s">
        <v>165</v>
      </c>
      <c r="E370" s="147" t="s">
        <v>32</v>
      </c>
      <c r="F370" s="148" t="s">
        <v>176</v>
      </c>
      <c r="H370" s="147" t="s">
        <v>32</v>
      </c>
      <c r="I370" s="149"/>
      <c r="L370" s="145"/>
      <c r="M370" s="150"/>
      <c r="T370" s="151"/>
      <c r="AT370" s="147" t="s">
        <v>165</v>
      </c>
      <c r="AU370" s="147" t="s">
        <v>86</v>
      </c>
      <c r="AV370" s="12" t="s">
        <v>84</v>
      </c>
      <c r="AW370" s="12" t="s">
        <v>37</v>
      </c>
      <c r="AX370" s="12" t="s">
        <v>76</v>
      </c>
      <c r="AY370" s="147" t="s">
        <v>153</v>
      </c>
    </row>
    <row r="371" spans="2:65" s="13" customFormat="1">
      <c r="B371" s="152"/>
      <c r="D371" s="146" t="s">
        <v>165</v>
      </c>
      <c r="E371" s="153" t="s">
        <v>32</v>
      </c>
      <c r="F371" s="154" t="s">
        <v>84</v>
      </c>
      <c r="H371" s="155">
        <v>1</v>
      </c>
      <c r="I371" s="156"/>
      <c r="L371" s="152"/>
      <c r="M371" s="157"/>
      <c r="T371" s="158"/>
      <c r="AT371" s="153" t="s">
        <v>165</v>
      </c>
      <c r="AU371" s="153" t="s">
        <v>86</v>
      </c>
      <c r="AV371" s="13" t="s">
        <v>86</v>
      </c>
      <c r="AW371" s="13" t="s">
        <v>37</v>
      </c>
      <c r="AX371" s="13" t="s">
        <v>76</v>
      </c>
      <c r="AY371" s="153" t="s">
        <v>153</v>
      </c>
    </row>
    <row r="372" spans="2:65" s="14" customFormat="1">
      <c r="B372" s="159"/>
      <c r="D372" s="146" t="s">
        <v>165</v>
      </c>
      <c r="E372" s="160" t="s">
        <v>32</v>
      </c>
      <c r="F372" s="161" t="s">
        <v>178</v>
      </c>
      <c r="H372" s="162">
        <v>2</v>
      </c>
      <c r="I372" s="163"/>
      <c r="L372" s="159"/>
      <c r="M372" s="164"/>
      <c r="T372" s="165"/>
      <c r="AT372" s="160" t="s">
        <v>165</v>
      </c>
      <c r="AU372" s="160" t="s">
        <v>86</v>
      </c>
      <c r="AV372" s="14" t="s">
        <v>161</v>
      </c>
      <c r="AW372" s="14" t="s">
        <v>37</v>
      </c>
      <c r="AX372" s="14" t="s">
        <v>84</v>
      </c>
      <c r="AY372" s="160" t="s">
        <v>153</v>
      </c>
    </row>
    <row r="373" spans="2:65" s="1" customFormat="1" ht="16.5" customHeight="1">
      <c r="B373" s="33"/>
      <c r="C373" s="128" t="s">
        <v>567</v>
      </c>
      <c r="D373" s="128" t="s">
        <v>156</v>
      </c>
      <c r="E373" s="129" t="s">
        <v>568</v>
      </c>
      <c r="F373" s="130" t="s">
        <v>569</v>
      </c>
      <c r="G373" s="131" t="s">
        <v>271</v>
      </c>
      <c r="H373" s="132">
        <v>2</v>
      </c>
      <c r="I373" s="133">
        <v>280.63</v>
      </c>
      <c r="J373" s="134">
        <f>ROUND(I373*H373,2)</f>
        <v>561.26</v>
      </c>
      <c r="K373" s="130" t="s">
        <v>160</v>
      </c>
      <c r="L373" s="33"/>
      <c r="M373" s="135" t="s">
        <v>32</v>
      </c>
      <c r="N373" s="136" t="s">
        <v>47</v>
      </c>
      <c r="P373" s="137">
        <f>O373*H373</f>
        <v>0</v>
      </c>
      <c r="Q373" s="137">
        <v>0</v>
      </c>
      <c r="R373" s="137">
        <f>Q373*H373</f>
        <v>0</v>
      </c>
      <c r="S373" s="137">
        <v>0</v>
      </c>
      <c r="T373" s="138">
        <f>S373*H373</f>
        <v>0</v>
      </c>
      <c r="AR373" s="139" t="s">
        <v>261</v>
      </c>
      <c r="AT373" s="139" t="s">
        <v>156</v>
      </c>
      <c r="AU373" s="139" t="s">
        <v>86</v>
      </c>
      <c r="AY373" s="17" t="s">
        <v>153</v>
      </c>
      <c r="BE373" s="140">
        <f>IF(N373="základní",J373,0)</f>
        <v>561.26</v>
      </c>
      <c r="BF373" s="140">
        <f>IF(N373="snížená",J373,0)</f>
        <v>0</v>
      </c>
      <c r="BG373" s="140">
        <f>IF(N373="zákl. přenesená",J373,0)</f>
        <v>0</v>
      </c>
      <c r="BH373" s="140">
        <f>IF(N373="sníž. přenesená",J373,0)</f>
        <v>0</v>
      </c>
      <c r="BI373" s="140">
        <f>IF(N373="nulová",J373,0)</f>
        <v>0</v>
      </c>
      <c r="BJ373" s="17" t="s">
        <v>84</v>
      </c>
      <c r="BK373" s="140">
        <f>ROUND(I373*H373,2)</f>
        <v>561.26</v>
      </c>
      <c r="BL373" s="17" t="s">
        <v>261</v>
      </c>
      <c r="BM373" s="139" t="s">
        <v>570</v>
      </c>
    </row>
    <row r="374" spans="2:65" s="1" customFormat="1">
      <c r="B374" s="33"/>
      <c r="D374" s="141" t="s">
        <v>163</v>
      </c>
      <c r="F374" s="142" t="s">
        <v>571</v>
      </c>
      <c r="I374" s="143"/>
      <c r="L374" s="33"/>
      <c r="M374" s="144"/>
      <c r="T374" s="54"/>
      <c r="AT374" s="17" t="s">
        <v>163</v>
      </c>
      <c r="AU374" s="17" t="s">
        <v>86</v>
      </c>
    </row>
    <row r="375" spans="2:65" s="12" customFormat="1">
      <c r="B375" s="145"/>
      <c r="D375" s="146" t="s">
        <v>165</v>
      </c>
      <c r="E375" s="147" t="s">
        <v>32</v>
      </c>
      <c r="F375" s="148" t="s">
        <v>174</v>
      </c>
      <c r="H375" s="147" t="s">
        <v>32</v>
      </c>
      <c r="I375" s="149"/>
      <c r="L375" s="145"/>
      <c r="M375" s="150"/>
      <c r="T375" s="151"/>
      <c r="AT375" s="147" t="s">
        <v>165</v>
      </c>
      <c r="AU375" s="147" t="s">
        <v>86</v>
      </c>
      <c r="AV375" s="12" t="s">
        <v>84</v>
      </c>
      <c r="AW375" s="12" t="s">
        <v>37</v>
      </c>
      <c r="AX375" s="12" t="s">
        <v>76</v>
      </c>
      <c r="AY375" s="147" t="s">
        <v>153</v>
      </c>
    </row>
    <row r="376" spans="2:65" s="13" customFormat="1">
      <c r="B376" s="152"/>
      <c r="D376" s="146" t="s">
        <v>165</v>
      </c>
      <c r="E376" s="153" t="s">
        <v>32</v>
      </c>
      <c r="F376" s="154" t="s">
        <v>84</v>
      </c>
      <c r="H376" s="155">
        <v>1</v>
      </c>
      <c r="I376" s="156"/>
      <c r="L376" s="152"/>
      <c r="M376" s="157"/>
      <c r="T376" s="158"/>
      <c r="AT376" s="153" t="s">
        <v>165</v>
      </c>
      <c r="AU376" s="153" t="s">
        <v>86</v>
      </c>
      <c r="AV376" s="13" t="s">
        <v>86</v>
      </c>
      <c r="AW376" s="13" t="s">
        <v>37</v>
      </c>
      <c r="AX376" s="13" t="s">
        <v>76</v>
      </c>
      <c r="AY376" s="153" t="s">
        <v>153</v>
      </c>
    </row>
    <row r="377" spans="2:65" s="12" customFormat="1">
      <c r="B377" s="145"/>
      <c r="D377" s="146" t="s">
        <v>165</v>
      </c>
      <c r="E377" s="147" t="s">
        <v>32</v>
      </c>
      <c r="F377" s="148" t="s">
        <v>176</v>
      </c>
      <c r="H377" s="147" t="s">
        <v>32</v>
      </c>
      <c r="I377" s="149"/>
      <c r="L377" s="145"/>
      <c r="M377" s="150"/>
      <c r="T377" s="151"/>
      <c r="AT377" s="147" t="s">
        <v>165</v>
      </c>
      <c r="AU377" s="147" t="s">
        <v>86</v>
      </c>
      <c r="AV377" s="12" t="s">
        <v>84</v>
      </c>
      <c r="AW377" s="12" t="s">
        <v>37</v>
      </c>
      <c r="AX377" s="12" t="s">
        <v>76</v>
      </c>
      <c r="AY377" s="147" t="s">
        <v>153</v>
      </c>
    </row>
    <row r="378" spans="2:65" s="13" customFormat="1">
      <c r="B378" s="152"/>
      <c r="D378" s="146" t="s">
        <v>165</v>
      </c>
      <c r="E378" s="153" t="s">
        <v>32</v>
      </c>
      <c r="F378" s="154" t="s">
        <v>84</v>
      </c>
      <c r="H378" s="155">
        <v>1</v>
      </c>
      <c r="I378" s="156"/>
      <c r="L378" s="152"/>
      <c r="M378" s="157"/>
      <c r="T378" s="158"/>
      <c r="AT378" s="153" t="s">
        <v>165</v>
      </c>
      <c r="AU378" s="153" t="s">
        <v>86</v>
      </c>
      <c r="AV378" s="13" t="s">
        <v>86</v>
      </c>
      <c r="AW378" s="13" t="s">
        <v>37</v>
      </c>
      <c r="AX378" s="13" t="s">
        <v>76</v>
      </c>
      <c r="AY378" s="153" t="s">
        <v>153</v>
      </c>
    </row>
    <row r="379" spans="2:65" s="14" customFormat="1">
      <c r="B379" s="159"/>
      <c r="D379" s="146" t="s">
        <v>165</v>
      </c>
      <c r="E379" s="160" t="s">
        <v>32</v>
      </c>
      <c r="F379" s="161" t="s">
        <v>178</v>
      </c>
      <c r="H379" s="162">
        <v>2</v>
      </c>
      <c r="I379" s="163"/>
      <c r="L379" s="159"/>
      <c r="M379" s="164"/>
      <c r="T379" s="165"/>
      <c r="AT379" s="160" t="s">
        <v>165</v>
      </c>
      <c r="AU379" s="160" t="s">
        <v>86</v>
      </c>
      <c r="AV379" s="14" t="s">
        <v>161</v>
      </c>
      <c r="AW379" s="14" t="s">
        <v>37</v>
      </c>
      <c r="AX379" s="14" t="s">
        <v>84</v>
      </c>
      <c r="AY379" s="160" t="s">
        <v>153</v>
      </c>
    </row>
    <row r="380" spans="2:65" s="1" customFormat="1" ht="16.5" customHeight="1">
      <c r="B380" s="33"/>
      <c r="C380" s="166" t="s">
        <v>572</v>
      </c>
      <c r="D380" s="166" t="s">
        <v>231</v>
      </c>
      <c r="E380" s="167" t="s">
        <v>573</v>
      </c>
      <c r="F380" s="168" t="s">
        <v>574</v>
      </c>
      <c r="G380" s="169" t="s">
        <v>271</v>
      </c>
      <c r="H380" s="170">
        <v>2</v>
      </c>
      <c r="I380" s="171">
        <v>188.35</v>
      </c>
      <c r="J380" s="172">
        <f>ROUND(I380*H380,2)</f>
        <v>376.7</v>
      </c>
      <c r="K380" s="168" t="s">
        <v>264</v>
      </c>
      <c r="L380" s="173"/>
      <c r="M380" s="174" t="s">
        <v>32</v>
      </c>
      <c r="N380" s="175" t="s">
        <v>47</v>
      </c>
      <c r="P380" s="137">
        <f>O380*H380</f>
        <v>0</v>
      </c>
      <c r="Q380" s="137">
        <v>3.5E-4</v>
      </c>
      <c r="R380" s="137">
        <f>Q380*H380</f>
        <v>6.9999999999999999E-4</v>
      </c>
      <c r="S380" s="137">
        <v>0</v>
      </c>
      <c r="T380" s="138">
        <f>S380*H380</f>
        <v>0</v>
      </c>
      <c r="AR380" s="139" t="s">
        <v>354</v>
      </c>
      <c r="AT380" s="139" t="s">
        <v>231</v>
      </c>
      <c r="AU380" s="139" t="s">
        <v>86</v>
      </c>
      <c r="AY380" s="17" t="s">
        <v>153</v>
      </c>
      <c r="BE380" s="140">
        <f>IF(N380="základní",J380,0)</f>
        <v>376.7</v>
      </c>
      <c r="BF380" s="140">
        <f>IF(N380="snížená",J380,0)</f>
        <v>0</v>
      </c>
      <c r="BG380" s="140">
        <f>IF(N380="zákl. přenesená",J380,0)</f>
        <v>0</v>
      </c>
      <c r="BH380" s="140">
        <f>IF(N380="sníž. přenesená",J380,0)</f>
        <v>0</v>
      </c>
      <c r="BI380" s="140">
        <f>IF(N380="nulová",J380,0)</f>
        <v>0</v>
      </c>
      <c r="BJ380" s="17" t="s">
        <v>84</v>
      </c>
      <c r="BK380" s="140">
        <f>ROUND(I380*H380,2)</f>
        <v>376.7</v>
      </c>
      <c r="BL380" s="17" t="s">
        <v>261</v>
      </c>
      <c r="BM380" s="139" t="s">
        <v>575</v>
      </c>
    </row>
    <row r="381" spans="2:65" s="1" customFormat="1" ht="24.2" customHeight="1">
      <c r="B381" s="33"/>
      <c r="C381" s="128" t="s">
        <v>576</v>
      </c>
      <c r="D381" s="128" t="s">
        <v>156</v>
      </c>
      <c r="E381" s="129" t="s">
        <v>577</v>
      </c>
      <c r="F381" s="130" t="s">
        <v>578</v>
      </c>
      <c r="G381" s="131" t="s">
        <v>294</v>
      </c>
      <c r="H381" s="132">
        <v>1E-3</v>
      </c>
      <c r="I381" s="133">
        <v>1271.33</v>
      </c>
      <c r="J381" s="134">
        <f>ROUND(I381*H381,2)</f>
        <v>1.27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0</v>
      </c>
      <c r="R381" s="137">
        <f>Q381*H381</f>
        <v>0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1.27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1.27</v>
      </c>
      <c r="BL381" s="17" t="s">
        <v>261</v>
      </c>
      <c r="BM381" s="139" t="s">
        <v>579</v>
      </c>
    </row>
    <row r="382" spans="2:65" s="1" customFormat="1">
      <c r="B382" s="33"/>
      <c r="D382" s="141" t="s">
        <v>163</v>
      </c>
      <c r="F382" s="142" t="s">
        <v>580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1" customFormat="1" ht="22.9" customHeight="1">
      <c r="B383" s="116"/>
      <c r="D383" s="117" t="s">
        <v>75</v>
      </c>
      <c r="E383" s="126" t="s">
        <v>581</v>
      </c>
      <c r="F383" s="126" t="s">
        <v>582</v>
      </c>
      <c r="I383" s="119"/>
      <c r="J383" s="127">
        <f>BK383</f>
        <v>1486.28</v>
      </c>
      <c r="L383" s="116"/>
      <c r="M383" s="121"/>
      <c r="P383" s="122">
        <f>SUM(P384:P389)</f>
        <v>0</v>
      </c>
      <c r="R383" s="122">
        <f>SUM(R384:R389)</f>
        <v>1.4858399999999999E-2</v>
      </c>
      <c r="T383" s="123">
        <f>SUM(T384:T389)</f>
        <v>0</v>
      </c>
      <c r="AR383" s="117" t="s">
        <v>86</v>
      </c>
      <c r="AT383" s="124" t="s">
        <v>75</v>
      </c>
      <c r="AU383" s="124" t="s">
        <v>84</v>
      </c>
      <c r="AY383" s="117" t="s">
        <v>153</v>
      </c>
      <c r="BK383" s="125">
        <f>SUM(BK384:BK389)</f>
        <v>1486.28</v>
      </c>
    </row>
    <row r="384" spans="2:65" s="1" customFormat="1" ht="24.2" customHeight="1">
      <c r="B384" s="33"/>
      <c r="C384" s="128" t="s">
        <v>583</v>
      </c>
      <c r="D384" s="128" t="s">
        <v>156</v>
      </c>
      <c r="E384" s="129" t="s">
        <v>584</v>
      </c>
      <c r="F384" s="130" t="s">
        <v>585</v>
      </c>
      <c r="G384" s="131" t="s">
        <v>226</v>
      </c>
      <c r="H384" s="132">
        <v>1.64</v>
      </c>
      <c r="I384" s="133">
        <v>894.64</v>
      </c>
      <c r="J384" s="134">
        <f>ROUND(I384*H384,2)</f>
        <v>1467.21</v>
      </c>
      <c r="K384" s="130" t="s">
        <v>160</v>
      </c>
      <c r="L384" s="33"/>
      <c r="M384" s="135" t="s">
        <v>32</v>
      </c>
      <c r="N384" s="136" t="s">
        <v>47</v>
      </c>
      <c r="P384" s="137">
        <f>O384*H384</f>
        <v>0</v>
      </c>
      <c r="Q384" s="137">
        <v>9.0600000000000003E-3</v>
      </c>
      <c r="R384" s="137">
        <f>Q384*H384</f>
        <v>1.4858399999999999E-2</v>
      </c>
      <c r="S384" s="137">
        <v>0</v>
      </c>
      <c r="T384" s="138">
        <f>S384*H384</f>
        <v>0</v>
      </c>
      <c r="AR384" s="139" t="s">
        <v>261</v>
      </c>
      <c r="AT384" s="139" t="s">
        <v>156</v>
      </c>
      <c r="AU384" s="139" t="s">
        <v>86</v>
      </c>
      <c r="AY384" s="17" t="s">
        <v>153</v>
      </c>
      <c r="BE384" s="140">
        <f>IF(N384="základní",J384,0)</f>
        <v>1467.21</v>
      </c>
      <c r="BF384" s="140">
        <f>IF(N384="snížená",J384,0)</f>
        <v>0</v>
      </c>
      <c r="BG384" s="140">
        <f>IF(N384="zákl. přenesená",J384,0)</f>
        <v>0</v>
      </c>
      <c r="BH384" s="140">
        <f>IF(N384="sníž. přenesená",J384,0)</f>
        <v>0</v>
      </c>
      <c r="BI384" s="140">
        <f>IF(N384="nulová",J384,0)</f>
        <v>0</v>
      </c>
      <c r="BJ384" s="17" t="s">
        <v>84</v>
      </c>
      <c r="BK384" s="140">
        <f>ROUND(I384*H384,2)</f>
        <v>1467.21</v>
      </c>
      <c r="BL384" s="17" t="s">
        <v>261</v>
      </c>
      <c r="BM384" s="139" t="s">
        <v>586</v>
      </c>
    </row>
    <row r="385" spans="2:65" s="1" customFormat="1">
      <c r="B385" s="33"/>
      <c r="D385" s="141" t="s">
        <v>163</v>
      </c>
      <c r="F385" s="142" t="s">
        <v>587</v>
      </c>
      <c r="I385" s="143"/>
      <c r="L385" s="33"/>
      <c r="M385" s="144"/>
      <c r="T385" s="54"/>
      <c r="AT385" s="17" t="s">
        <v>163</v>
      </c>
      <c r="AU385" s="17" t="s">
        <v>86</v>
      </c>
    </row>
    <row r="386" spans="2:65" s="12" customFormat="1">
      <c r="B386" s="145"/>
      <c r="D386" s="146" t="s">
        <v>165</v>
      </c>
      <c r="E386" s="147" t="s">
        <v>32</v>
      </c>
      <c r="F386" s="148" t="s">
        <v>176</v>
      </c>
      <c r="H386" s="147" t="s">
        <v>32</v>
      </c>
      <c r="I386" s="149"/>
      <c r="L386" s="145"/>
      <c r="M386" s="150"/>
      <c r="T386" s="151"/>
      <c r="AT386" s="147" t="s">
        <v>165</v>
      </c>
      <c r="AU386" s="147" t="s">
        <v>86</v>
      </c>
      <c r="AV386" s="12" t="s">
        <v>84</v>
      </c>
      <c r="AW386" s="12" t="s">
        <v>37</v>
      </c>
      <c r="AX386" s="12" t="s">
        <v>76</v>
      </c>
      <c r="AY386" s="147" t="s">
        <v>153</v>
      </c>
    </row>
    <row r="387" spans="2:65" s="13" customFormat="1">
      <c r="B387" s="152"/>
      <c r="D387" s="146" t="s">
        <v>165</v>
      </c>
      <c r="E387" s="153" t="s">
        <v>32</v>
      </c>
      <c r="F387" s="154" t="s">
        <v>588</v>
      </c>
      <c r="H387" s="155">
        <v>1.64</v>
      </c>
      <c r="I387" s="156"/>
      <c r="L387" s="152"/>
      <c r="M387" s="157"/>
      <c r="T387" s="158"/>
      <c r="AT387" s="153" t="s">
        <v>165</v>
      </c>
      <c r="AU387" s="153" t="s">
        <v>86</v>
      </c>
      <c r="AV387" s="13" t="s">
        <v>86</v>
      </c>
      <c r="AW387" s="13" t="s">
        <v>37</v>
      </c>
      <c r="AX387" s="13" t="s">
        <v>84</v>
      </c>
      <c r="AY387" s="153" t="s">
        <v>153</v>
      </c>
    </row>
    <row r="388" spans="2:65" s="1" customFormat="1" ht="37.9" customHeight="1">
      <c r="B388" s="33"/>
      <c r="C388" s="128" t="s">
        <v>589</v>
      </c>
      <c r="D388" s="128" t="s">
        <v>156</v>
      </c>
      <c r="E388" s="129" t="s">
        <v>590</v>
      </c>
      <c r="F388" s="130" t="s">
        <v>591</v>
      </c>
      <c r="G388" s="131" t="s">
        <v>294</v>
      </c>
      <c r="H388" s="132">
        <v>1.4999999999999999E-2</v>
      </c>
      <c r="I388" s="133">
        <v>1271.33</v>
      </c>
      <c r="J388" s="134">
        <f>ROUND(I388*H388,2)</f>
        <v>19.07</v>
      </c>
      <c r="K388" s="130" t="s">
        <v>160</v>
      </c>
      <c r="L388" s="33"/>
      <c r="M388" s="135" t="s">
        <v>32</v>
      </c>
      <c r="N388" s="136" t="s">
        <v>47</v>
      </c>
      <c r="P388" s="137">
        <f>O388*H388</f>
        <v>0</v>
      </c>
      <c r="Q388" s="137">
        <v>0</v>
      </c>
      <c r="R388" s="137">
        <f>Q388*H388</f>
        <v>0</v>
      </c>
      <c r="S388" s="137">
        <v>0</v>
      </c>
      <c r="T388" s="138">
        <f>S388*H388</f>
        <v>0</v>
      </c>
      <c r="AR388" s="139" t="s">
        <v>261</v>
      </c>
      <c r="AT388" s="139" t="s">
        <v>156</v>
      </c>
      <c r="AU388" s="139" t="s">
        <v>86</v>
      </c>
      <c r="AY388" s="17" t="s">
        <v>153</v>
      </c>
      <c r="BE388" s="140">
        <f>IF(N388="základní",J388,0)</f>
        <v>19.07</v>
      </c>
      <c r="BF388" s="140">
        <f>IF(N388="snížená",J388,0)</f>
        <v>0</v>
      </c>
      <c r="BG388" s="140">
        <f>IF(N388="zákl. přenesená",J388,0)</f>
        <v>0</v>
      </c>
      <c r="BH388" s="140">
        <f>IF(N388="sníž. přenesená",J388,0)</f>
        <v>0</v>
      </c>
      <c r="BI388" s="140">
        <f>IF(N388="nulová",J388,0)</f>
        <v>0</v>
      </c>
      <c r="BJ388" s="17" t="s">
        <v>84</v>
      </c>
      <c r="BK388" s="140">
        <f>ROUND(I388*H388,2)</f>
        <v>19.07</v>
      </c>
      <c r="BL388" s="17" t="s">
        <v>261</v>
      </c>
      <c r="BM388" s="139" t="s">
        <v>592</v>
      </c>
    </row>
    <row r="389" spans="2:65" s="1" customFormat="1">
      <c r="B389" s="33"/>
      <c r="D389" s="141" t="s">
        <v>163</v>
      </c>
      <c r="F389" s="142" t="s">
        <v>593</v>
      </c>
      <c r="I389" s="143"/>
      <c r="L389" s="33"/>
      <c r="M389" s="144"/>
      <c r="T389" s="54"/>
      <c r="AT389" s="17" t="s">
        <v>163</v>
      </c>
      <c r="AU389" s="17" t="s">
        <v>86</v>
      </c>
    </row>
    <row r="390" spans="2:65" s="11" customFormat="1" ht="22.9" customHeight="1">
      <c r="B390" s="116"/>
      <c r="D390" s="117" t="s">
        <v>75</v>
      </c>
      <c r="E390" s="126" t="s">
        <v>594</v>
      </c>
      <c r="F390" s="126" t="s">
        <v>595</v>
      </c>
      <c r="I390" s="119"/>
      <c r="J390" s="127">
        <f>BK390</f>
        <v>12137.230000000001</v>
      </c>
      <c r="L390" s="116"/>
      <c r="M390" s="121"/>
      <c r="P390" s="122">
        <f>SUM(P391:P436)</f>
        <v>0</v>
      </c>
      <c r="R390" s="122">
        <f>SUM(R391:R436)</f>
        <v>7.22E-2</v>
      </c>
      <c r="T390" s="123">
        <f>SUM(T391:T436)</f>
        <v>0.05</v>
      </c>
      <c r="AR390" s="117" t="s">
        <v>86</v>
      </c>
      <c r="AT390" s="124" t="s">
        <v>75</v>
      </c>
      <c r="AU390" s="124" t="s">
        <v>84</v>
      </c>
      <c r="AY390" s="117" t="s">
        <v>153</v>
      </c>
      <c r="BK390" s="125">
        <f>SUM(BK391:BK436)</f>
        <v>12137.230000000001</v>
      </c>
    </row>
    <row r="391" spans="2:65" s="1" customFormat="1" ht="16.5" customHeight="1">
      <c r="B391" s="33"/>
      <c r="C391" s="128" t="s">
        <v>596</v>
      </c>
      <c r="D391" s="128" t="s">
        <v>156</v>
      </c>
      <c r="E391" s="129" t="s">
        <v>597</v>
      </c>
      <c r="F391" s="130" t="s">
        <v>598</v>
      </c>
      <c r="G391" s="131" t="s">
        <v>271</v>
      </c>
      <c r="H391" s="132">
        <v>2</v>
      </c>
      <c r="I391" s="133">
        <v>36.729999999999997</v>
      </c>
      <c r="J391" s="134">
        <f>ROUND(I391*H391,2)</f>
        <v>73.459999999999994</v>
      </c>
      <c r="K391" s="130" t="s">
        <v>160</v>
      </c>
      <c r="L391" s="33"/>
      <c r="M391" s="135" t="s">
        <v>32</v>
      </c>
      <c r="N391" s="136" t="s">
        <v>47</v>
      </c>
      <c r="P391" s="137">
        <f>O391*H391</f>
        <v>0</v>
      </c>
      <c r="Q391" s="137">
        <v>0</v>
      </c>
      <c r="R391" s="137">
        <f>Q391*H391</f>
        <v>0</v>
      </c>
      <c r="S391" s="137">
        <v>1E-3</v>
      </c>
      <c r="T391" s="138">
        <f>S391*H391</f>
        <v>2E-3</v>
      </c>
      <c r="AR391" s="139" t="s">
        <v>261</v>
      </c>
      <c r="AT391" s="139" t="s">
        <v>156</v>
      </c>
      <c r="AU391" s="139" t="s">
        <v>86</v>
      </c>
      <c r="AY391" s="17" t="s">
        <v>153</v>
      </c>
      <c r="BE391" s="140">
        <f>IF(N391="základní",J391,0)</f>
        <v>73.459999999999994</v>
      </c>
      <c r="BF391" s="140">
        <f>IF(N391="snížená",J391,0)</f>
        <v>0</v>
      </c>
      <c r="BG391" s="140">
        <f>IF(N391="zákl. přenesená",J391,0)</f>
        <v>0</v>
      </c>
      <c r="BH391" s="140">
        <f>IF(N391="sníž. přenesená",J391,0)</f>
        <v>0</v>
      </c>
      <c r="BI391" s="140">
        <f>IF(N391="nulová",J391,0)</f>
        <v>0</v>
      </c>
      <c r="BJ391" s="17" t="s">
        <v>84</v>
      </c>
      <c r="BK391" s="140">
        <f>ROUND(I391*H391,2)</f>
        <v>73.459999999999994</v>
      </c>
      <c r="BL391" s="17" t="s">
        <v>261</v>
      </c>
      <c r="BM391" s="139" t="s">
        <v>599</v>
      </c>
    </row>
    <row r="392" spans="2:65" s="1" customFormat="1">
      <c r="B392" s="33"/>
      <c r="D392" s="141" t="s">
        <v>163</v>
      </c>
      <c r="F392" s="142" t="s">
        <v>600</v>
      </c>
      <c r="I392" s="143"/>
      <c r="L392" s="33"/>
      <c r="M392" s="144"/>
      <c r="T392" s="54"/>
      <c r="AT392" s="17" t="s">
        <v>163</v>
      </c>
      <c r="AU392" s="17" t="s">
        <v>86</v>
      </c>
    </row>
    <row r="393" spans="2:65" s="12" customFormat="1">
      <c r="B393" s="145"/>
      <c r="D393" s="146" t="s">
        <v>165</v>
      </c>
      <c r="E393" s="147" t="s">
        <v>32</v>
      </c>
      <c r="F393" s="148" t="s">
        <v>172</v>
      </c>
      <c r="H393" s="147" t="s">
        <v>32</v>
      </c>
      <c r="I393" s="149"/>
      <c r="L393" s="145"/>
      <c r="M393" s="150"/>
      <c r="T393" s="151"/>
      <c r="AT393" s="147" t="s">
        <v>165</v>
      </c>
      <c r="AU393" s="147" t="s">
        <v>86</v>
      </c>
      <c r="AV393" s="12" t="s">
        <v>84</v>
      </c>
      <c r="AW393" s="12" t="s">
        <v>37</v>
      </c>
      <c r="AX393" s="12" t="s">
        <v>76</v>
      </c>
      <c r="AY393" s="147" t="s">
        <v>153</v>
      </c>
    </row>
    <row r="394" spans="2:65" s="13" customFormat="1">
      <c r="B394" s="152"/>
      <c r="D394" s="146" t="s">
        <v>165</v>
      </c>
      <c r="E394" s="153" t="s">
        <v>32</v>
      </c>
      <c r="F394" s="154" t="s">
        <v>76</v>
      </c>
      <c r="H394" s="155">
        <v>0</v>
      </c>
      <c r="I394" s="156"/>
      <c r="L394" s="152"/>
      <c r="M394" s="157"/>
      <c r="T394" s="158"/>
      <c r="AT394" s="153" t="s">
        <v>165</v>
      </c>
      <c r="AU394" s="153" t="s">
        <v>86</v>
      </c>
      <c r="AV394" s="13" t="s">
        <v>86</v>
      </c>
      <c r="AW394" s="13" t="s">
        <v>37</v>
      </c>
      <c r="AX394" s="13" t="s">
        <v>76</v>
      </c>
      <c r="AY394" s="153" t="s">
        <v>153</v>
      </c>
    </row>
    <row r="395" spans="2:65" s="12" customFormat="1">
      <c r="B395" s="145"/>
      <c r="D395" s="146" t="s">
        <v>165</v>
      </c>
      <c r="E395" s="147" t="s">
        <v>32</v>
      </c>
      <c r="F395" s="148" t="s">
        <v>174</v>
      </c>
      <c r="H395" s="147" t="s">
        <v>32</v>
      </c>
      <c r="I395" s="149"/>
      <c r="L395" s="145"/>
      <c r="M395" s="150"/>
      <c r="T395" s="151"/>
      <c r="AT395" s="147" t="s">
        <v>165</v>
      </c>
      <c r="AU395" s="147" t="s">
        <v>86</v>
      </c>
      <c r="AV395" s="12" t="s">
        <v>84</v>
      </c>
      <c r="AW395" s="12" t="s">
        <v>37</v>
      </c>
      <c r="AX395" s="12" t="s">
        <v>76</v>
      </c>
      <c r="AY395" s="147" t="s">
        <v>153</v>
      </c>
    </row>
    <row r="396" spans="2:65" s="13" customFormat="1">
      <c r="B396" s="152"/>
      <c r="D396" s="146" t="s">
        <v>165</v>
      </c>
      <c r="E396" s="153" t="s">
        <v>32</v>
      </c>
      <c r="F396" s="154" t="s">
        <v>84</v>
      </c>
      <c r="H396" s="155">
        <v>1</v>
      </c>
      <c r="I396" s="156"/>
      <c r="L396" s="152"/>
      <c r="M396" s="157"/>
      <c r="T396" s="158"/>
      <c r="AT396" s="153" t="s">
        <v>165</v>
      </c>
      <c r="AU396" s="153" t="s">
        <v>86</v>
      </c>
      <c r="AV396" s="13" t="s">
        <v>86</v>
      </c>
      <c r="AW396" s="13" t="s">
        <v>37</v>
      </c>
      <c r="AX396" s="13" t="s">
        <v>76</v>
      </c>
      <c r="AY396" s="153" t="s">
        <v>153</v>
      </c>
    </row>
    <row r="397" spans="2:65" s="12" customFormat="1">
      <c r="B397" s="145"/>
      <c r="D397" s="146" t="s">
        <v>165</v>
      </c>
      <c r="E397" s="147" t="s">
        <v>32</v>
      </c>
      <c r="F397" s="148" t="s">
        <v>176</v>
      </c>
      <c r="H397" s="147" t="s">
        <v>32</v>
      </c>
      <c r="I397" s="149"/>
      <c r="L397" s="145"/>
      <c r="M397" s="150"/>
      <c r="T397" s="151"/>
      <c r="AT397" s="147" t="s">
        <v>165</v>
      </c>
      <c r="AU397" s="147" t="s">
        <v>86</v>
      </c>
      <c r="AV397" s="12" t="s">
        <v>84</v>
      </c>
      <c r="AW397" s="12" t="s">
        <v>37</v>
      </c>
      <c r="AX397" s="12" t="s">
        <v>76</v>
      </c>
      <c r="AY397" s="147" t="s">
        <v>153</v>
      </c>
    </row>
    <row r="398" spans="2:65" s="13" customFormat="1">
      <c r="B398" s="152"/>
      <c r="D398" s="146" t="s">
        <v>165</v>
      </c>
      <c r="E398" s="153" t="s">
        <v>32</v>
      </c>
      <c r="F398" s="154" t="s">
        <v>84</v>
      </c>
      <c r="H398" s="155">
        <v>1</v>
      </c>
      <c r="I398" s="156"/>
      <c r="L398" s="152"/>
      <c r="M398" s="157"/>
      <c r="T398" s="158"/>
      <c r="AT398" s="153" t="s">
        <v>165</v>
      </c>
      <c r="AU398" s="153" t="s">
        <v>86</v>
      </c>
      <c r="AV398" s="13" t="s">
        <v>86</v>
      </c>
      <c r="AW398" s="13" t="s">
        <v>37</v>
      </c>
      <c r="AX398" s="13" t="s">
        <v>76</v>
      </c>
      <c r="AY398" s="153" t="s">
        <v>153</v>
      </c>
    </row>
    <row r="399" spans="2:65" s="14" customFormat="1">
      <c r="B399" s="159"/>
      <c r="D399" s="146" t="s">
        <v>165</v>
      </c>
      <c r="E399" s="160" t="s">
        <v>32</v>
      </c>
      <c r="F399" s="161" t="s">
        <v>178</v>
      </c>
      <c r="H399" s="162">
        <v>2</v>
      </c>
      <c r="I399" s="163"/>
      <c r="L399" s="159"/>
      <c r="M399" s="164"/>
      <c r="T399" s="165"/>
      <c r="AT399" s="160" t="s">
        <v>165</v>
      </c>
      <c r="AU399" s="160" t="s">
        <v>86</v>
      </c>
      <c r="AV399" s="14" t="s">
        <v>161</v>
      </c>
      <c r="AW399" s="14" t="s">
        <v>37</v>
      </c>
      <c r="AX399" s="14" t="s">
        <v>84</v>
      </c>
      <c r="AY399" s="160" t="s">
        <v>153</v>
      </c>
    </row>
    <row r="400" spans="2:65" s="1" customFormat="1" ht="16.5" customHeight="1">
      <c r="B400" s="33"/>
      <c r="C400" s="128" t="s">
        <v>601</v>
      </c>
      <c r="D400" s="128" t="s">
        <v>156</v>
      </c>
      <c r="E400" s="129" t="s">
        <v>602</v>
      </c>
      <c r="F400" s="130" t="s">
        <v>603</v>
      </c>
      <c r="G400" s="131" t="s">
        <v>271</v>
      </c>
      <c r="H400" s="132">
        <v>2</v>
      </c>
      <c r="I400" s="133">
        <v>36.729999999999997</v>
      </c>
      <c r="J400" s="134">
        <f>ROUND(I400*H400,2)</f>
        <v>73.459999999999994</v>
      </c>
      <c r="K400" s="130" t="s">
        <v>160</v>
      </c>
      <c r="L400" s="33"/>
      <c r="M400" s="135" t="s">
        <v>32</v>
      </c>
      <c r="N400" s="136" t="s">
        <v>47</v>
      </c>
      <c r="P400" s="137">
        <f>O400*H400</f>
        <v>0</v>
      </c>
      <c r="Q400" s="137">
        <v>0</v>
      </c>
      <c r="R400" s="137">
        <f>Q400*H400</f>
        <v>0</v>
      </c>
      <c r="S400" s="137">
        <v>2.4E-2</v>
      </c>
      <c r="T400" s="138">
        <f>S400*H400</f>
        <v>4.8000000000000001E-2</v>
      </c>
      <c r="AR400" s="139" t="s">
        <v>261</v>
      </c>
      <c r="AT400" s="139" t="s">
        <v>156</v>
      </c>
      <c r="AU400" s="139" t="s">
        <v>86</v>
      </c>
      <c r="AY400" s="17" t="s">
        <v>153</v>
      </c>
      <c r="BE400" s="140">
        <f>IF(N400="základní",J400,0)</f>
        <v>73.459999999999994</v>
      </c>
      <c r="BF400" s="140">
        <f>IF(N400="snížená",J400,0)</f>
        <v>0</v>
      </c>
      <c r="BG400" s="140">
        <f>IF(N400="zákl. přenesená",J400,0)</f>
        <v>0</v>
      </c>
      <c r="BH400" s="140">
        <f>IF(N400="sníž. přenesená",J400,0)</f>
        <v>0</v>
      </c>
      <c r="BI400" s="140">
        <f>IF(N400="nulová",J400,0)</f>
        <v>0</v>
      </c>
      <c r="BJ400" s="17" t="s">
        <v>84</v>
      </c>
      <c r="BK400" s="140">
        <f>ROUND(I400*H400,2)</f>
        <v>73.459999999999994</v>
      </c>
      <c r="BL400" s="17" t="s">
        <v>261</v>
      </c>
      <c r="BM400" s="139" t="s">
        <v>604</v>
      </c>
    </row>
    <row r="401" spans="2:65" s="1" customFormat="1">
      <c r="B401" s="33"/>
      <c r="D401" s="141" t="s">
        <v>163</v>
      </c>
      <c r="F401" s="142" t="s">
        <v>605</v>
      </c>
      <c r="I401" s="143"/>
      <c r="L401" s="33"/>
      <c r="M401" s="144"/>
      <c r="T401" s="54"/>
      <c r="AT401" s="17" t="s">
        <v>163</v>
      </c>
      <c r="AU401" s="17" t="s">
        <v>86</v>
      </c>
    </row>
    <row r="402" spans="2:65" s="12" customFormat="1">
      <c r="B402" s="145"/>
      <c r="D402" s="146" t="s">
        <v>165</v>
      </c>
      <c r="E402" s="147" t="s">
        <v>32</v>
      </c>
      <c r="F402" s="148" t="s">
        <v>172</v>
      </c>
      <c r="H402" s="147" t="s">
        <v>32</v>
      </c>
      <c r="I402" s="149"/>
      <c r="L402" s="145"/>
      <c r="M402" s="150"/>
      <c r="T402" s="151"/>
      <c r="AT402" s="147" t="s">
        <v>165</v>
      </c>
      <c r="AU402" s="147" t="s">
        <v>86</v>
      </c>
      <c r="AV402" s="12" t="s">
        <v>84</v>
      </c>
      <c r="AW402" s="12" t="s">
        <v>37</v>
      </c>
      <c r="AX402" s="12" t="s">
        <v>76</v>
      </c>
      <c r="AY402" s="147" t="s">
        <v>153</v>
      </c>
    </row>
    <row r="403" spans="2:65" s="13" customFormat="1">
      <c r="B403" s="152"/>
      <c r="D403" s="146" t="s">
        <v>165</v>
      </c>
      <c r="E403" s="153" t="s">
        <v>32</v>
      </c>
      <c r="F403" s="154" t="s">
        <v>76</v>
      </c>
      <c r="H403" s="155">
        <v>0</v>
      </c>
      <c r="I403" s="156"/>
      <c r="L403" s="152"/>
      <c r="M403" s="157"/>
      <c r="T403" s="158"/>
      <c r="AT403" s="153" t="s">
        <v>165</v>
      </c>
      <c r="AU403" s="153" t="s">
        <v>86</v>
      </c>
      <c r="AV403" s="13" t="s">
        <v>86</v>
      </c>
      <c r="AW403" s="13" t="s">
        <v>37</v>
      </c>
      <c r="AX403" s="13" t="s">
        <v>76</v>
      </c>
      <c r="AY403" s="153" t="s">
        <v>153</v>
      </c>
    </row>
    <row r="404" spans="2:65" s="12" customFormat="1">
      <c r="B404" s="145"/>
      <c r="D404" s="146" t="s">
        <v>165</v>
      </c>
      <c r="E404" s="147" t="s">
        <v>32</v>
      </c>
      <c r="F404" s="148" t="s">
        <v>174</v>
      </c>
      <c r="H404" s="147" t="s">
        <v>32</v>
      </c>
      <c r="I404" s="149"/>
      <c r="L404" s="145"/>
      <c r="M404" s="150"/>
      <c r="T404" s="151"/>
      <c r="AT404" s="147" t="s">
        <v>165</v>
      </c>
      <c r="AU404" s="147" t="s">
        <v>86</v>
      </c>
      <c r="AV404" s="12" t="s">
        <v>84</v>
      </c>
      <c r="AW404" s="12" t="s">
        <v>37</v>
      </c>
      <c r="AX404" s="12" t="s">
        <v>76</v>
      </c>
      <c r="AY404" s="147" t="s">
        <v>153</v>
      </c>
    </row>
    <row r="405" spans="2:65" s="13" customFormat="1">
      <c r="B405" s="152"/>
      <c r="D405" s="146" t="s">
        <v>165</v>
      </c>
      <c r="E405" s="153" t="s">
        <v>32</v>
      </c>
      <c r="F405" s="154" t="s">
        <v>84</v>
      </c>
      <c r="H405" s="155">
        <v>1</v>
      </c>
      <c r="I405" s="156"/>
      <c r="L405" s="152"/>
      <c r="M405" s="157"/>
      <c r="T405" s="158"/>
      <c r="AT405" s="153" t="s">
        <v>165</v>
      </c>
      <c r="AU405" s="153" t="s">
        <v>86</v>
      </c>
      <c r="AV405" s="13" t="s">
        <v>86</v>
      </c>
      <c r="AW405" s="13" t="s">
        <v>37</v>
      </c>
      <c r="AX405" s="13" t="s">
        <v>76</v>
      </c>
      <c r="AY405" s="153" t="s">
        <v>153</v>
      </c>
    </row>
    <row r="406" spans="2:65" s="12" customFormat="1">
      <c r="B406" s="145"/>
      <c r="D406" s="146" t="s">
        <v>165</v>
      </c>
      <c r="E406" s="147" t="s">
        <v>32</v>
      </c>
      <c r="F406" s="148" t="s">
        <v>176</v>
      </c>
      <c r="H406" s="147" t="s">
        <v>32</v>
      </c>
      <c r="I406" s="149"/>
      <c r="L406" s="145"/>
      <c r="M406" s="150"/>
      <c r="T406" s="151"/>
      <c r="AT406" s="147" t="s">
        <v>165</v>
      </c>
      <c r="AU406" s="147" t="s">
        <v>86</v>
      </c>
      <c r="AV406" s="12" t="s">
        <v>84</v>
      </c>
      <c r="AW406" s="12" t="s">
        <v>37</v>
      </c>
      <c r="AX406" s="12" t="s">
        <v>76</v>
      </c>
      <c r="AY406" s="147" t="s">
        <v>153</v>
      </c>
    </row>
    <row r="407" spans="2:65" s="13" customFormat="1">
      <c r="B407" s="152"/>
      <c r="D407" s="146" t="s">
        <v>165</v>
      </c>
      <c r="E407" s="153" t="s">
        <v>32</v>
      </c>
      <c r="F407" s="154" t="s">
        <v>84</v>
      </c>
      <c r="H407" s="155">
        <v>1</v>
      </c>
      <c r="I407" s="156"/>
      <c r="L407" s="152"/>
      <c r="M407" s="157"/>
      <c r="T407" s="158"/>
      <c r="AT407" s="153" t="s">
        <v>165</v>
      </c>
      <c r="AU407" s="153" t="s">
        <v>86</v>
      </c>
      <c r="AV407" s="13" t="s">
        <v>86</v>
      </c>
      <c r="AW407" s="13" t="s">
        <v>37</v>
      </c>
      <c r="AX407" s="13" t="s">
        <v>76</v>
      </c>
      <c r="AY407" s="153" t="s">
        <v>153</v>
      </c>
    </row>
    <row r="408" spans="2:65" s="14" customFormat="1">
      <c r="B408" s="159"/>
      <c r="D408" s="146" t="s">
        <v>165</v>
      </c>
      <c r="E408" s="160" t="s">
        <v>32</v>
      </c>
      <c r="F408" s="161" t="s">
        <v>178</v>
      </c>
      <c r="H408" s="162">
        <v>2</v>
      </c>
      <c r="I408" s="163"/>
      <c r="L408" s="159"/>
      <c r="M408" s="164"/>
      <c r="T408" s="165"/>
      <c r="AT408" s="160" t="s">
        <v>165</v>
      </c>
      <c r="AU408" s="160" t="s">
        <v>86</v>
      </c>
      <c r="AV408" s="14" t="s">
        <v>161</v>
      </c>
      <c r="AW408" s="14" t="s">
        <v>37</v>
      </c>
      <c r="AX408" s="14" t="s">
        <v>84</v>
      </c>
      <c r="AY408" s="160" t="s">
        <v>153</v>
      </c>
    </row>
    <row r="409" spans="2:65" s="1" customFormat="1" ht="24.2" customHeight="1">
      <c r="B409" s="33"/>
      <c r="C409" s="128" t="s">
        <v>606</v>
      </c>
      <c r="D409" s="128" t="s">
        <v>156</v>
      </c>
      <c r="E409" s="129" t="s">
        <v>607</v>
      </c>
      <c r="F409" s="130" t="s">
        <v>608</v>
      </c>
      <c r="G409" s="131" t="s">
        <v>271</v>
      </c>
      <c r="H409" s="132">
        <v>2</v>
      </c>
      <c r="I409" s="133">
        <v>800.47</v>
      </c>
      <c r="J409" s="134">
        <f>ROUND(I409*H409,2)</f>
        <v>1600.94</v>
      </c>
      <c r="K409" s="130" t="s">
        <v>160</v>
      </c>
      <c r="L409" s="33"/>
      <c r="M409" s="135" t="s">
        <v>32</v>
      </c>
      <c r="N409" s="136" t="s">
        <v>47</v>
      </c>
      <c r="P409" s="137">
        <f>O409*H409</f>
        <v>0</v>
      </c>
      <c r="Q409" s="137">
        <v>0</v>
      </c>
      <c r="R409" s="137">
        <f>Q409*H409</f>
        <v>0</v>
      </c>
      <c r="S409" s="137">
        <v>0</v>
      </c>
      <c r="T409" s="138">
        <f>S409*H409</f>
        <v>0</v>
      </c>
      <c r="AR409" s="139" t="s">
        <v>261</v>
      </c>
      <c r="AT409" s="139" t="s">
        <v>156</v>
      </c>
      <c r="AU409" s="139" t="s">
        <v>86</v>
      </c>
      <c r="AY409" s="17" t="s">
        <v>153</v>
      </c>
      <c r="BE409" s="140">
        <f>IF(N409="základní",J409,0)</f>
        <v>1600.94</v>
      </c>
      <c r="BF409" s="140">
        <f>IF(N409="snížená",J409,0)</f>
        <v>0</v>
      </c>
      <c r="BG409" s="140">
        <f>IF(N409="zákl. přenesená",J409,0)</f>
        <v>0</v>
      </c>
      <c r="BH409" s="140">
        <f>IF(N409="sníž. přenesená",J409,0)</f>
        <v>0</v>
      </c>
      <c r="BI409" s="140">
        <f>IF(N409="nulová",J409,0)</f>
        <v>0</v>
      </c>
      <c r="BJ409" s="17" t="s">
        <v>84</v>
      </c>
      <c r="BK409" s="140">
        <f>ROUND(I409*H409,2)</f>
        <v>1600.94</v>
      </c>
      <c r="BL409" s="17" t="s">
        <v>261</v>
      </c>
      <c r="BM409" s="139" t="s">
        <v>609</v>
      </c>
    </row>
    <row r="410" spans="2:65" s="1" customFormat="1">
      <c r="B410" s="33"/>
      <c r="D410" s="141" t="s">
        <v>163</v>
      </c>
      <c r="F410" s="142" t="s">
        <v>610</v>
      </c>
      <c r="I410" s="143"/>
      <c r="L410" s="33"/>
      <c r="M410" s="144"/>
      <c r="T410" s="54"/>
      <c r="AT410" s="17" t="s">
        <v>163</v>
      </c>
      <c r="AU410" s="17" t="s">
        <v>86</v>
      </c>
    </row>
    <row r="411" spans="2:65" s="12" customFormat="1">
      <c r="B411" s="145"/>
      <c r="D411" s="146" t="s">
        <v>165</v>
      </c>
      <c r="E411" s="147" t="s">
        <v>32</v>
      </c>
      <c r="F411" s="148" t="s">
        <v>172</v>
      </c>
      <c r="H411" s="147" t="s">
        <v>32</v>
      </c>
      <c r="I411" s="149"/>
      <c r="L411" s="145"/>
      <c r="M411" s="150"/>
      <c r="T411" s="151"/>
      <c r="AT411" s="147" t="s">
        <v>165</v>
      </c>
      <c r="AU411" s="147" t="s">
        <v>86</v>
      </c>
      <c r="AV411" s="12" t="s">
        <v>84</v>
      </c>
      <c r="AW411" s="12" t="s">
        <v>37</v>
      </c>
      <c r="AX411" s="12" t="s">
        <v>76</v>
      </c>
      <c r="AY411" s="147" t="s">
        <v>153</v>
      </c>
    </row>
    <row r="412" spans="2:65" s="13" customFormat="1">
      <c r="B412" s="152"/>
      <c r="D412" s="146" t="s">
        <v>165</v>
      </c>
      <c r="E412" s="153" t="s">
        <v>32</v>
      </c>
      <c r="F412" s="154" t="s">
        <v>76</v>
      </c>
      <c r="H412" s="155">
        <v>0</v>
      </c>
      <c r="I412" s="156"/>
      <c r="L412" s="152"/>
      <c r="M412" s="157"/>
      <c r="T412" s="158"/>
      <c r="AT412" s="153" t="s">
        <v>165</v>
      </c>
      <c r="AU412" s="153" t="s">
        <v>86</v>
      </c>
      <c r="AV412" s="13" t="s">
        <v>86</v>
      </c>
      <c r="AW412" s="13" t="s">
        <v>37</v>
      </c>
      <c r="AX412" s="13" t="s">
        <v>76</v>
      </c>
      <c r="AY412" s="153" t="s">
        <v>153</v>
      </c>
    </row>
    <row r="413" spans="2:65" s="12" customFormat="1">
      <c r="B413" s="145"/>
      <c r="D413" s="146" t="s">
        <v>165</v>
      </c>
      <c r="E413" s="147" t="s">
        <v>32</v>
      </c>
      <c r="F413" s="148" t="s">
        <v>174</v>
      </c>
      <c r="H413" s="147" t="s">
        <v>32</v>
      </c>
      <c r="I413" s="149"/>
      <c r="L413" s="145"/>
      <c r="M413" s="150"/>
      <c r="T413" s="151"/>
      <c r="AT413" s="147" t="s">
        <v>165</v>
      </c>
      <c r="AU413" s="147" t="s">
        <v>86</v>
      </c>
      <c r="AV413" s="12" t="s">
        <v>84</v>
      </c>
      <c r="AW413" s="12" t="s">
        <v>37</v>
      </c>
      <c r="AX413" s="12" t="s">
        <v>76</v>
      </c>
      <c r="AY413" s="147" t="s">
        <v>153</v>
      </c>
    </row>
    <row r="414" spans="2:65" s="13" customFormat="1">
      <c r="B414" s="152"/>
      <c r="D414" s="146" t="s">
        <v>165</v>
      </c>
      <c r="E414" s="153" t="s">
        <v>32</v>
      </c>
      <c r="F414" s="154" t="s">
        <v>84</v>
      </c>
      <c r="H414" s="155">
        <v>1</v>
      </c>
      <c r="I414" s="156"/>
      <c r="L414" s="152"/>
      <c r="M414" s="157"/>
      <c r="T414" s="158"/>
      <c r="AT414" s="153" t="s">
        <v>165</v>
      </c>
      <c r="AU414" s="153" t="s">
        <v>86</v>
      </c>
      <c r="AV414" s="13" t="s">
        <v>86</v>
      </c>
      <c r="AW414" s="13" t="s">
        <v>37</v>
      </c>
      <c r="AX414" s="13" t="s">
        <v>76</v>
      </c>
      <c r="AY414" s="153" t="s">
        <v>153</v>
      </c>
    </row>
    <row r="415" spans="2:65" s="12" customFormat="1">
      <c r="B415" s="145"/>
      <c r="D415" s="146" t="s">
        <v>165</v>
      </c>
      <c r="E415" s="147" t="s">
        <v>32</v>
      </c>
      <c r="F415" s="148" t="s">
        <v>176</v>
      </c>
      <c r="H415" s="147" t="s">
        <v>32</v>
      </c>
      <c r="I415" s="149"/>
      <c r="L415" s="145"/>
      <c r="M415" s="150"/>
      <c r="T415" s="151"/>
      <c r="AT415" s="147" t="s">
        <v>165</v>
      </c>
      <c r="AU415" s="147" t="s">
        <v>86</v>
      </c>
      <c r="AV415" s="12" t="s">
        <v>84</v>
      </c>
      <c r="AW415" s="12" t="s">
        <v>37</v>
      </c>
      <c r="AX415" s="12" t="s">
        <v>76</v>
      </c>
      <c r="AY415" s="147" t="s">
        <v>153</v>
      </c>
    </row>
    <row r="416" spans="2:65" s="13" customFormat="1">
      <c r="B416" s="152"/>
      <c r="D416" s="146" t="s">
        <v>165</v>
      </c>
      <c r="E416" s="153" t="s">
        <v>32</v>
      </c>
      <c r="F416" s="154" t="s">
        <v>84</v>
      </c>
      <c r="H416" s="155">
        <v>1</v>
      </c>
      <c r="I416" s="156"/>
      <c r="L416" s="152"/>
      <c r="M416" s="157"/>
      <c r="T416" s="158"/>
      <c r="AT416" s="153" t="s">
        <v>165</v>
      </c>
      <c r="AU416" s="153" t="s">
        <v>86</v>
      </c>
      <c r="AV416" s="13" t="s">
        <v>86</v>
      </c>
      <c r="AW416" s="13" t="s">
        <v>37</v>
      </c>
      <c r="AX416" s="13" t="s">
        <v>76</v>
      </c>
      <c r="AY416" s="153" t="s">
        <v>153</v>
      </c>
    </row>
    <row r="417" spans="2:65" s="14" customFormat="1">
      <c r="B417" s="159"/>
      <c r="D417" s="146" t="s">
        <v>165</v>
      </c>
      <c r="E417" s="160" t="s">
        <v>32</v>
      </c>
      <c r="F417" s="161" t="s">
        <v>178</v>
      </c>
      <c r="H417" s="162">
        <v>2</v>
      </c>
      <c r="I417" s="163"/>
      <c r="L417" s="159"/>
      <c r="M417" s="164"/>
      <c r="T417" s="165"/>
      <c r="AT417" s="160" t="s">
        <v>165</v>
      </c>
      <c r="AU417" s="160" t="s">
        <v>86</v>
      </c>
      <c r="AV417" s="14" t="s">
        <v>161</v>
      </c>
      <c r="AW417" s="14" t="s">
        <v>37</v>
      </c>
      <c r="AX417" s="14" t="s">
        <v>84</v>
      </c>
      <c r="AY417" s="160" t="s">
        <v>153</v>
      </c>
    </row>
    <row r="418" spans="2:65" s="1" customFormat="1" ht="24.2" customHeight="1">
      <c r="B418" s="33"/>
      <c r="C418" s="166" t="s">
        <v>611</v>
      </c>
      <c r="D418" s="166" t="s">
        <v>231</v>
      </c>
      <c r="E418" s="167" t="s">
        <v>612</v>
      </c>
      <c r="F418" s="168" t="s">
        <v>613</v>
      </c>
      <c r="G418" s="169" t="s">
        <v>271</v>
      </c>
      <c r="H418" s="170">
        <v>2</v>
      </c>
      <c r="I418" s="171">
        <v>2892.89</v>
      </c>
      <c r="J418" s="172">
        <f>ROUND(I418*H418,2)</f>
        <v>5785.78</v>
      </c>
      <c r="K418" s="168" t="s">
        <v>264</v>
      </c>
      <c r="L418" s="173"/>
      <c r="M418" s="174" t="s">
        <v>32</v>
      </c>
      <c r="N418" s="175" t="s">
        <v>47</v>
      </c>
      <c r="P418" s="137">
        <f>O418*H418</f>
        <v>0</v>
      </c>
      <c r="Q418" s="137">
        <v>1.2999999999999999E-2</v>
      </c>
      <c r="R418" s="137">
        <f>Q418*H418</f>
        <v>2.5999999999999999E-2</v>
      </c>
      <c r="S418" s="137">
        <v>0</v>
      </c>
      <c r="T418" s="138">
        <f>S418*H418</f>
        <v>0</v>
      </c>
      <c r="AR418" s="139" t="s">
        <v>354</v>
      </c>
      <c r="AT418" s="139" t="s">
        <v>231</v>
      </c>
      <c r="AU418" s="139" t="s">
        <v>86</v>
      </c>
      <c r="AY418" s="17" t="s">
        <v>153</v>
      </c>
      <c r="BE418" s="140">
        <f>IF(N418="základní",J418,0)</f>
        <v>5785.78</v>
      </c>
      <c r="BF418" s="140">
        <f>IF(N418="snížená",J418,0)</f>
        <v>0</v>
      </c>
      <c r="BG418" s="140">
        <f>IF(N418="zákl. přenesená",J418,0)</f>
        <v>0</v>
      </c>
      <c r="BH418" s="140">
        <f>IF(N418="sníž. přenesená",J418,0)</f>
        <v>0</v>
      </c>
      <c r="BI418" s="140">
        <f>IF(N418="nulová",J418,0)</f>
        <v>0</v>
      </c>
      <c r="BJ418" s="17" t="s">
        <v>84</v>
      </c>
      <c r="BK418" s="140">
        <f>ROUND(I418*H418,2)</f>
        <v>5785.78</v>
      </c>
      <c r="BL418" s="17" t="s">
        <v>261</v>
      </c>
      <c r="BM418" s="139" t="s">
        <v>614</v>
      </c>
    </row>
    <row r="419" spans="2:65" s="1" customFormat="1" ht="16.5" customHeight="1">
      <c r="B419" s="33"/>
      <c r="C419" s="128" t="s">
        <v>615</v>
      </c>
      <c r="D419" s="128" t="s">
        <v>156</v>
      </c>
      <c r="E419" s="129" t="s">
        <v>616</v>
      </c>
      <c r="F419" s="130" t="s">
        <v>617</v>
      </c>
      <c r="G419" s="131" t="s">
        <v>271</v>
      </c>
      <c r="H419" s="132">
        <v>4</v>
      </c>
      <c r="I419" s="133">
        <v>84.76</v>
      </c>
      <c r="J419" s="134">
        <f>ROUND(I419*H419,2)</f>
        <v>339.04</v>
      </c>
      <c r="K419" s="130" t="s">
        <v>160</v>
      </c>
      <c r="L419" s="33"/>
      <c r="M419" s="135" t="s">
        <v>32</v>
      </c>
      <c r="N419" s="136" t="s">
        <v>47</v>
      </c>
      <c r="P419" s="137">
        <f>O419*H419</f>
        <v>0</v>
      </c>
      <c r="Q419" s="137">
        <v>1.0000000000000001E-5</v>
      </c>
      <c r="R419" s="137">
        <f>Q419*H419</f>
        <v>4.0000000000000003E-5</v>
      </c>
      <c r="S419" s="137">
        <v>0</v>
      </c>
      <c r="T419" s="138">
        <f>S419*H419</f>
        <v>0</v>
      </c>
      <c r="AR419" s="139" t="s">
        <v>261</v>
      </c>
      <c r="AT419" s="139" t="s">
        <v>156</v>
      </c>
      <c r="AU419" s="139" t="s">
        <v>86</v>
      </c>
      <c r="AY419" s="17" t="s">
        <v>153</v>
      </c>
      <c r="BE419" s="140">
        <f>IF(N419="základní",J419,0)</f>
        <v>339.04</v>
      </c>
      <c r="BF419" s="140">
        <f>IF(N419="snížená",J419,0)</f>
        <v>0</v>
      </c>
      <c r="BG419" s="140">
        <f>IF(N419="zákl. přenesená",J419,0)</f>
        <v>0</v>
      </c>
      <c r="BH419" s="140">
        <f>IF(N419="sníž. přenesená",J419,0)</f>
        <v>0</v>
      </c>
      <c r="BI419" s="140">
        <f>IF(N419="nulová",J419,0)</f>
        <v>0</v>
      </c>
      <c r="BJ419" s="17" t="s">
        <v>84</v>
      </c>
      <c r="BK419" s="140">
        <f>ROUND(I419*H419,2)</f>
        <v>339.04</v>
      </c>
      <c r="BL419" s="17" t="s">
        <v>261</v>
      </c>
      <c r="BM419" s="139" t="s">
        <v>618</v>
      </c>
    </row>
    <row r="420" spans="2:65" s="1" customFormat="1">
      <c r="B420" s="33"/>
      <c r="D420" s="141" t="s">
        <v>163</v>
      </c>
      <c r="F420" s="142" t="s">
        <v>619</v>
      </c>
      <c r="I420" s="143"/>
      <c r="L420" s="33"/>
      <c r="M420" s="144"/>
      <c r="T420" s="54"/>
      <c r="AT420" s="17" t="s">
        <v>163</v>
      </c>
      <c r="AU420" s="17" t="s">
        <v>86</v>
      </c>
    </row>
    <row r="421" spans="2:65" s="12" customFormat="1">
      <c r="B421" s="145"/>
      <c r="D421" s="146" t="s">
        <v>165</v>
      </c>
      <c r="E421" s="147" t="s">
        <v>32</v>
      </c>
      <c r="F421" s="148" t="s">
        <v>620</v>
      </c>
      <c r="H421" s="147" t="s">
        <v>32</v>
      </c>
      <c r="I421" s="149"/>
      <c r="L421" s="145"/>
      <c r="M421" s="150"/>
      <c r="T421" s="151"/>
      <c r="AT421" s="147" t="s">
        <v>165</v>
      </c>
      <c r="AU421" s="147" t="s">
        <v>86</v>
      </c>
      <c r="AV421" s="12" t="s">
        <v>84</v>
      </c>
      <c r="AW421" s="12" t="s">
        <v>37</v>
      </c>
      <c r="AX421" s="12" t="s">
        <v>76</v>
      </c>
      <c r="AY421" s="147" t="s">
        <v>153</v>
      </c>
    </row>
    <row r="422" spans="2:65" s="13" customFormat="1">
      <c r="B422" s="152"/>
      <c r="D422" s="146" t="s">
        <v>165</v>
      </c>
      <c r="E422" s="153" t="s">
        <v>32</v>
      </c>
      <c r="F422" s="154" t="s">
        <v>161</v>
      </c>
      <c r="H422" s="155">
        <v>4</v>
      </c>
      <c r="I422" s="156"/>
      <c r="L422" s="152"/>
      <c r="M422" s="157"/>
      <c r="T422" s="158"/>
      <c r="AT422" s="153" t="s">
        <v>165</v>
      </c>
      <c r="AU422" s="153" t="s">
        <v>86</v>
      </c>
      <c r="AV422" s="13" t="s">
        <v>86</v>
      </c>
      <c r="AW422" s="13" t="s">
        <v>37</v>
      </c>
      <c r="AX422" s="13" t="s">
        <v>84</v>
      </c>
      <c r="AY422" s="153" t="s">
        <v>153</v>
      </c>
    </row>
    <row r="423" spans="2:65" s="1" customFormat="1" ht="21.75" customHeight="1">
      <c r="B423" s="33"/>
      <c r="C423" s="128" t="s">
        <v>621</v>
      </c>
      <c r="D423" s="128" t="s">
        <v>156</v>
      </c>
      <c r="E423" s="129" t="s">
        <v>622</v>
      </c>
      <c r="F423" s="130" t="s">
        <v>623</v>
      </c>
      <c r="G423" s="131" t="s">
        <v>271</v>
      </c>
      <c r="H423" s="132">
        <v>4</v>
      </c>
      <c r="I423" s="133">
        <v>84.76</v>
      </c>
      <c r="J423" s="134">
        <f>ROUND(I423*H423,2)</f>
        <v>339.04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6.9999999999999994E-5</v>
      </c>
      <c r="R423" s="137">
        <f>Q423*H423</f>
        <v>2.7999999999999998E-4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339.04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339.04</v>
      </c>
      <c r="BL423" s="17" t="s">
        <v>261</v>
      </c>
      <c r="BM423" s="139" t="s">
        <v>624</v>
      </c>
    </row>
    <row r="424" spans="2:65" s="1" customFormat="1">
      <c r="B424" s="33"/>
      <c r="D424" s="141" t="s">
        <v>163</v>
      </c>
      <c r="F424" s="142" t="s">
        <v>625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" customFormat="1" ht="33" customHeight="1">
      <c r="B425" s="33"/>
      <c r="C425" s="128" t="s">
        <v>626</v>
      </c>
      <c r="D425" s="128" t="s">
        <v>156</v>
      </c>
      <c r="E425" s="129" t="s">
        <v>627</v>
      </c>
      <c r="F425" s="130" t="s">
        <v>628</v>
      </c>
      <c r="G425" s="131" t="s">
        <v>271</v>
      </c>
      <c r="H425" s="132">
        <v>4</v>
      </c>
      <c r="I425" s="133">
        <v>113.01</v>
      </c>
      <c r="J425" s="134">
        <f>ROUND(I425*H425,2)</f>
        <v>452.04</v>
      </c>
      <c r="K425" s="130" t="s">
        <v>160</v>
      </c>
      <c r="L425" s="33"/>
      <c r="M425" s="135" t="s">
        <v>32</v>
      </c>
      <c r="N425" s="136" t="s">
        <v>47</v>
      </c>
      <c r="P425" s="137">
        <f>O425*H425</f>
        <v>0</v>
      </c>
      <c r="Q425" s="137">
        <v>2.3400000000000001E-3</v>
      </c>
      <c r="R425" s="137">
        <f>Q425*H425</f>
        <v>9.3600000000000003E-3</v>
      </c>
      <c r="S425" s="137">
        <v>0</v>
      </c>
      <c r="T425" s="138">
        <f>S425*H425</f>
        <v>0</v>
      </c>
      <c r="AR425" s="139" t="s">
        <v>261</v>
      </c>
      <c r="AT425" s="139" t="s">
        <v>156</v>
      </c>
      <c r="AU425" s="139" t="s">
        <v>86</v>
      </c>
      <c r="AY425" s="17" t="s">
        <v>153</v>
      </c>
      <c r="BE425" s="140">
        <f>IF(N425="základní",J425,0)</f>
        <v>452.04</v>
      </c>
      <c r="BF425" s="140">
        <f>IF(N425="snížená",J425,0)</f>
        <v>0</v>
      </c>
      <c r="BG425" s="140">
        <f>IF(N425="zákl. přenesená",J425,0)</f>
        <v>0</v>
      </c>
      <c r="BH425" s="140">
        <f>IF(N425="sníž. přenesená",J425,0)</f>
        <v>0</v>
      </c>
      <c r="BI425" s="140">
        <f>IF(N425="nulová",J425,0)</f>
        <v>0</v>
      </c>
      <c r="BJ425" s="17" t="s">
        <v>84</v>
      </c>
      <c r="BK425" s="140">
        <f>ROUND(I425*H425,2)</f>
        <v>452.04</v>
      </c>
      <c r="BL425" s="17" t="s">
        <v>261</v>
      </c>
      <c r="BM425" s="139" t="s">
        <v>629</v>
      </c>
    </row>
    <row r="426" spans="2:65" s="1" customFormat="1">
      <c r="B426" s="33"/>
      <c r="D426" s="141" t="s">
        <v>163</v>
      </c>
      <c r="F426" s="142" t="s">
        <v>630</v>
      </c>
      <c r="I426" s="143"/>
      <c r="L426" s="33"/>
      <c r="M426" s="144"/>
      <c r="T426" s="54"/>
      <c r="AT426" s="17" t="s">
        <v>163</v>
      </c>
      <c r="AU426" s="17" t="s">
        <v>86</v>
      </c>
    </row>
    <row r="427" spans="2:65" s="1" customFormat="1" ht="16.5" customHeight="1">
      <c r="B427" s="33"/>
      <c r="C427" s="166" t="s">
        <v>631</v>
      </c>
      <c r="D427" s="166" t="s">
        <v>231</v>
      </c>
      <c r="E427" s="167" t="s">
        <v>632</v>
      </c>
      <c r="F427" s="168" t="s">
        <v>633</v>
      </c>
      <c r="G427" s="169" t="s">
        <v>271</v>
      </c>
      <c r="H427" s="170">
        <v>4</v>
      </c>
      <c r="I427" s="171">
        <v>244.85</v>
      </c>
      <c r="J427" s="172">
        <f>ROUND(I427*H427,2)</f>
        <v>979.4</v>
      </c>
      <c r="K427" s="168" t="s">
        <v>264</v>
      </c>
      <c r="L427" s="173"/>
      <c r="M427" s="174" t="s">
        <v>32</v>
      </c>
      <c r="N427" s="175" t="s">
        <v>47</v>
      </c>
      <c r="P427" s="137">
        <f>O427*H427</f>
        <v>0</v>
      </c>
      <c r="Q427" s="137">
        <v>5.8E-4</v>
      </c>
      <c r="R427" s="137">
        <f>Q427*H427</f>
        <v>2.32E-3</v>
      </c>
      <c r="S427" s="137">
        <v>0</v>
      </c>
      <c r="T427" s="138">
        <f>S427*H427</f>
        <v>0</v>
      </c>
      <c r="AR427" s="139" t="s">
        <v>354</v>
      </c>
      <c r="AT427" s="139" t="s">
        <v>231</v>
      </c>
      <c r="AU427" s="139" t="s">
        <v>86</v>
      </c>
      <c r="AY427" s="17" t="s">
        <v>153</v>
      </c>
      <c r="BE427" s="140">
        <f>IF(N427="základní",J427,0)</f>
        <v>979.4</v>
      </c>
      <c r="BF427" s="140">
        <f>IF(N427="snížená",J427,0)</f>
        <v>0</v>
      </c>
      <c r="BG427" s="140">
        <f>IF(N427="zákl. přenesená",J427,0)</f>
        <v>0</v>
      </c>
      <c r="BH427" s="140">
        <f>IF(N427="sníž. přenesená",J427,0)</f>
        <v>0</v>
      </c>
      <c r="BI427" s="140">
        <f>IF(N427="nulová",J427,0)</f>
        <v>0</v>
      </c>
      <c r="BJ427" s="17" t="s">
        <v>84</v>
      </c>
      <c r="BK427" s="140">
        <f>ROUND(I427*H427,2)</f>
        <v>979.4</v>
      </c>
      <c r="BL427" s="17" t="s">
        <v>261</v>
      </c>
      <c r="BM427" s="139" t="s">
        <v>634</v>
      </c>
    </row>
    <row r="428" spans="2:65" s="1" customFormat="1" ht="24.2" customHeight="1">
      <c r="B428" s="33"/>
      <c r="C428" s="128" t="s">
        <v>635</v>
      </c>
      <c r="D428" s="128" t="s">
        <v>156</v>
      </c>
      <c r="E428" s="129" t="s">
        <v>636</v>
      </c>
      <c r="F428" s="130" t="s">
        <v>637</v>
      </c>
      <c r="G428" s="131" t="s">
        <v>271</v>
      </c>
      <c r="H428" s="132">
        <v>1</v>
      </c>
      <c r="I428" s="133">
        <v>894.64</v>
      </c>
      <c r="J428" s="134">
        <f>ROUND(I428*H428,2)</f>
        <v>894.64</v>
      </c>
      <c r="K428" s="130" t="s">
        <v>160</v>
      </c>
      <c r="L428" s="33"/>
      <c r="M428" s="135" t="s">
        <v>32</v>
      </c>
      <c r="N428" s="136" t="s">
        <v>47</v>
      </c>
      <c r="P428" s="137">
        <f>O428*H428</f>
        <v>0</v>
      </c>
      <c r="Q428" s="137">
        <v>0</v>
      </c>
      <c r="R428" s="137">
        <f>Q428*H428</f>
        <v>0</v>
      </c>
      <c r="S428" s="137">
        <v>0</v>
      </c>
      <c r="T428" s="138">
        <f>S428*H428</f>
        <v>0</v>
      </c>
      <c r="AR428" s="139" t="s">
        <v>261</v>
      </c>
      <c r="AT428" s="139" t="s">
        <v>156</v>
      </c>
      <c r="AU428" s="139" t="s">
        <v>86</v>
      </c>
      <c r="AY428" s="17" t="s">
        <v>153</v>
      </c>
      <c r="BE428" s="140">
        <f>IF(N428="základní",J428,0)</f>
        <v>894.64</v>
      </c>
      <c r="BF428" s="140">
        <f>IF(N428="snížená",J428,0)</f>
        <v>0</v>
      </c>
      <c r="BG428" s="140">
        <f>IF(N428="zákl. přenesená",J428,0)</f>
        <v>0</v>
      </c>
      <c r="BH428" s="140">
        <f>IF(N428="sníž. přenesená",J428,0)</f>
        <v>0</v>
      </c>
      <c r="BI428" s="140">
        <f>IF(N428="nulová",J428,0)</f>
        <v>0</v>
      </c>
      <c r="BJ428" s="17" t="s">
        <v>84</v>
      </c>
      <c r="BK428" s="140">
        <f>ROUND(I428*H428,2)</f>
        <v>894.64</v>
      </c>
      <c r="BL428" s="17" t="s">
        <v>261</v>
      </c>
      <c r="BM428" s="139" t="s">
        <v>638</v>
      </c>
    </row>
    <row r="429" spans="2:65" s="1" customFormat="1">
      <c r="B429" s="33"/>
      <c r="D429" s="141" t="s">
        <v>163</v>
      </c>
      <c r="F429" s="142" t="s">
        <v>639</v>
      </c>
      <c r="I429" s="143"/>
      <c r="L429" s="33"/>
      <c r="M429" s="144"/>
      <c r="T429" s="54"/>
      <c r="AT429" s="17" t="s">
        <v>163</v>
      </c>
      <c r="AU429" s="17" t="s">
        <v>86</v>
      </c>
    </row>
    <row r="430" spans="2:65" s="1" customFormat="1" ht="16.5" customHeight="1">
      <c r="B430" s="33"/>
      <c r="C430" s="166" t="s">
        <v>640</v>
      </c>
      <c r="D430" s="166" t="s">
        <v>231</v>
      </c>
      <c r="E430" s="167" t="s">
        <v>641</v>
      </c>
      <c r="F430" s="168" t="s">
        <v>642</v>
      </c>
      <c r="G430" s="169" t="s">
        <v>271</v>
      </c>
      <c r="H430" s="170">
        <v>1</v>
      </c>
      <c r="I430" s="171">
        <v>1163.03</v>
      </c>
      <c r="J430" s="172">
        <f>ROUND(I430*H430,2)</f>
        <v>1163.03</v>
      </c>
      <c r="K430" s="168" t="s">
        <v>264</v>
      </c>
      <c r="L430" s="173"/>
      <c r="M430" s="174" t="s">
        <v>32</v>
      </c>
      <c r="N430" s="175" t="s">
        <v>47</v>
      </c>
      <c r="P430" s="137">
        <f>O430*H430</f>
        <v>0</v>
      </c>
      <c r="Q430" s="137">
        <v>3.4200000000000001E-2</v>
      </c>
      <c r="R430" s="137">
        <f>Q430*H430</f>
        <v>3.4200000000000001E-2</v>
      </c>
      <c r="S430" s="137">
        <v>0</v>
      </c>
      <c r="T430" s="138">
        <f>S430*H430</f>
        <v>0</v>
      </c>
      <c r="AR430" s="139" t="s">
        <v>354</v>
      </c>
      <c r="AT430" s="139" t="s">
        <v>231</v>
      </c>
      <c r="AU430" s="139" t="s">
        <v>86</v>
      </c>
      <c r="AY430" s="17" t="s">
        <v>153</v>
      </c>
      <c r="BE430" s="140">
        <f>IF(N430="základní",J430,0)</f>
        <v>1163.03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1163.03</v>
      </c>
      <c r="BL430" s="17" t="s">
        <v>261</v>
      </c>
      <c r="BM430" s="139" t="s">
        <v>643</v>
      </c>
    </row>
    <row r="431" spans="2:65" s="1" customFormat="1" ht="21.75" customHeight="1">
      <c r="B431" s="33"/>
      <c r="C431" s="128" t="s">
        <v>644</v>
      </c>
      <c r="D431" s="128" t="s">
        <v>156</v>
      </c>
      <c r="E431" s="129" t="s">
        <v>645</v>
      </c>
      <c r="F431" s="130" t="s">
        <v>646</v>
      </c>
      <c r="G431" s="131" t="s">
        <v>271</v>
      </c>
      <c r="H431" s="132">
        <v>2</v>
      </c>
      <c r="I431" s="133">
        <v>134.66999999999999</v>
      </c>
      <c r="J431" s="134">
        <f>ROUND(I431*H431,2)</f>
        <v>269.33999999999997</v>
      </c>
      <c r="K431" s="130" t="s">
        <v>160</v>
      </c>
      <c r="L431" s="33"/>
      <c r="M431" s="135" t="s">
        <v>32</v>
      </c>
      <c r="N431" s="136" t="s">
        <v>47</v>
      </c>
      <c r="P431" s="137">
        <f>O431*H431</f>
        <v>0</v>
      </c>
      <c r="Q431" s="137">
        <v>0</v>
      </c>
      <c r="R431" s="137">
        <f>Q431*H431</f>
        <v>0</v>
      </c>
      <c r="S431" s="137">
        <v>0</v>
      </c>
      <c r="T431" s="138">
        <f>S431*H431</f>
        <v>0</v>
      </c>
      <c r="AR431" s="139" t="s">
        <v>261</v>
      </c>
      <c r="AT431" s="139" t="s">
        <v>156</v>
      </c>
      <c r="AU431" s="139" t="s">
        <v>86</v>
      </c>
      <c r="AY431" s="17" t="s">
        <v>153</v>
      </c>
      <c r="BE431" s="140">
        <f>IF(N431="základní",J431,0)</f>
        <v>269.33999999999997</v>
      </c>
      <c r="BF431" s="140">
        <f>IF(N431="snížená",J431,0)</f>
        <v>0</v>
      </c>
      <c r="BG431" s="140">
        <f>IF(N431="zákl. přenesená",J431,0)</f>
        <v>0</v>
      </c>
      <c r="BH431" s="140">
        <f>IF(N431="sníž. přenesená",J431,0)</f>
        <v>0</v>
      </c>
      <c r="BI431" s="140">
        <f>IF(N431="nulová",J431,0)</f>
        <v>0</v>
      </c>
      <c r="BJ431" s="17" t="s">
        <v>84</v>
      </c>
      <c r="BK431" s="140">
        <f>ROUND(I431*H431,2)</f>
        <v>269.33999999999997</v>
      </c>
      <c r="BL431" s="17" t="s">
        <v>261</v>
      </c>
      <c r="BM431" s="139" t="s">
        <v>647</v>
      </c>
    </row>
    <row r="432" spans="2:65" s="1" customFormat="1">
      <c r="B432" s="33"/>
      <c r="D432" s="141" t="s">
        <v>163</v>
      </c>
      <c r="F432" s="142" t="s">
        <v>648</v>
      </c>
      <c r="I432" s="143"/>
      <c r="L432" s="33"/>
      <c r="M432" s="144"/>
      <c r="T432" s="54"/>
      <c r="AT432" s="17" t="s">
        <v>163</v>
      </c>
      <c r="AU432" s="17" t="s">
        <v>86</v>
      </c>
    </row>
    <row r="433" spans="2:65" s="1" customFormat="1" ht="21.75" customHeight="1">
      <c r="B433" s="33"/>
      <c r="C433" s="128" t="s">
        <v>649</v>
      </c>
      <c r="D433" s="128" t="s">
        <v>156</v>
      </c>
      <c r="E433" s="129" t="s">
        <v>650</v>
      </c>
      <c r="F433" s="130" t="s">
        <v>651</v>
      </c>
      <c r="G433" s="131" t="s">
        <v>271</v>
      </c>
      <c r="H433" s="132">
        <v>2</v>
      </c>
      <c r="I433" s="133">
        <v>37.76</v>
      </c>
      <c r="J433" s="134">
        <f>ROUND(I433*H433,2)</f>
        <v>75.52</v>
      </c>
      <c r="K433" s="130" t="s">
        <v>160</v>
      </c>
      <c r="L433" s="33"/>
      <c r="M433" s="135" t="s">
        <v>32</v>
      </c>
      <c r="N433" s="136" t="s">
        <v>47</v>
      </c>
      <c r="P433" s="137">
        <f>O433*H433</f>
        <v>0</v>
      </c>
      <c r="Q433" s="137">
        <v>0</v>
      </c>
      <c r="R433" s="137">
        <f>Q433*H433</f>
        <v>0</v>
      </c>
      <c r="S433" s="137">
        <v>0</v>
      </c>
      <c r="T433" s="138">
        <f>S433*H433</f>
        <v>0</v>
      </c>
      <c r="AR433" s="139" t="s">
        <v>261</v>
      </c>
      <c r="AT433" s="139" t="s">
        <v>156</v>
      </c>
      <c r="AU433" s="139" t="s">
        <v>86</v>
      </c>
      <c r="AY433" s="17" t="s">
        <v>153</v>
      </c>
      <c r="BE433" s="140">
        <f>IF(N433="základní",J433,0)</f>
        <v>75.52</v>
      </c>
      <c r="BF433" s="140">
        <f>IF(N433="snížená",J433,0)</f>
        <v>0</v>
      </c>
      <c r="BG433" s="140">
        <f>IF(N433="zákl. přenesená",J433,0)</f>
        <v>0</v>
      </c>
      <c r="BH433" s="140">
        <f>IF(N433="sníž. přenesená",J433,0)</f>
        <v>0</v>
      </c>
      <c r="BI433" s="140">
        <f>IF(N433="nulová",J433,0)</f>
        <v>0</v>
      </c>
      <c r="BJ433" s="17" t="s">
        <v>84</v>
      </c>
      <c r="BK433" s="140">
        <f>ROUND(I433*H433,2)</f>
        <v>75.52</v>
      </c>
      <c r="BL433" s="17" t="s">
        <v>261</v>
      </c>
      <c r="BM433" s="139" t="s">
        <v>652</v>
      </c>
    </row>
    <row r="434" spans="2:65" s="1" customFormat="1">
      <c r="B434" s="33"/>
      <c r="D434" s="141" t="s">
        <v>163</v>
      </c>
      <c r="F434" s="142" t="s">
        <v>653</v>
      </c>
      <c r="I434" s="143"/>
      <c r="L434" s="33"/>
      <c r="M434" s="144"/>
      <c r="T434" s="54"/>
      <c r="AT434" s="17" t="s">
        <v>163</v>
      </c>
      <c r="AU434" s="17" t="s">
        <v>86</v>
      </c>
    </row>
    <row r="435" spans="2:65" s="1" customFormat="1" ht="24.2" customHeight="1">
      <c r="B435" s="33"/>
      <c r="C435" s="128" t="s">
        <v>654</v>
      </c>
      <c r="D435" s="128" t="s">
        <v>156</v>
      </c>
      <c r="E435" s="129" t="s">
        <v>655</v>
      </c>
      <c r="F435" s="130" t="s">
        <v>656</v>
      </c>
      <c r="G435" s="131" t="s">
        <v>294</v>
      </c>
      <c r="H435" s="132">
        <v>7.1999999999999995E-2</v>
      </c>
      <c r="I435" s="133">
        <v>1271.33</v>
      </c>
      <c r="J435" s="134">
        <f>ROUND(I435*H435,2)</f>
        <v>91.54</v>
      </c>
      <c r="K435" s="130" t="s">
        <v>160</v>
      </c>
      <c r="L435" s="33"/>
      <c r="M435" s="135" t="s">
        <v>32</v>
      </c>
      <c r="N435" s="136" t="s">
        <v>47</v>
      </c>
      <c r="P435" s="137">
        <f>O435*H435</f>
        <v>0</v>
      </c>
      <c r="Q435" s="137">
        <v>0</v>
      </c>
      <c r="R435" s="137">
        <f>Q435*H435</f>
        <v>0</v>
      </c>
      <c r="S435" s="137">
        <v>0</v>
      </c>
      <c r="T435" s="138">
        <f>S435*H435</f>
        <v>0</v>
      </c>
      <c r="AR435" s="139" t="s">
        <v>261</v>
      </c>
      <c r="AT435" s="139" t="s">
        <v>156</v>
      </c>
      <c r="AU435" s="139" t="s">
        <v>86</v>
      </c>
      <c r="AY435" s="17" t="s">
        <v>153</v>
      </c>
      <c r="BE435" s="140">
        <f>IF(N435="základní",J435,0)</f>
        <v>91.54</v>
      </c>
      <c r="BF435" s="140">
        <f>IF(N435="snížená",J435,0)</f>
        <v>0</v>
      </c>
      <c r="BG435" s="140">
        <f>IF(N435="zákl. přenesená",J435,0)</f>
        <v>0</v>
      </c>
      <c r="BH435" s="140">
        <f>IF(N435="sníž. přenesená",J435,0)</f>
        <v>0</v>
      </c>
      <c r="BI435" s="140">
        <f>IF(N435="nulová",J435,0)</f>
        <v>0</v>
      </c>
      <c r="BJ435" s="17" t="s">
        <v>84</v>
      </c>
      <c r="BK435" s="140">
        <f>ROUND(I435*H435,2)</f>
        <v>91.54</v>
      </c>
      <c r="BL435" s="17" t="s">
        <v>261</v>
      </c>
      <c r="BM435" s="139" t="s">
        <v>657</v>
      </c>
    </row>
    <row r="436" spans="2:65" s="1" customFormat="1">
      <c r="B436" s="33"/>
      <c r="D436" s="141" t="s">
        <v>163</v>
      </c>
      <c r="F436" s="142" t="s">
        <v>658</v>
      </c>
      <c r="I436" s="143"/>
      <c r="L436" s="33"/>
      <c r="M436" s="144"/>
      <c r="T436" s="54"/>
      <c r="AT436" s="17" t="s">
        <v>163</v>
      </c>
      <c r="AU436" s="17" t="s">
        <v>86</v>
      </c>
    </row>
    <row r="437" spans="2:65" s="11" customFormat="1" ht="22.9" customHeight="1">
      <c r="B437" s="116"/>
      <c r="D437" s="117" t="s">
        <v>75</v>
      </c>
      <c r="E437" s="126" t="s">
        <v>659</v>
      </c>
      <c r="F437" s="126" t="s">
        <v>660</v>
      </c>
      <c r="I437" s="119"/>
      <c r="J437" s="127">
        <f>BK437</f>
        <v>1144.53</v>
      </c>
      <c r="L437" s="116"/>
      <c r="M437" s="121"/>
      <c r="P437" s="122">
        <f>SUM(P438:P450)</f>
        <v>0</v>
      </c>
      <c r="R437" s="122">
        <f>SUM(R438:R450)</f>
        <v>1.4116999999999999E-3</v>
      </c>
      <c r="T437" s="123">
        <f>SUM(T438:T450)</f>
        <v>5.0000000000000001E-4</v>
      </c>
      <c r="AR437" s="117" t="s">
        <v>86</v>
      </c>
      <c r="AT437" s="124" t="s">
        <v>75</v>
      </c>
      <c r="AU437" s="124" t="s">
        <v>84</v>
      </c>
      <c r="AY437" s="117" t="s">
        <v>153</v>
      </c>
      <c r="BK437" s="125">
        <f>SUM(BK438:BK450)</f>
        <v>1144.53</v>
      </c>
    </row>
    <row r="438" spans="2:65" s="1" customFormat="1" ht="16.5" customHeight="1">
      <c r="B438" s="33"/>
      <c r="C438" s="128" t="s">
        <v>661</v>
      </c>
      <c r="D438" s="128" t="s">
        <v>156</v>
      </c>
      <c r="E438" s="129" t="s">
        <v>662</v>
      </c>
      <c r="F438" s="130" t="s">
        <v>663</v>
      </c>
      <c r="G438" s="131" t="s">
        <v>271</v>
      </c>
      <c r="H438" s="132">
        <v>1</v>
      </c>
      <c r="I438" s="133">
        <v>226.01</v>
      </c>
      <c r="J438" s="134">
        <f>ROUND(I438*H438,2)</f>
        <v>226.01</v>
      </c>
      <c r="K438" s="130" t="s">
        <v>160</v>
      </c>
      <c r="L438" s="33"/>
      <c r="M438" s="135" t="s">
        <v>32</v>
      </c>
      <c r="N438" s="136" t="s">
        <v>47</v>
      </c>
      <c r="P438" s="137">
        <f>O438*H438</f>
        <v>0</v>
      </c>
      <c r="Q438" s="137">
        <v>0</v>
      </c>
      <c r="R438" s="137">
        <f>Q438*H438</f>
        <v>0</v>
      </c>
      <c r="S438" s="137">
        <v>5.0000000000000001E-4</v>
      </c>
      <c r="T438" s="138">
        <f>S438*H438</f>
        <v>5.0000000000000001E-4</v>
      </c>
      <c r="AR438" s="139" t="s">
        <v>261</v>
      </c>
      <c r="AT438" s="139" t="s">
        <v>156</v>
      </c>
      <c r="AU438" s="139" t="s">
        <v>86</v>
      </c>
      <c r="AY438" s="17" t="s">
        <v>153</v>
      </c>
      <c r="BE438" s="140">
        <f>IF(N438="základní",J438,0)</f>
        <v>226.01</v>
      </c>
      <c r="BF438" s="140">
        <f>IF(N438="snížená",J438,0)</f>
        <v>0</v>
      </c>
      <c r="BG438" s="140">
        <f>IF(N438="zákl. přenesená",J438,0)</f>
        <v>0</v>
      </c>
      <c r="BH438" s="140">
        <f>IF(N438="sníž. přenesená",J438,0)</f>
        <v>0</v>
      </c>
      <c r="BI438" s="140">
        <f>IF(N438="nulová",J438,0)</f>
        <v>0</v>
      </c>
      <c r="BJ438" s="17" t="s">
        <v>84</v>
      </c>
      <c r="BK438" s="140">
        <f>ROUND(I438*H438,2)</f>
        <v>226.01</v>
      </c>
      <c r="BL438" s="17" t="s">
        <v>261</v>
      </c>
      <c r="BM438" s="139" t="s">
        <v>664</v>
      </c>
    </row>
    <row r="439" spans="2:65" s="1" customFormat="1">
      <c r="B439" s="33"/>
      <c r="D439" s="141" t="s">
        <v>163</v>
      </c>
      <c r="F439" s="142" t="s">
        <v>665</v>
      </c>
      <c r="I439" s="143"/>
      <c r="L439" s="33"/>
      <c r="M439" s="144"/>
      <c r="T439" s="54"/>
      <c r="AT439" s="17" t="s">
        <v>163</v>
      </c>
      <c r="AU439" s="17" t="s">
        <v>86</v>
      </c>
    </row>
    <row r="440" spans="2:65" s="12" customFormat="1">
      <c r="B440" s="145"/>
      <c r="D440" s="146" t="s">
        <v>165</v>
      </c>
      <c r="E440" s="147" t="s">
        <v>32</v>
      </c>
      <c r="F440" s="148" t="s">
        <v>176</v>
      </c>
      <c r="H440" s="147" t="s">
        <v>32</v>
      </c>
      <c r="I440" s="149"/>
      <c r="L440" s="145"/>
      <c r="M440" s="150"/>
      <c r="T440" s="151"/>
      <c r="AT440" s="147" t="s">
        <v>165</v>
      </c>
      <c r="AU440" s="147" t="s">
        <v>86</v>
      </c>
      <c r="AV440" s="12" t="s">
        <v>84</v>
      </c>
      <c r="AW440" s="12" t="s">
        <v>37</v>
      </c>
      <c r="AX440" s="12" t="s">
        <v>76</v>
      </c>
      <c r="AY440" s="147" t="s">
        <v>153</v>
      </c>
    </row>
    <row r="441" spans="2:65" s="13" customFormat="1">
      <c r="B441" s="152"/>
      <c r="D441" s="146" t="s">
        <v>165</v>
      </c>
      <c r="E441" s="153" t="s">
        <v>32</v>
      </c>
      <c r="F441" s="154" t="s">
        <v>84</v>
      </c>
      <c r="H441" s="155">
        <v>1</v>
      </c>
      <c r="I441" s="156"/>
      <c r="L441" s="152"/>
      <c r="M441" s="157"/>
      <c r="T441" s="158"/>
      <c r="AT441" s="153" t="s">
        <v>165</v>
      </c>
      <c r="AU441" s="153" t="s">
        <v>86</v>
      </c>
      <c r="AV441" s="13" t="s">
        <v>86</v>
      </c>
      <c r="AW441" s="13" t="s">
        <v>37</v>
      </c>
      <c r="AX441" s="13" t="s">
        <v>84</v>
      </c>
      <c r="AY441" s="153" t="s">
        <v>153</v>
      </c>
    </row>
    <row r="442" spans="2:65" s="1" customFormat="1" ht="24.2" customHeight="1">
      <c r="B442" s="33"/>
      <c r="C442" s="128" t="s">
        <v>666</v>
      </c>
      <c r="D442" s="128" t="s">
        <v>156</v>
      </c>
      <c r="E442" s="129" t="s">
        <v>667</v>
      </c>
      <c r="F442" s="130" t="s">
        <v>668</v>
      </c>
      <c r="G442" s="131" t="s">
        <v>159</v>
      </c>
      <c r="H442" s="132">
        <v>0.09</v>
      </c>
      <c r="I442" s="133">
        <v>3662.28</v>
      </c>
      <c r="J442" s="134">
        <f>ROUND(I442*H442,2)</f>
        <v>329.61</v>
      </c>
      <c r="K442" s="130" t="s">
        <v>160</v>
      </c>
      <c r="L442" s="33"/>
      <c r="M442" s="135" t="s">
        <v>32</v>
      </c>
      <c r="N442" s="136" t="s">
        <v>47</v>
      </c>
      <c r="P442" s="137">
        <f>O442*H442</f>
        <v>0</v>
      </c>
      <c r="Q442" s="137">
        <v>1.2999999999999999E-4</v>
      </c>
      <c r="R442" s="137">
        <f>Q442*H442</f>
        <v>1.1699999999999998E-5</v>
      </c>
      <c r="S442" s="137">
        <v>0</v>
      </c>
      <c r="T442" s="138">
        <f>S442*H442</f>
        <v>0</v>
      </c>
      <c r="AR442" s="139" t="s">
        <v>261</v>
      </c>
      <c r="AT442" s="139" t="s">
        <v>156</v>
      </c>
      <c r="AU442" s="139" t="s">
        <v>86</v>
      </c>
      <c r="AY442" s="17" t="s">
        <v>153</v>
      </c>
      <c r="BE442" s="140">
        <f>IF(N442="základní",J442,0)</f>
        <v>329.61</v>
      </c>
      <c r="BF442" s="140">
        <f>IF(N442="snížená",J442,0)</f>
        <v>0</v>
      </c>
      <c r="BG442" s="140">
        <f>IF(N442="zákl. přenesená",J442,0)</f>
        <v>0</v>
      </c>
      <c r="BH442" s="140">
        <f>IF(N442="sníž. přenesená",J442,0)</f>
        <v>0</v>
      </c>
      <c r="BI442" s="140">
        <f>IF(N442="nulová",J442,0)</f>
        <v>0</v>
      </c>
      <c r="BJ442" s="17" t="s">
        <v>84</v>
      </c>
      <c r="BK442" s="140">
        <f>ROUND(I442*H442,2)</f>
        <v>329.61</v>
      </c>
      <c r="BL442" s="17" t="s">
        <v>261</v>
      </c>
      <c r="BM442" s="139" t="s">
        <v>669</v>
      </c>
    </row>
    <row r="443" spans="2:65" s="1" customFormat="1">
      <c r="B443" s="33"/>
      <c r="D443" s="141" t="s">
        <v>163</v>
      </c>
      <c r="F443" s="142" t="s">
        <v>670</v>
      </c>
      <c r="I443" s="143"/>
      <c r="L443" s="33"/>
      <c r="M443" s="144"/>
      <c r="T443" s="54"/>
      <c r="AT443" s="17" t="s">
        <v>163</v>
      </c>
      <c r="AU443" s="17" t="s">
        <v>86</v>
      </c>
    </row>
    <row r="444" spans="2:65" s="13" customFormat="1">
      <c r="B444" s="152"/>
      <c r="D444" s="146" t="s">
        <v>165</v>
      </c>
      <c r="E444" s="153" t="s">
        <v>32</v>
      </c>
      <c r="F444" s="154" t="s">
        <v>671</v>
      </c>
      <c r="H444" s="155">
        <v>0.09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84</v>
      </c>
      <c r="AY444" s="153" t="s">
        <v>153</v>
      </c>
    </row>
    <row r="445" spans="2:65" s="1" customFormat="1" ht="16.5" customHeight="1">
      <c r="B445" s="33"/>
      <c r="C445" s="166" t="s">
        <v>672</v>
      </c>
      <c r="D445" s="166" t="s">
        <v>231</v>
      </c>
      <c r="E445" s="167" t="s">
        <v>673</v>
      </c>
      <c r="F445" s="168" t="s">
        <v>674</v>
      </c>
      <c r="G445" s="169" t="s">
        <v>271</v>
      </c>
      <c r="H445" s="170">
        <v>1</v>
      </c>
      <c r="I445" s="171">
        <v>587.64</v>
      </c>
      <c r="J445" s="172">
        <f>ROUND(I445*H445,2)</f>
        <v>587.64</v>
      </c>
      <c r="K445" s="168" t="s">
        <v>160</v>
      </c>
      <c r="L445" s="173"/>
      <c r="M445" s="174" t="s">
        <v>32</v>
      </c>
      <c r="N445" s="175" t="s">
        <v>47</v>
      </c>
      <c r="P445" s="137">
        <f>O445*H445</f>
        <v>0</v>
      </c>
      <c r="Q445" s="137">
        <v>1.4E-3</v>
      </c>
      <c r="R445" s="137">
        <f>Q445*H445</f>
        <v>1.4E-3</v>
      </c>
      <c r="S445" s="137">
        <v>0</v>
      </c>
      <c r="T445" s="138">
        <f>S445*H445</f>
        <v>0</v>
      </c>
      <c r="AR445" s="139" t="s">
        <v>354</v>
      </c>
      <c r="AT445" s="139" t="s">
        <v>231</v>
      </c>
      <c r="AU445" s="139" t="s">
        <v>86</v>
      </c>
      <c r="AY445" s="17" t="s">
        <v>153</v>
      </c>
      <c r="BE445" s="140">
        <f>IF(N445="základní",J445,0)</f>
        <v>587.64</v>
      </c>
      <c r="BF445" s="140">
        <f>IF(N445="snížená",J445,0)</f>
        <v>0</v>
      </c>
      <c r="BG445" s="140">
        <f>IF(N445="zákl. přenesená",J445,0)</f>
        <v>0</v>
      </c>
      <c r="BH445" s="140">
        <f>IF(N445="sníž. přenesená",J445,0)</f>
        <v>0</v>
      </c>
      <c r="BI445" s="140">
        <f>IF(N445="nulová",J445,0)</f>
        <v>0</v>
      </c>
      <c r="BJ445" s="17" t="s">
        <v>84</v>
      </c>
      <c r="BK445" s="140">
        <f>ROUND(I445*H445,2)</f>
        <v>587.64</v>
      </c>
      <c r="BL445" s="17" t="s">
        <v>261</v>
      </c>
      <c r="BM445" s="139" t="s">
        <v>675</v>
      </c>
    </row>
    <row r="446" spans="2:65" s="12" customFormat="1">
      <c r="B446" s="145"/>
      <c r="D446" s="146" t="s">
        <v>165</v>
      </c>
      <c r="E446" s="147" t="s">
        <v>32</v>
      </c>
      <c r="F446" s="148" t="s">
        <v>676</v>
      </c>
      <c r="H446" s="147" t="s">
        <v>32</v>
      </c>
      <c r="I446" s="149"/>
      <c r="L446" s="145"/>
      <c r="M446" s="150"/>
      <c r="T446" s="151"/>
      <c r="AT446" s="147" t="s">
        <v>165</v>
      </c>
      <c r="AU446" s="147" t="s">
        <v>86</v>
      </c>
      <c r="AV446" s="12" t="s">
        <v>84</v>
      </c>
      <c r="AW446" s="12" t="s">
        <v>37</v>
      </c>
      <c r="AX446" s="12" t="s">
        <v>76</v>
      </c>
      <c r="AY446" s="147" t="s">
        <v>153</v>
      </c>
    </row>
    <row r="447" spans="2:65" s="12" customFormat="1">
      <c r="B447" s="145"/>
      <c r="D447" s="146" t="s">
        <v>165</v>
      </c>
      <c r="E447" s="147" t="s">
        <v>32</v>
      </c>
      <c r="F447" s="148" t="s">
        <v>176</v>
      </c>
      <c r="H447" s="147" t="s">
        <v>32</v>
      </c>
      <c r="I447" s="149"/>
      <c r="L447" s="145"/>
      <c r="M447" s="150"/>
      <c r="T447" s="151"/>
      <c r="AT447" s="147" t="s">
        <v>165</v>
      </c>
      <c r="AU447" s="147" t="s">
        <v>86</v>
      </c>
      <c r="AV447" s="12" t="s">
        <v>84</v>
      </c>
      <c r="AW447" s="12" t="s">
        <v>37</v>
      </c>
      <c r="AX447" s="12" t="s">
        <v>76</v>
      </c>
      <c r="AY447" s="147" t="s">
        <v>153</v>
      </c>
    </row>
    <row r="448" spans="2:65" s="13" customFormat="1">
      <c r="B448" s="152"/>
      <c r="D448" s="146" t="s">
        <v>165</v>
      </c>
      <c r="E448" s="153" t="s">
        <v>32</v>
      </c>
      <c r="F448" s="154" t="s">
        <v>84</v>
      </c>
      <c r="H448" s="155">
        <v>1</v>
      </c>
      <c r="I448" s="156"/>
      <c r="L448" s="152"/>
      <c r="M448" s="157"/>
      <c r="T448" s="158"/>
      <c r="AT448" s="153" t="s">
        <v>165</v>
      </c>
      <c r="AU448" s="153" t="s">
        <v>86</v>
      </c>
      <c r="AV448" s="13" t="s">
        <v>86</v>
      </c>
      <c r="AW448" s="13" t="s">
        <v>37</v>
      </c>
      <c r="AX448" s="13" t="s">
        <v>84</v>
      </c>
      <c r="AY448" s="153" t="s">
        <v>153</v>
      </c>
    </row>
    <row r="449" spans="2:65" s="1" customFormat="1" ht="24.2" customHeight="1">
      <c r="B449" s="33"/>
      <c r="C449" s="128" t="s">
        <v>677</v>
      </c>
      <c r="D449" s="128" t="s">
        <v>156</v>
      </c>
      <c r="E449" s="129" t="s">
        <v>678</v>
      </c>
      <c r="F449" s="130" t="s">
        <v>679</v>
      </c>
      <c r="G449" s="131" t="s">
        <v>294</v>
      </c>
      <c r="H449" s="132">
        <v>1E-3</v>
      </c>
      <c r="I449" s="133">
        <v>1271.33</v>
      </c>
      <c r="J449" s="134">
        <f>ROUND(I449*H449,2)</f>
        <v>1.27</v>
      </c>
      <c r="K449" s="130" t="s">
        <v>160</v>
      </c>
      <c r="L449" s="33"/>
      <c r="M449" s="135" t="s">
        <v>32</v>
      </c>
      <c r="N449" s="136" t="s">
        <v>47</v>
      </c>
      <c r="P449" s="137">
        <f>O449*H449</f>
        <v>0</v>
      </c>
      <c r="Q449" s="137">
        <v>0</v>
      </c>
      <c r="R449" s="137">
        <f>Q449*H449</f>
        <v>0</v>
      </c>
      <c r="S449" s="137">
        <v>0</v>
      </c>
      <c r="T449" s="138">
        <f>S449*H449</f>
        <v>0</v>
      </c>
      <c r="AR449" s="139" t="s">
        <v>261</v>
      </c>
      <c r="AT449" s="139" t="s">
        <v>156</v>
      </c>
      <c r="AU449" s="139" t="s">
        <v>86</v>
      </c>
      <c r="AY449" s="17" t="s">
        <v>153</v>
      </c>
      <c r="BE449" s="140">
        <f>IF(N449="základní",J449,0)</f>
        <v>1.27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1.27</v>
      </c>
      <c r="BL449" s="17" t="s">
        <v>261</v>
      </c>
      <c r="BM449" s="139" t="s">
        <v>680</v>
      </c>
    </row>
    <row r="450" spans="2:65" s="1" customFormat="1">
      <c r="B450" s="33"/>
      <c r="D450" s="141" t="s">
        <v>163</v>
      </c>
      <c r="F450" s="142" t="s">
        <v>681</v>
      </c>
      <c r="I450" s="143"/>
      <c r="L450" s="33"/>
      <c r="M450" s="144"/>
      <c r="T450" s="54"/>
      <c r="AT450" s="17" t="s">
        <v>163</v>
      </c>
      <c r="AU450" s="17" t="s">
        <v>86</v>
      </c>
    </row>
    <row r="451" spans="2:65" s="11" customFormat="1" ht="22.9" customHeight="1">
      <c r="B451" s="116"/>
      <c r="D451" s="117" t="s">
        <v>75</v>
      </c>
      <c r="E451" s="126" t="s">
        <v>682</v>
      </c>
      <c r="F451" s="126" t="s">
        <v>683</v>
      </c>
      <c r="I451" s="119"/>
      <c r="J451" s="127">
        <f>BK451</f>
        <v>13658.140000000001</v>
      </c>
      <c r="L451" s="116"/>
      <c r="M451" s="121"/>
      <c r="P451" s="122">
        <f>SUM(P452:P504)</f>
        <v>0</v>
      </c>
      <c r="R451" s="122">
        <f>SUM(R452:R504)</f>
        <v>0.19289319999999999</v>
      </c>
      <c r="T451" s="123">
        <f>SUM(T452:T504)</f>
        <v>0</v>
      </c>
      <c r="AR451" s="117" t="s">
        <v>86</v>
      </c>
      <c r="AT451" s="124" t="s">
        <v>75</v>
      </c>
      <c r="AU451" s="124" t="s">
        <v>84</v>
      </c>
      <c r="AY451" s="117" t="s">
        <v>153</v>
      </c>
      <c r="BK451" s="125">
        <f>SUM(BK452:BK504)</f>
        <v>13658.140000000001</v>
      </c>
    </row>
    <row r="452" spans="2:65" s="1" customFormat="1" ht="16.5" customHeight="1">
      <c r="B452" s="33"/>
      <c r="C452" s="128" t="s">
        <v>684</v>
      </c>
      <c r="D452" s="128" t="s">
        <v>156</v>
      </c>
      <c r="E452" s="129" t="s">
        <v>685</v>
      </c>
      <c r="F452" s="130" t="s">
        <v>686</v>
      </c>
      <c r="G452" s="131" t="s">
        <v>159</v>
      </c>
      <c r="H452" s="132">
        <v>3.3769999999999998</v>
      </c>
      <c r="I452" s="133">
        <v>17.89</v>
      </c>
      <c r="J452" s="134">
        <f>ROUND(I452*H452,2)</f>
        <v>60.41</v>
      </c>
      <c r="K452" s="130" t="s">
        <v>160</v>
      </c>
      <c r="L452" s="33"/>
      <c r="M452" s="135" t="s">
        <v>32</v>
      </c>
      <c r="N452" s="136" t="s">
        <v>47</v>
      </c>
      <c r="P452" s="137">
        <f>O452*H452</f>
        <v>0</v>
      </c>
      <c r="Q452" s="137">
        <v>0</v>
      </c>
      <c r="R452" s="137">
        <f>Q452*H452</f>
        <v>0</v>
      </c>
      <c r="S452" s="137">
        <v>0</v>
      </c>
      <c r="T452" s="138">
        <f>S452*H452</f>
        <v>0</v>
      </c>
      <c r="AR452" s="139" t="s">
        <v>261</v>
      </c>
      <c r="AT452" s="139" t="s">
        <v>156</v>
      </c>
      <c r="AU452" s="139" t="s">
        <v>86</v>
      </c>
      <c r="AY452" s="17" t="s">
        <v>153</v>
      </c>
      <c r="BE452" s="140">
        <f>IF(N452="základní",J452,0)</f>
        <v>60.41</v>
      </c>
      <c r="BF452" s="140">
        <f>IF(N452="snížená",J452,0)</f>
        <v>0</v>
      </c>
      <c r="BG452" s="140">
        <f>IF(N452="zákl. přenesená",J452,0)</f>
        <v>0</v>
      </c>
      <c r="BH452" s="140">
        <f>IF(N452="sníž. přenesená",J452,0)</f>
        <v>0</v>
      </c>
      <c r="BI452" s="140">
        <f>IF(N452="nulová",J452,0)</f>
        <v>0</v>
      </c>
      <c r="BJ452" s="17" t="s">
        <v>84</v>
      </c>
      <c r="BK452" s="140">
        <f>ROUND(I452*H452,2)</f>
        <v>60.41</v>
      </c>
      <c r="BL452" s="17" t="s">
        <v>261</v>
      </c>
      <c r="BM452" s="139" t="s">
        <v>687</v>
      </c>
    </row>
    <row r="453" spans="2:65" s="1" customFormat="1">
      <c r="B453" s="33"/>
      <c r="D453" s="141" t="s">
        <v>163</v>
      </c>
      <c r="F453" s="142" t="s">
        <v>688</v>
      </c>
      <c r="I453" s="143"/>
      <c r="L453" s="33"/>
      <c r="M453" s="144"/>
      <c r="T453" s="54"/>
      <c r="AT453" s="17" t="s">
        <v>163</v>
      </c>
      <c r="AU453" s="17" t="s">
        <v>86</v>
      </c>
    </row>
    <row r="454" spans="2:65" s="12" customFormat="1">
      <c r="B454" s="145"/>
      <c r="D454" s="146" t="s">
        <v>165</v>
      </c>
      <c r="E454" s="147" t="s">
        <v>32</v>
      </c>
      <c r="F454" s="148" t="s">
        <v>172</v>
      </c>
      <c r="H454" s="147" t="s">
        <v>32</v>
      </c>
      <c r="I454" s="149"/>
      <c r="L454" s="145"/>
      <c r="M454" s="150"/>
      <c r="T454" s="151"/>
      <c r="AT454" s="147" t="s">
        <v>165</v>
      </c>
      <c r="AU454" s="147" t="s">
        <v>86</v>
      </c>
      <c r="AV454" s="12" t="s">
        <v>84</v>
      </c>
      <c r="AW454" s="12" t="s">
        <v>37</v>
      </c>
      <c r="AX454" s="12" t="s">
        <v>76</v>
      </c>
      <c r="AY454" s="147" t="s">
        <v>153</v>
      </c>
    </row>
    <row r="455" spans="2:65" s="13" customFormat="1">
      <c r="B455" s="152"/>
      <c r="D455" s="146" t="s">
        <v>165</v>
      </c>
      <c r="E455" s="153" t="s">
        <v>32</v>
      </c>
      <c r="F455" s="154" t="s">
        <v>173</v>
      </c>
      <c r="H455" s="155">
        <v>1.1639999999999999</v>
      </c>
      <c r="I455" s="156"/>
      <c r="L455" s="152"/>
      <c r="M455" s="157"/>
      <c r="T455" s="158"/>
      <c r="AT455" s="153" t="s">
        <v>165</v>
      </c>
      <c r="AU455" s="153" t="s">
        <v>86</v>
      </c>
      <c r="AV455" s="13" t="s">
        <v>86</v>
      </c>
      <c r="AW455" s="13" t="s">
        <v>37</v>
      </c>
      <c r="AX455" s="13" t="s">
        <v>76</v>
      </c>
      <c r="AY455" s="153" t="s">
        <v>153</v>
      </c>
    </row>
    <row r="456" spans="2:65" s="12" customFormat="1">
      <c r="B456" s="145"/>
      <c r="D456" s="146" t="s">
        <v>165</v>
      </c>
      <c r="E456" s="147" t="s">
        <v>32</v>
      </c>
      <c r="F456" s="148" t="s">
        <v>174</v>
      </c>
      <c r="H456" s="147" t="s">
        <v>32</v>
      </c>
      <c r="I456" s="149"/>
      <c r="L456" s="145"/>
      <c r="M456" s="150"/>
      <c r="T456" s="151"/>
      <c r="AT456" s="147" t="s">
        <v>165</v>
      </c>
      <c r="AU456" s="147" t="s">
        <v>86</v>
      </c>
      <c r="AV456" s="12" t="s">
        <v>84</v>
      </c>
      <c r="AW456" s="12" t="s">
        <v>37</v>
      </c>
      <c r="AX456" s="12" t="s">
        <v>76</v>
      </c>
      <c r="AY456" s="147" t="s">
        <v>153</v>
      </c>
    </row>
    <row r="457" spans="2:65" s="13" customFormat="1">
      <c r="B457" s="152"/>
      <c r="D457" s="146" t="s">
        <v>165</v>
      </c>
      <c r="E457" s="153" t="s">
        <v>32</v>
      </c>
      <c r="F457" s="154" t="s">
        <v>175</v>
      </c>
      <c r="H457" s="155">
        <v>1.278</v>
      </c>
      <c r="I457" s="156"/>
      <c r="L457" s="152"/>
      <c r="M457" s="157"/>
      <c r="T457" s="158"/>
      <c r="AT457" s="153" t="s">
        <v>165</v>
      </c>
      <c r="AU457" s="153" t="s">
        <v>86</v>
      </c>
      <c r="AV457" s="13" t="s">
        <v>86</v>
      </c>
      <c r="AW457" s="13" t="s">
        <v>37</v>
      </c>
      <c r="AX457" s="13" t="s">
        <v>76</v>
      </c>
      <c r="AY457" s="153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176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177</v>
      </c>
      <c r="H459" s="155">
        <v>0.93500000000000005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4" customFormat="1">
      <c r="B460" s="159"/>
      <c r="D460" s="146" t="s">
        <v>165</v>
      </c>
      <c r="E460" s="160" t="s">
        <v>32</v>
      </c>
      <c r="F460" s="161" t="s">
        <v>178</v>
      </c>
      <c r="H460" s="162">
        <v>3.3769999999999998</v>
      </c>
      <c r="I460" s="163"/>
      <c r="L460" s="159"/>
      <c r="M460" s="164"/>
      <c r="T460" s="165"/>
      <c r="AT460" s="160" t="s">
        <v>165</v>
      </c>
      <c r="AU460" s="160" t="s">
        <v>86</v>
      </c>
      <c r="AV460" s="14" t="s">
        <v>161</v>
      </c>
      <c r="AW460" s="14" t="s">
        <v>37</v>
      </c>
      <c r="AX460" s="14" t="s">
        <v>84</v>
      </c>
      <c r="AY460" s="160" t="s">
        <v>153</v>
      </c>
    </row>
    <row r="461" spans="2:65" s="1" customFormat="1" ht="16.5" customHeight="1">
      <c r="B461" s="33"/>
      <c r="C461" s="128" t="s">
        <v>689</v>
      </c>
      <c r="D461" s="128" t="s">
        <v>156</v>
      </c>
      <c r="E461" s="129" t="s">
        <v>690</v>
      </c>
      <c r="F461" s="130" t="s">
        <v>691</v>
      </c>
      <c r="G461" s="131" t="s">
        <v>159</v>
      </c>
      <c r="H461" s="132">
        <v>3.3769999999999998</v>
      </c>
      <c r="I461" s="133">
        <v>27.31</v>
      </c>
      <c r="J461" s="134">
        <f>ROUND(I461*H461,2)</f>
        <v>92.23</v>
      </c>
      <c r="K461" s="130" t="s">
        <v>160</v>
      </c>
      <c r="L461" s="33"/>
      <c r="M461" s="135" t="s">
        <v>32</v>
      </c>
      <c r="N461" s="136" t="s">
        <v>47</v>
      </c>
      <c r="P461" s="137">
        <f>O461*H461</f>
        <v>0</v>
      </c>
      <c r="Q461" s="137">
        <v>2.9999999999999997E-4</v>
      </c>
      <c r="R461" s="137">
        <f>Q461*H461</f>
        <v>1.0130999999999999E-3</v>
      </c>
      <c r="S461" s="137">
        <v>0</v>
      </c>
      <c r="T461" s="138">
        <f>S461*H461</f>
        <v>0</v>
      </c>
      <c r="AR461" s="139" t="s">
        <v>261</v>
      </c>
      <c r="AT461" s="139" t="s">
        <v>156</v>
      </c>
      <c r="AU461" s="139" t="s">
        <v>86</v>
      </c>
      <c r="AY461" s="17" t="s">
        <v>153</v>
      </c>
      <c r="BE461" s="140">
        <f>IF(N461="základní",J461,0)</f>
        <v>92.23</v>
      </c>
      <c r="BF461" s="140">
        <f>IF(N461="snížená",J461,0)</f>
        <v>0</v>
      </c>
      <c r="BG461" s="140">
        <f>IF(N461="zákl. přenesená",J461,0)</f>
        <v>0</v>
      </c>
      <c r="BH461" s="140">
        <f>IF(N461="sníž. přenesená",J461,0)</f>
        <v>0</v>
      </c>
      <c r="BI461" s="140">
        <f>IF(N461="nulová",J461,0)</f>
        <v>0</v>
      </c>
      <c r="BJ461" s="17" t="s">
        <v>84</v>
      </c>
      <c r="BK461" s="140">
        <f>ROUND(I461*H461,2)</f>
        <v>92.23</v>
      </c>
      <c r="BL461" s="17" t="s">
        <v>261</v>
      </c>
      <c r="BM461" s="139" t="s">
        <v>692</v>
      </c>
    </row>
    <row r="462" spans="2:65" s="1" customFormat="1">
      <c r="B462" s="33"/>
      <c r="D462" s="141" t="s">
        <v>163</v>
      </c>
      <c r="F462" s="142" t="s">
        <v>693</v>
      </c>
      <c r="I462" s="143"/>
      <c r="L462" s="33"/>
      <c r="M462" s="144"/>
      <c r="T462" s="54"/>
      <c r="AT462" s="17" t="s">
        <v>163</v>
      </c>
      <c r="AU462" s="17" t="s">
        <v>86</v>
      </c>
    </row>
    <row r="463" spans="2:65" s="1" customFormat="1" ht="24.2" customHeight="1">
      <c r="B463" s="33"/>
      <c r="C463" s="128" t="s">
        <v>694</v>
      </c>
      <c r="D463" s="128" t="s">
        <v>156</v>
      </c>
      <c r="E463" s="129" t="s">
        <v>695</v>
      </c>
      <c r="F463" s="130" t="s">
        <v>696</v>
      </c>
      <c r="G463" s="131" t="s">
        <v>159</v>
      </c>
      <c r="H463" s="132">
        <v>3.3769999999999998</v>
      </c>
      <c r="I463" s="133">
        <v>641.32000000000005</v>
      </c>
      <c r="J463" s="134">
        <f>ROUND(I463*H463,2)</f>
        <v>2165.7399999999998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1.4999999999999999E-2</v>
      </c>
      <c r="R463" s="137">
        <f>Q463*H463</f>
        <v>5.0654999999999992E-2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2165.7399999999998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2165.7399999999998</v>
      </c>
      <c r="BL463" s="17" t="s">
        <v>261</v>
      </c>
      <c r="BM463" s="139" t="s">
        <v>697</v>
      </c>
    </row>
    <row r="464" spans="2:65" s="1" customFormat="1">
      <c r="B464" s="33"/>
      <c r="D464" s="141" t="s">
        <v>163</v>
      </c>
      <c r="F464" s="142" t="s">
        <v>698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699</v>
      </c>
      <c r="D465" s="128" t="s">
        <v>156</v>
      </c>
      <c r="E465" s="129" t="s">
        <v>700</v>
      </c>
      <c r="F465" s="130" t="s">
        <v>701</v>
      </c>
      <c r="G465" s="131" t="s">
        <v>159</v>
      </c>
      <c r="H465" s="132">
        <v>3.3769999999999998</v>
      </c>
      <c r="I465" s="133">
        <v>452.03</v>
      </c>
      <c r="J465" s="134">
        <f>ROUND(I465*H465,2)</f>
        <v>1526.51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1.5E-3</v>
      </c>
      <c r="R465" s="137">
        <f>Q465*H465</f>
        <v>5.0654999999999997E-3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1526.51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1526.51</v>
      </c>
      <c r="BL465" s="17" t="s">
        <v>261</v>
      </c>
      <c r="BM465" s="139" t="s">
        <v>702</v>
      </c>
    </row>
    <row r="466" spans="2:65" s="1" customFormat="1">
      <c r="B466" s="33"/>
      <c r="D466" s="141" t="s">
        <v>163</v>
      </c>
      <c r="F466" s="142" t="s">
        <v>703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" customFormat="1" ht="16.5" customHeight="1">
      <c r="B467" s="33"/>
      <c r="C467" s="128" t="s">
        <v>704</v>
      </c>
      <c r="D467" s="128" t="s">
        <v>156</v>
      </c>
      <c r="E467" s="129" t="s">
        <v>705</v>
      </c>
      <c r="F467" s="130" t="s">
        <v>706</v>
      </c>
      <c r="G467" s="131" t="s">
        <v>226</v>
      </c>
      <c r="H467" s="132">
        <v>5</v>
      </c>
      <c r="I467" s="133">
        <v>120.54</v>
      </c>
      <c r="J467" s="134">
        <f>ROUND(I467*H467,2)</f>
        <v>602.70000000000005</v>
      </c>
      <c r="K467" s="130" t="s">
        <v>160</v>
      </c>
      <c r="L467" s="33"/>
      <c r="M467" s="135" t="s">
        <v>32</v>
      </c>
      <c r="N467" s="136" t="s">
        <v>47</v>
      </c>
      <c r="P467" s="137">
        <f>O467*H467</f>
        <v>0</v>
      </c>
      <c r="Q467" s="137">
        <v>0</v>
      </c>
      <c r="R467" s="137">
        <f>Q467*H467</f>
        <v>0</v>
      </c>
      <c r="S467" s="137">
        <v>0</v>
      </c>
      <c r="T467" s="138">
        <f>S467*H467</f>
        <v>0</v>
      </c>
      <c r="AR467" s="139" t="s">
        <v>261</v>
      </c>
      <c r="AT467" s="139" t="s">
        <v>156</v>
      </c>
      <c r="AU467" s="139" t="s">
        <v>86</v>
      </c>
      <c r="AY467" s="17" t="s">
        <v>153</v>
      </c>
      <c r="BE467" s="140">
        <f>IF(N467="základní",J467,0)</f>
        <v>602.70000000000005</v>
      </c>
      <c r="BF467" s="140">
        <f>IF(N467="snížená",J467,0)</f>
        <v>0</v>
      </c>
      <c r="BG467" s="140">
        <f>IF(N467="zákl. přenesená",J467,0)</f>
        <v>0</v>
      </c>
      <c r="BH467" s="140">
        <f>IF(N467="sníž. přenesená",J467,0)</f>
        <v>0</v>
      </c>
      <c r="BI467" s="140">
        <f>IF(N467="nulová",J467,0)</f>
        <v>0</v>
      </c>
      <c r="BJ467" s="17" t="s">
        <v>84</v>
      </c>
      <c r="BK467" s="140">
        <f>ROUND(I467*H467,2)</f>
        <v>602.70000000000005</v>
      </c>
      <c r="BL467" s="17" t="s">
        <v>261</v>
      </c>
      <c r="BM467" s="139" t="s">
        <v>707</v>
      </c>
    </row>
    <row r="468" spans="2:65" s="1" customFormat="1">
      <c r="B468" s="33"/>
      <c r="D468" s="141" t="s">
        <v>163</v>
      </c>
      <c r="F468" s="142" t="s">
        <v>708</v>
      </c>
      <c r="I468" s="143"/>
      <c r="L468" s="33"/>
      <c r="M468" s="144"/>
      <c r="T468" s="54"/>
      <c r="AT468" s="17" t="s">
        <v>163</v>
      </c>
      <c r="AU468" s="17" t="s">
        <v>86</v>
      </c>
    </row>
    <row r="469" spans="2:65" s="12" customFormat="1">
      <c r="B469" s="145"/>
      <c r="D469" s="146" t="s">
        <v>165</v>
      </c>
      <c r="E469" s="147" t="s">
        <v>32</v>
      </c>
      <c r="F469" s="148" t="s">
        <v>709</v>
      </c>
      <c r="H469" s="147" t="s">
        <v>32</v>
      </c>
      <c r="I469" s="149"/>
      <c r="L469" s="145"/>
      <c r="M469" s="150"/>
      <c r="T469" s="151"/>
      <c r="AT469" s="147" t="s">
        <v>165</v>
      </c>
      <c r="AU469" s="147" t="s">
        <v>86</v>
      </c>
      <c r="AV469" s="12" t="s">
        <v>84</v>
      </c>
      <c r="AW469" s="12" t="s">
        <v>37</v>
      </c>
      <c r="AX469" s="12" t="s">
        <v>76</v>
      </c>
      <c r="AY469" s="147" t="s">
        <v>153</v>
      </c>
    </row>
    <row r="470" spans="2:65" s="13" customFormat="1">
      <c r="B470" s="152"/>
      <c r="D470" s="146" t="s">
        <v>165</v>
      </c>
      <c r="E470" s="153" t="s">
        <v>32</v>
      </c>
      <c r="F470" s="154" t="s">
        <v>188</v>
      </c>
      <c r="H470" s="155">
        <v>5</v>
      </c>
      <c r="I470" s="156"/>
      <c r="L470" s="152"/>
      <c r="M470" s="157"/>
      <c r="T470" s="158"/>
      <c r="AT470" s="153" t="s">
        <v>165</v>
      </c>
      <c r="AU470" s="153" t="s">
        <v>86</v>
      </c>
      <c r="AV470" s="13" t="s">
        <v>86</v>
      </c>
      <c r="AW470" s="13" t="s">
        <v>37</v>
      </c>
      <c r="AX470" s="13" t="s">
        <v>84</v>
      </c>
      <c r="AY470" s="153" t="s">
        <v>153</v>
      </c>
    </row>
    <row r="471" spans="2:65" s="1" customFormat="1" ht="16.5" customHeight="1">
      <c r="B471" s="33"/>
      <c r="C471" s="128" t="s">
        <v>710</v>
      </c>
      <c r="D471" s="128" t="s">
        <v>156</v>
      </c>
      <c r="E471" s="129" t="s">
        <v>711</v>
      </c>
      <c r="F471" s="130" t="s">
        <v>712</v>
      </c>
      <c r="G471" s="131" t="s">
        <v>271</v>
      </c>
      <c r="H471" s="132">
        <v>10</v>
      </c>
      <c r="I471" s="133">
        <v>187.4</v>
      </c>
      <c r="J471" s="134">
        <f>ROUND(I471*H471,2)</f>
        <v>1874</v>
      </c>
      <c r="K471" s="130" t="s">
        <v>160</v>
      </c>
      <c r="L471" s="33"/>
      <c r="M471" s="135" t="s">
        <v>32</v>
      </c>
      <c r="N471" s="136" t="s">
        <v>47</v>
      </c>
      <c r="P471" s="137">
        <f>O471*H471</f>
        <v>0</v>
      </c>
      <c r="Q471" s="137">
        <v>2.1000000000000001E-4</v>
      </c>
      <c r="R471" s="137">
        <f>Q471*H471</f>
        <v>2.1000000000000003E-3</v>
      </c>
      <c r="S471" s="137">
        <v>0</v>
      </c>
      <c r="T471" s="138">
        <f>S471*H471</f>
        <v>0</v>
      </c>
      <c r="AR471" s="139" t="s">
        <v>261</v>
      </c>
      <c r="AT471" s="139" t="s">
        <v>156</v>
      </c>
      <c r="AU471" s="139" t="s">
        <v>86</v>
      </c>
      <c r="AY471" s="17" t="s">
        <v>153</v>
      </c>
      <c r="BE471" s="140">
        <f>IF(N471="základní",J471,0)</f>
        <v>1874</v>
      </c>
      <c r="BF471" s="140">
        <f>IF(N471="snížená",J471,0)</f>
        <v>0</v>
      </c>
      <c r="BG471" s="140">
        <f>IF(N471="zákl. přenesená",J471,0)</f>
        <v>0</v>
      </c>
      <c r="BH471" s="140">
        <f>IF(N471="sníž. přenesená",J471,0)</f>
        <v>0</v>
      </c>
      <c r="BI471" s="140">
        <f>IF(N471="nulová",J471,0)</f>
        <v>0</v>
      </c>
      <c r="BJ471" s="17" t="s">
        <v>84</v>
      </c>
      <c r="BK471" s="140">
        <f>ROUND(I471*H471,2)</f>
        <v>1874</v>
      </c>
      <c r="BL471" s="17" t="s">
        <v>261</v>
      </c>
      <c r="BM471" s="139" t="s">
        <v>713</v>
      </c>
    </row>
    <row r="472" spans="2:65" s="1" customFormat="1">
      <c r="B472" s="33"/>
      <c r="D472" s="141" t="s">
        <v>163</v>
      </c>
      <c r="F472" s="142" t="s">
        <v>714</v>
      </c>
      <c r="I472" s="143"/>
      <c r="L472" s="33"/>
      <c r="M472" s="144"/>
      <c r="T472" s="54"/>
      <c r="AT472" s="17" t="s">
        <v>163</v>
      </c>
      <c r="AU472" s="17" t="s">
        <v>86</v>
      </c>
    </row>
    <row r="473" spans="2:65" s="12" customFormat="1">
      <c r="B473" s="145"/>
      <c r="D473" s="146" t="s">
        <v>165</v>
      </c>
      <c r="E473" s="147" t="s">
        <v>32</v>
      </c>
      <c r="F473" s="148" t="s">
        <v>172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86</v>
      </c>
      <c r="H474" s="155">
        <v>2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174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3" customFormat="1">
      <c r="B476" s="152"/>
      <c r="D476" s="146" t="s">
        <v>165</v>
      </c>
      <c r="E476" s="153" t="s">
        <v>32</v>
      </c>
      <c r="F476" s="154" t="s">
        <v>161</v>
      </c>
      <c r="H476" s="155">
        <v>4</v>
      </c>
      <c r="I476" s="156"/>
      <c r="L476" s="152"/>
      <c r="M476" s="157"/>
      <c r="T476" s="158"/>
      <c r="AT476" s="153" t="s">
        <v>165</v>
      </c>
      <c r="AU476" s="153" t="s">
        <v>86</v>
      </c>
      <c r="AV476" s="13" t="s">
        <v>86</v>
      </c>
      <c r="AW476" s="13" t="s">
        <v>37</v>
      </c>
      <c r="AX476" s="13" t="s">
        <v>76</v>
      </c>
      <c r="AY476" s="153" t="s">
        <v>153</v>
      </c>
    </row>
    <row r="477" spans="2:65" s="12" customFormat="1">
      <c r="B477" s="145"/>
      <c r="D477" s="146" t="s">
        <v>165</v>
      </c>
      <c r="E477" s="147" t="s">
        <v>32</v>
      </c>
      <c r="F477" s="148" t="s">
        <v>176</v>
      </c>
      <c r="H477" s="147" t="s">
        <v>32</v>
      </c>
      <c r="I477" s="149"/>
      <c r="L477" s="145"/>
      <c r="M477" s="150"/>
      <c r="T477" s="151"/>
      <c r="AT477" s="147" t="s">
        <v>165</v>
      </c>
      <c r="AU477" s="147" t="s">
        <v>86</v>
      </c>
      <c r="AV477" s="12" t="s">
        <v>84</v>
      </c>
      <c r="AW477" s="12" t="s">
        <v>37</v>
      </c>
      <c r="AX477" s="12" t="s">
        <v>76</v>
      </c>
      <c r="AY477" s="147" t="s">
        <v>153</v>
      </c>
    </row>
    <row r="478" spans="2:65" s="13" customFormat="1">
      <c r="B478" s="152"/>
      <c r="D478" s="146" t="s">
        <v>165</v>
      </c>
      <c r="E478" s="153" t="s">
        <v>32</v>
      </c>
      <c r="F478" s="154" t="s">
        <v>161</v>
      </c>
      <c r="H478" s="155">
        <v>4</v>
      </c>
      <c r="I478" s="156"/>
      <c r="L478" s="152"/>
      <c r="M478" s="157"/>
      <c r="T478" s="158"/>
      <c r="AT478" s="153" t="s">
        <v>165</v>
      </c>
      <c r="AU478" s="153" t="s">
        <v>86</v>
      </c>
      <c r="AV478" s="13" t="s">
        <v>86</v>
      </c>
      <c r="AW478" s="13" t="s">
        <v>37</v>
      </c>
      <c r="AX478" s="13" t="s">
        <v>76</v>
      </c>
      <c r="AY478" s="153" t="s">
        <v>153</v>
      </c>
    </row>
    <row r="479" spans="2:65" s="14" customFormat="1">
      <c r="B479" s="159"/>
      <c r="D479" s="146" t="s">
        <v>165</v>
      </c>
      <c r="E479" s="160" t="s">
        <v>32</v>
      </c>
      <c r="F479" s="161" t="s">
        <v>178</v>
      </c>
      <c r="H479" s="162">
        <v>10</v>
      </c>
      <c r="I479" s="163"/>
      <c r="L479" s="159"/>
      <c r="M479" s="164"/>
      <c r="T479" s="165"/>
      <c r="AT479" s="160" t="s">
        <v>165</v>
      </c>
      <c r="AU479" s="160" t="s">
        <v>86</v>
      </c>
      <c r="AV479" s="14" t="s">
        <v>161</v>
      </c>
      <c r="AW479" s="14" t="s">
        <v>37</v>
      </c>
      <c r="AX479" s="14" t="s">
        <v>84</v>
      </c>
      <c r="AY479" s="160" t="s">
        <v>153</v>
      </c>
    </row>
    <row r="480" spans="2:65" s="1" customFormat="1" ht="16.5" customHeight="1">
      <c r="B480" s="33"/>
      <c r="C480" s="128" t="s">
        <v>715</v>
      </c>
      <c r="D480" s="128" t="s">
        <v>156</v>
      </c>
      <c r="E480" s="129" t="s">
        <v>716</v>
      </c>
      <c r="F480" s="130" t="s">
        <v>717</v>
      </c>
      <c r="G480" s="131" t="s">
        <v>226</v>
      </c>
      <c r="H480" s="132">
        <v>11.62</v>
      </c>
      <c r="I480" s="133">
        <v>140.32</v>
      </c>
      <c r="J480" s="134">
        <f>ROUND(I480*H480,2)</f>
        <v>1630.52</v>
      </c>
      <c r="K480" s="130" t="s">
        <v>160</v>
      </c>
      <c r="L480" s="33"/>
      <c r="M480" s="135" t="s">
        <v>32</v>
      </c>
      <c r="N480" s="136" t="s">
        <v>47</v>
      </c>
      <c r="P480" s="137">
        <f>O480*H480</f>
        <v>0</v>
      </c>
      <c r="Q480" s="137">
        <v>1.42E-3</v>
      </c>
      <c r="R480" s="137">
        <f>Q480*H480</f>
        <v>1.6500399999999998E-2</v>
      </c>
      <c r="S480" s="137">
        <v>0</v>
      </c>
      <c r="T480" s="138">
        <f>S480*H480</f>
        <v>0</v>
      </c>
      <c r="AR480" s="139" t="s">
        <v>261</v>
      </c>
      <c r="AT480" s="139" t="s">
        <v>156</v>
      </c>
      <c r="AU480" s="139" t="s">
        <v>86</v>
      </c>
      <c r="AY480" s="17" t="s">
        <v>153</v>
      </c>
      <c r="BE480" s="140">
        <f>IF(N480="základní",J480,0)</f>
        <v>1630.52</v>
      </c>
      <c r="BF480" s="140">
        <f>IF(N480="snížená",J480,0)</f>
        <v>0</v>
      </c>
      <c r="BG480" s="140">
        <f>IF(N480="zákl. přenesená",J480,0)</f>
        <v>0</v>
      </c>
      <c r="BH480" s="140">
        <f>IF(N480="sníž. přenesená",J480,0)</f>
        <v>0</v>
      </c>
      <c r="BI480" s="140">
        <f>IF(N480="nulová",J480,0)</f>
        <v>0</v>
      </c>
      <c r="BJ480" s="17" t="s">
        <v>84</v>
      </c>
      <c r="BK480" s="140">
        <f>ROUND(I480*H480,2)</f>
        <v>1630.52</v>
      </c>
      <c r="BL480" s="17" t="s">
        <v>261</v>
      </c>
      <c r="BM480" s="139" t="s">
        <v>718</v>
      </c>
    </row>
    <row r="481" spans="2:65" s="1" customFormat="1">
      <c r="B481" s="33"/>
      <c r="D481" s="141" t="s">
        <v>163</v>
      </c>
      <c r="F481" s="142" t="s">
        <v>719</v>
      </c>
      <c r="I481" s="143"/>
      <c r="L481" s="33"/>
      <c r="M481" s="144"/>
      <c r="T481" s="54"/>
      <c r="AT481" s="17" t="s">
        <v>163</v>
      </c>
      <c r="AU481" s="17" t="s">
        <v>86</v>
      </c>
    </row>
    <row r="482" spans="2:65" s="12" customFormat="1">
      <c r="B482" s="145"/>
      <c r="D482" s="146" t="s">
        <v>165</v>
      </c>
      <c r="E482" s="147" t="s">
        <v>32</v>
      </c>
      <c r="F482" s="148" t="s">
        <v>172</v>
      </c>
      <c r="H482" s="147" t="s">
        <v>32</v>
      </c>
      <c r="I482" s="149"/>
      <c r="L482" s="145"/>
      <c r="M482" s="150"/>
      <c r="T482" s="151"/>
      <c r="AT482" s="147" t="s">
        <v>165</v>
      </c>
      <c r="AU482" s="147" t="s">
        <v>86</v>
      </c>
      <c r="AV482" s="12" t="s">
        <v>84</v>
      </c>
      <c r="AW482" s="12" t="s">
        <v>37</v>
      </c>
      <c r="AX482" s="12" t="s">
        <v>76</v>
      </c>
      <c r="AY482" s="147" t="s">
        <v>153</v>
      </c>
    </row>
    <row r="483" spans="2:65" s="13" customFormat="1">
      <c r="B483" s="152"/>
      <c r="D483" s="146" t="s">
        <v>165</v>
      </c>
      <c r="E483" s="153" t="s">
        <v>32</v>
      </c>
      <c r="F483" s="154" t="s">
        <v>720</v>
      </c>
      <c r="H483" s="155">
        <v>3.06</v>
      </c>
      <c r="I483" s="156"/>
      <c r="L483" s="152"/>
      <c r="M483" s="157"/>
      <c r="T483" s="158"/>
      <c r="AT483" s="153" t="s">
        <v>165</v>
      </c>
      <c r="AU483" s="153" t="s">
        <v>86</v>
      </c>
      <c r="AV483" s="13" t="s">
        <v>86</v>
      </c>
      <c r="AW483" s="13" t="s">
        <v>37</v>
      </c>
      <c r="AX483" s="13" t="s">
        <v>76</v>
      </c>
      <c r="AY483" s="153" t="s">
        <v>153</v>
      </c>
    </row>
    <row r="484" spans="2:65" s="12" customFormat="1">
      <c r="B484" s="145"/>
      <c r="D484" s="146" t="s">
        <v>165</v>
      </c>
      <c r="E484" s="147" t="s">
        <v>32</v>
      </c>
      <c r="F484" s="148" t="s">
        <v>174</v>
      </c>
      <c r="H484" s="147" t="s">
        <v>32</v>
      </c>
      <c r="I484" s="149"/>
      <c r="L484" s="145"/>
      <c r="M484" s="150"/>
      <c r="T484" s="151"/>
      <c r="AT484" s="147" t="s">
        <v>165</v>
      </c>
      <c r="AU484" s="147" t="s">
        <v>86</v>
      </c>
      <c r="AV484" s="12" t="s">
        <v>84</v>
      </c>
      <c r="AW484" s="12" t="s">
        <v>37</v>
      </c>
      <c r="AX484" s="12" t="s">
        <v>76</v>
      </c>
      <c r="AY484" s="147" t="s">
        <v>153</v>
      </c>
    </row>
    <row r="485" spans="2:65" s="13" customFormat="1">
      <c r="B485" s="152"/>
      <c r="D485" s="146" t="s">
        <v>165</v>
      </c>
      <c r="E485" s="153" t="s">
        <v>32</v>
      </c>
      <c r="F485" s="154" t="s">
        <v>721</v>
      </c>
      <c r="H485" s="155">
        <v>4.6399999999999997</v>
      </c>
      <c r="I485" s="156"/>
      <c r="L485" s="152"/>
      <c r="M485" s="157"/>
      <c r="T485" s="158"/>
      <c r="AT485" s="153" t="s">
        <v>165</v>
      </c>
      <c r="AU485" s="153" t="s">
        <v>86</v>
      </c>
      <c r="AV485" s="13" t="s">
        <v>86</v>
      </c>
      <c r="AW485" s="13" t="s">
        <v>37</v>
      </c>
      <c r="AX485" s="13" t="s">
        <v>76</v>
      </c>
      <c r="AY485" s="153" t="s">
        <v>153</v>
      </c>
    </row>
    <row r="486" spans="2:65" s="12" customFormat="1">
      <c r="B486" s="145"/>
      <c r="D486" s="146" t="s">
        <v>165</v>
      </c>
      <c r="E486" s="147" t="s">
        <v>32</v>
      </c>
      <c r="F486" s="148" t="s">
        <v>176</v>
      </c>
      <c r="H486" s="147" t="s">
        <v>32</v>
      </c>
      <c r="I486" s="149"/>
      <c r="L486" s="145"/>
      <c r="M486" s="150"/>
      <c r="T486" s="151"/>
      <c r="AT486" s="147" t="s">
        <v>165</v>
      </c>
      <c r="AU486" s="147" t="s">
        <v>86</v>
      </c>
      <c r="AV486" s="12" t="s">
        <v>84</v>
      </c>
      <c r="AW486" s="12" t="s">
        <v>37</v>
      </c>
      <c r="AX486" s="12" t="s">
        <v>76</v>
      </c>
      <c r="AY486" s="147" t="s">
        <v>153</v>
      </c>
    </row>
    <row r="487" spans="2:65" s="13" customFormat="1">
      <c r="B487" s="152"/>
      <c r="D487" s="146" t="s">
        <v>165</v>
      </c>
      <c r="E487" s="153" t="s">
        <v>32</v>
      </c>
      <c r="F487" s="154" t="s">
        <v>722</v>
      </c>
      <c r="H487" s="155">
        <v>3.92</v>
      </c>
      <c r="I487" s="156"/>
      <c r="L487" s="152"/>
      <c r="M487" s="157"/>
      <c r="T487" s="158"/>
      <c r="AT487" s="153" t="s">
        <v>165</v>
      </c>
      <c r="AU487" s="153" t="s">
        <v>86</v>
      </c>
      <c r="AV487" s="13" t="s">
        <v>86</v>
      </c>
      <c r="AW487" s="13" t="s">
        <v>37</v>
      </c>
      <c r="AX487" s="13" t="s">
        <v>76</v>
      </c>
      <c r="AY487" s="153" t="s">
        <v>153</v>
      </c>
    </row>
    <row r="488" spans="2:65" s="14" customFormat="1">
      <c r="B488" s="159"/>
      <c r="D488" s="146" t="s">
        <v>165</v>
      </c>
      <c r="E488" s="160" t="s">
        <v>32</v>
      </c>
      <c r="F488" s="161" t="s">
        <v>178</v>
      </c>
      <c r="H488" s="162">
        <v>11.62</v>
      </c>
      <c r="I488" s="163"/>
      <c r="L488" s="159"/>
      <c r="M488" s="164"/>
      <c r="T488" s="165"/>
      <c r="AT488" s="160" t="s">
        <v>165</v>
      </c>
      <c r="AU488" s="160" t="s">
        <v>86</v>
      </c>
      <c r="AV488" s="14" t="s">
        <v>161</v>
      </c>
      <c r="AW488" s="14" t="s">
        <v>37</v>
      </c>
      <c r="AX488" s="14" t="s">
        <v>84</v>
      </c>
      <c r="AY488" s="160" t="s">
        <v>153</v>
      </c>
    </row>
    <row r="489" spans="2:65" s="1" customFormat="1" ht="24.2" customHeight="1">
      <c r="B489" s="33"/>
      <c r="C489" s="128" t="s">
        <v>723</v>
      </c>
      <c r="D489" s="128" t="s">
        <v>156</v>
      </c>
      <c r="E489" s="129" t="s">
        <v>724</v>
      </c>
      <c r="F489" s="130" t="s">
        <v>725</v>
      </c>
      <c r="G489" s="131" t="s">
        <v>226</v>
      </c>
      <c r="H489" s="132">
        <v>2.82</v>
      </c>
      <c r="I489" s="133">
        <v>119.6</v>
      </c>
      <c r="J489" s="134">
        <f>ROUND(I489*H489,2)</f>
        <v>337.27</v>
      </c>
      <c r="K489" s="130" t="s">
        <v>160</v>
      </c>
      <c r="L489" s="33"/>
      <c r="M489" s="135" t="s">
        <v>32</v>
      </c>
      <c r="N489" s="136" t="s">
        <v>47</v>
      </c>
      <c r="P489" s="137">
        <f>O489*H489</f>
        <v>0</v>
      </c>
      <c r="Q489" s="137">
        <v>3.4000000000000002E-4</v>
      </c>
      <c r="R489" s="137">
        <f>Q489*H489</f>
        <v>9.588E-4</v>
      </c>
      <c r="S489" s="137">
        <v>0</v>
      </c>
      <c r="T489" s="138">
        <f>S489*H489</f>
        <v>0</v>
      </c>
      <c r="AR489" s="139" t="s">
        <v>261</v>
      </c>
      <c r="AT489" s="139" t="s">
        <v>156</v>
      </c>
      <c r="AU489" s="139" t="s">
        <v>86</v>
      </c>
      <c r="AY489" s="17" t="s">
        <v>153</v>
      </c>
      <c r="BE489" s="140">
        <f>IF(N489="základní",J489,0)</f>
        <v>337.27</v>
      </c>
      <c r="BF489" s="140">
        <f>IF(N489="snížená",J489,0)</f>
        <v>0</v>
      </c>
      <c r="BG489" s="140">
        <f>IF(N489="zákl. přenesená",J489,0)</f>
        <v>0</v>
      </c>
      <c r="BH489" s="140">
        <f>IF(N489="sníž. přenesená",J489,0)</f>
        <v>0</v>
      </c>
      <c r="BI489" s="140">
        <f>IF(N489="nulová",J489,0)</f>
        <v>0</v>
      </c>
      <c r="BJ489" s="17" t="s">
        <v>84</v>
      </c>
      <c r="BK489" s="140">
        <f>ROUND(I489*H489,2)</f>
        <v>337.27</v>
      </c>
      <c r="BL489" s="17" t="s">
        <v>261</v>
      </c>
      <c r="BM489" s="139" t="s">
        <v>726</v>
      </c>
    </row>
    <row r="490" spans="2:65" s="1" customFormat="1">
      <c r="B490" s="33"/>
      <c r="D490" s="141" t="s">
        <v>163</v>
      </c>
      <c r="F490" s="142" t="s">
        <v>727</v>
      </c>
      <c r="I490" s="143"/>
      <c r="L490" s="33"/>
      <c r="M490" s="144"/>
      <c r="T490" s="54"/>
      <c r="AT490" s="17" t="s">
        <v>163</v>
      </c>
      <c r="AU490" s="17" t="s">
        <v>86</v>
      </c>
    </row>
    <row r="491" spans="2:65" s="12" customFormat="1">
      <c r="B491" s="145"/>
      <c r="D491" s="146" t="s">
        <v>165</v>
      </c>
      <c r="E491" s="147" t="s">
        <v>32</v>
      </c>
      <c r="F491" s="148" t="s">
        <v>728</v>
      </c>
      <c r="H491" s="147" t="s">
        <v>32</v>
      </c>
      <c r="I491" s="149"/>
      <c r="L491" s="145"/>
      <c r="M491" s="150"/>
      <c r="T491" s="151"/>
      <c r="AT491" s="147" t="s">
        <v>165</v>
      </c>
      <c r="AU491" s="147" t="s">
        <v>86</v>
      </c>
      <c r="AV491" s="12" t="s">
        <v>84</v>
      </c>
      <c r="AW491" s="12" t="s">
        <v>37</v>
      </c>
      <c r="AX491" s="12" t="s">
        <v>76</v>
      </c>
      <c r="AY491" s="147" t="s">
        <v>153</v>
      </c>
    </row>
    <row r="492" spans="2:65" s="12" customFormat="1">
      <c r="B492" s="145"/>
      <c r="D492" s="146" t="s">
        <v>165</v>
      </c>
      <c r="E492" s="147" t="s">
        <v>32</v>
      </c>
      <c r="F492" s="148" t="s">
        <v>172</v>
      </c>
      <c r="H492" s="147" t="s">
        <v>32</v>
      </c>
      <c r="I492" s="149"/>
      <c r="L492" s="145"/>
      <c r="M492" s="150"/>
      <c r="T492" s="151"/>
      <c r="AT492" s="147" t="s">
        <v>165</v>
      </c>
      <c r="AU492" s="147" t="s">
        <v>86</v>
      </c>
      <c r="AV492" s="12" t="s">
        <v>84</v>
      </c>
      <c r="AW492" s="12" t="s">
        <v>37</v>
      </c>
      <c r="AX492" s="12" t="s">
        <v>76</v>
      </c>
      <c r="AY492" s="147" t="s">
        <v>153</v>
      </c>
    </row>
    <row r="493" spans="2:65" s="13" customFormat="1">
      <c r="B493" s="152"/>
      <c r="D493" s="146" t="s">
        <v>165</v>
      </c>
      <c r="E493" s="153" t="s">
        <v>32</v>
      </c>
      <c r="F493" s="154" t="s">
        <v>729</v>
      </c>
      <c r="H493" s="155">
        <v>1.42</v>
      </c>
      <c r="I493" s="156"/>
      <c r="L493" s="152"/>
      <c r="M493" s="157"/>
      <c r="T493" s="158"/>
      <c r="AT493" s="153" t="s">
        <v>165</v>
      </c>
      <c r="AU493" s="153" t="s">
        <v>86</v>
      </c>
      <c r="AV493" s="13" t="s">
        <v>86</v>
      </c>
      <c r="AW493" s="13" t="s">
        <v>37</v>
      </c>
      <c r="AX493" s="13" t="s">
        <v>76</v>
      </c>
      <c r="AY493" s="153" t="s">
        <v>153</v>
      </c>
    </row>
    <row r="494" spans="2:65" s="12" customFormat="1">
      <c r="B494" s="145"/>
      <c r="D494" s="146" t="s">
        <v>165</v>
      </c>
      <c r="E494" s="147" t="s">
        <v>32</v>
      </c>
      <c r="F494" s="148" t="s">
        <v>174</v>
      </c>
      <c r="H494" s="147" t="s">
        <v>32</v>
      </c>
      <c r="I494" s="149"/>
      <c r="L494" s="145"/>
      <c r="M494" s="150"/>
      <c r="T494" s="151"/>
      <c r="AT494" s="147" t="s">
        <v>165</v>
      </c>
      <c r="AU494" s="147" t="s">
        <v>86</v>
      </c>
      <c r="AV494" s="12" t="s">
        <v>84</v>
      </c>
      <c r="AW494" s="12" t="s">
        <v>37</v>
      </c>
      <c r="AX494" s="12" t="s">
        <v>76</v>
      </c>
      <c r="AY494" s="147" t="s">
        <v>153</v>
      </c>
    </row>
    <row r="495" spans="2:65" s="13" customFormat="1">
      <c r="B495" s="152"/>
      <c r="D495" s="146" t="s">
        <v>165</v>
      </c>
      <c r="E495" s="153" t="s">
        <v>32</v>
      </c>
      <c r="F495" s="154" t="s">
        <v>730</v>
      </c>
      <c r="H495" s="155">
        <v>0.7</v>
      </c>
      <c r="I495" s="156"/>
      <c r="L495" s="152"/>
      <c r="M495" s="157"/>
      <c r="T495" s="158"/>
      <c r="AT495" s="153" t="s">
        <v>165</v>
      </c>
      <c r="AU495" s="153" t="s">
        <v>86</v>
      </c>
      <c r="AV495" s="13" t="s">
        <v>86</v>
      </c>
      <c r="AW495" s="13" t="s">
        <v>37</v>
      </c>
      <c r="AX495" s="13" t="s">
        <v>76</v>
      </c>
      <c r="AY495" s="153" t="s">
        <v>153</v>
      </c>
    </row>
    <row r="496" spans="2:65" s="12" customFormat="1">
      <c r="B496" s="145"/>
      <c r="D496" s="146" t="s">
        <v>165</v>
      </c>
      <c r="E496" s="147" t="s">
        <v>32</v>
      </c>
      <c r="F496" s="148" t="s">
        <v>176</v>
      </c>
      <c r="H496" s="147" t="s">
        <v>32</v>
      </c>
      <c r="I496" s="149"/>
      <c r="L496" s="145"/>
      <c r="M496" s="150"/>
      <c r="T496" s="151"/>
      <c r="AT496" s="147" t="s">
        <v>165</v>
      </c>
      <c r="AU496" s="147" t="s">
        <v>86</v>
      </c>
      <c r="AV496" s="12" t="s">
        <v>84</v>
      </c>
      <c r="AW496" s="12" t="s">
        <v>37</v>
      </c>
      <c r="AX496" s="12" t="s">
        <v>76</v>
      </c>
      <c r="AY496" s="147" t="s">
        <v>153</v>
      </c>
    </row>
    <row r="497" spans="2:65" s="13" customFormat="1">
      <c r="B497" s="152"/>
      <c r="D497" s="146" t="s">
        <v>165</v>
      </c>
      <c r="E497" s="153" t="s">
        <v>32</v>
      </c>
      <c r="F497" s="154" t="s">
        <v>730</v>
      </c>
      <c r="H497" s="155">
        <v>0.7</v>
      </c>
      <c r="I497" s="156"/>
      <c r="L497" s="152"/>
      <c r="M497" s="157"/>
      <c r="T497" s="158"/>
      <c r="AT497" s="153" t="s">
        <v>165</v>
      </c>
      <c r="AU497" s="153" t="s">
        <v>86</v>
      </c>
      <c r="AV497" s="13" t="s">
        <v>86</v>
      </c>
      <c r="AW497" s="13" t="s">
        <v>37</v>
      </c>
      <c r="AX497" s="13" t="s">
        <v>76</v>
      </c>
      <c r="AY497" s="153" t="s">
        <v>153</v>
      </c>
    </row>
    <row r="498" spans="2:65" s="14" customFormat="1">
      <c r="B498" s="159"/>
      <c r="D498" s="146" t="s">
        <v>165</v>
      </c>
      <c r="E498" s="160" t="s">
        <v>32</v>
      </c>
      <c r="F498" s="161" t="s">
        <v>178</v>
      </c>
      <c r="H498" s="162">
        <v>2.82</v>
      </c>
      <c r="I498" s="163"/>
      <c r="L498" s="159"/>
      <c r="M498" s="164"/>
      <c r="T498" s="165"/>
      <c r="AT498" s="160" t="s">
        <v>165</v>
      </c>
      <c r="AU498" s="160" t="s">
        <v>86</v>
      </c>
      <c r="AV498" s="14" t="s">
        <v>161</v>
      </c>
      <c r="AW498" s="14" t="s">
        <v>37</v>
      </c>
      <c r="AX498" s="14" t="s">
        <v>84</v>
      </c>
      <c r="AY498" s="160" t="s">
        <v>153</v>
      </c>
    </row>
    <row r="499" spans="2:65" s="1" customFormat="1" ht="16.5" customHeight="1">
      <c r="B499" s="33"/>
      <c r="C499" s="166" t="s">
        <v>731</v>
      </c>
      <c r="D499" s="166" t="s">
        <v>231</v>
      </c>
      <c r="E499" s="167" t="s">
        <v>732</v>
      </c>
      <c r="F499" s="168" t="s">
        <v>733</v>
      </c>
      <c r="G499" s="169" t="s">
        <v>226</v>
      </c>
      <c r="H499" s="170">
        <v>2.82</v>
      </c>
      <c r="I499" s="171">
        <v>55.09</v>
      </c>
      <c r="J499" s="172">
        <f>ROUND(I499*H499,2)</f>
        <v>155.35</v>
      </c>
      <c r="K499" s="168" t="s">
        <v>160</v>
      </c>
      <c r="L499" s="173"/>
      <c r="M499" s="174" t="s">
        <v>32</v>
      </c>
      <c r="N499" s="175" t="s">
        <v>47</v>
      </c>
      <c r="P499" s="137">
        <f>O499*H499</f>
        <v>0</v>
      </c>
      <c r="Q499" s="137">
        <v>1.2E-4</v>
      </c>
      <c r="R499" s="137">
        <f>Q499*H499</f>
        <v>3.3839999999999999E-4</v>
      </c>
      <c r="S499" s="137">
        <v>0</v>
      </c>
      <c r="T499" s="138">
        <f>S499*H499</f>
        <v>0</v>
      </c>
      <c r="AR499" s="139" t="s">
        <v>354</v>
      </c>
      <c r="AT499" s="139" t="s">
        <v>231</v>
      </c>
      <c r="AU499" s="139" t="s">
        <v>86</v>
      </c>
      <c r="AY499" s="17" t="s">
        <v>153</v>
      </c>
      <c r="BE499" s="140">
        <f>IF(N499="základní",J499,0)</f>
        <v>155.35</v>
      </c>
      <c r="BF499" s="140">
        <f>IF(N499="snížená",J499,0)</f>
        <v>0</v>
      </c>
      <c r="BG499" s="140">
        <f>IF(N499="zákl. přenesená",J499,0)</f>
        <v>0</v>
      </c>
      <c r="BH499" s="140">
        <f>IF(N499="sníž. přenesená",J499,0)</f>
        <v>0</v>
      </c>
      <c r="BI499" s="140">
        <f>IF(N499="nulová",J499,0)</f>
        <v>0</v>
      </c>
      <c r="BJ499" s="17" t="s">
        <v>84</v>
      </c>
      <c r="BK499" s="140">
        <f>ROUND(I499*H499,2)</f>
        <v>155.35</v>
      </c>
      <c r="BL499" s="17" t="s">
        <v>261</v>
      </c>
      <c r="BM499" s="139" t="s">
        <v>734</v>
      </c>
    </row>
    <row r="500" spans="2:65" s="1" customFormat="1" ht="24.2" customHeight="1">
      <c r="B500" s="33"/>
      <c r="C500" s="128" t="s">
        <v>735</v>
      </c>
      <c r="D500" s="128" t="s">
        <v>156</v>
      </c>
      <c r="E500" s="129" t="s">
        <v>736</v>
      </c>
      <c r="F500" s="130" t="s">
        <v>737</v>
      </c>
      <c r="G500" s="131" t="s">
        <v>159</v>
      </c>
      <c r="H500" s="132">
        <v>3.3769999999999998</v>
      </c>
      <c r="I500" s="133">
        <v>800.47</v>
      </c>
      <c r="J500" s="134">
        <f>ROUND(I500*H500,2)</f>
        <v>2703.19</v>
      </c>
      <c r="K500" s="130" t="s">
        <v>160</v>
      </c>
      <c r="L500" s="33"/>
      <c r="M500" s="135" t="s">
        <v>32</v>
      </c>
      <c r="N500" s="136" t="s">
        <v>47</v>
      </c>
      <c r="P500" s="137">
        <f>O500*H500</f>
        <v>0</v>
      </c>
      <c r="Q500" s="137">
        <v>6.0000000000000001E-3</v>
      </c>
      <c r="R500" s="137">
        <f>Q500*H500</f>
        <v>2.0261999999999999E-2</v>
      </c>
      <c r="S500" s="137">
        <v>0</v>
      </c>
      <c r="T500" s="138">
        <f>S500*H500</f>
        <v>0</v>
      </c>
      <c r="AR500" s="139" t="s">
        <v>261</v>
      </c>
      <c r="AT500" s="139" t="s">
        <v>156</v>
      </c>
      <c r="AU500" s="139" t="s">
        <v>86</v>
      </c>
      <c r="AY500" s="17" t="s">
        <v>153</v>
      </c>
      <c r="BE500" s="140">
        <f>IF(N500="základní",J500,0)</f>
        <v>2703.19</v>
      </c>
      <c r="BF500" s="140">
        <f>IF(N500="snížená",J500,0)</f>
        <v>0</v>
      </c>
      <c r="BG500" s="140">
        <f>IF(N500="zákl. přenesená",J500,0)</f>
        <v>0</v>
      </c>
      <c r="BH500" s="140">
        <f>IF(N500="sníž. přenesená",J500,0)</f>
        <v>0</v>
      </c>
      <c r="BI500" s="140">
        <f>IF(N500="nulová",J500,0)</f>
        <v>0</v>
      </c>
      <c r="BJ500" s="17" t="s">
        <v>84</v>
      </c>
      <c r="BK500" s="140">
        <f>ROUND(I500*H500,2)</f>
        <v>2703.19</v>
      </c>
      <c r="BL500" s="17" t="s">
        <v>261</v>
      </c>
      <c r="BM500" s="139" t="s">
        <v>738</v>
      </c>
    </row>
    <row r="501" spans="2:65" s="1" customFormat="1">
      <c r="B501" s="33"/>
      <c r="D501" s="141" t="s">
        <v>163</v>
      </c>
      <c r="F501" s="142" t="s">
        <v>739</v>
      </c>
      <c r="I501" s="143"/>
      <c r="L501" s="33"/>
      <c r="M501" s="144"/>
      <c r="T501" s="54"/>
      <c r="AT501" s="17" t="s">
        <v>163</v>
      </c>
      <c r="AU501" s="17" t="s">
        <v>86</v>
      </c>
    </row>
    <row r="502" spans="2:65" s="1" customFormat="1" ht="16.5" customHeight="1">
      <c r="B502" s="33"/>
      <c r="C502" s="166" t="s">
        <v>740</v>
      </c>
      <c r="D502" s="166" t="s">
        <v>231</v>
      </c>
      <c r="E502" s="167" t="s">
        <v>741</v>
      </c>
      <c r="F502" s="168" t="s">
        <v>742</v>
      </c>
      <c r="G502" s="169" t="s">
        <v>159</v>
      </c>
      <c r="H502" s="170">
        <v>5</v>
      </c>
      <c r="I502" s="171">
        <v>452.97</v>
      </c>
      <c r="J502" s="172">
        <f>ROUND(I502*H502,2)</f>
        <v>2264.85</v>
      </c>
      <c r="K502" s="168" t="s">
        <v>264</v>
      </c>
      <c r="L502" s="173"/>
      <c r="M502" s="174" t="s">
        <v>32</v>
      </c>
      <c r="N502" s="175" t="s">
        <v>47</v>
      </c>
      <c r="P502" s="137">
        <f>O502*H502</f>
        <v>0</v>
      </c>
      <c r="Q502" s="137">
        <v>1.9199999999999998E-2</v>
      </c>
      <c r="R502" s="137">
        <f>Q502*H502</f>
        <v>9.5999999999999988E-2</v>
      </c>
      <c r="S502" s="137">
        <v>0</v>
      </c>
      <c r="T502" s="138">
        <f>S502*H502</f>
        <v>0</v>
      </c>
      <c r="AR502" s="139" t="s">
        <v>354</v>
      </c>
      <c r="AT502" s="139" t="s">
        <v>231</v>
      </c>
      <c r="AU502" s="139" t="s">
        <v>86</v>
      </c>
      <c r="AY502" s="17" t="s">
        <v>153</v>
      </c>
      <c r="BE502" s="140">
        <f>IF(N502="základní",J502,0)</f>
        <v>2264.85</v>
      </c>
      <c r="BF502" s="140">
        <f>IF(N502="snížená",J502,0)</f>
        <v>0</v>
      </c>
      <c r="BG502" s="140">
        <f>IF(N502="zákl. přenesená",J502,0)</f>
        <v>0</v>
      </c>
      <c r="BH502" s="140">
        <f>IF(N502="sníž. přenesená",J502,0)</f>
        <v>0</v>
      </c>
      <c r="BI502" s="140">
        <f>IF(N502="nulová",J502,0)</f>
        <v>0</v>
      </c>
      <c r="BJ502" s="17" t="s">
        <v>84</v>
      </c>
      <c r="BK502" s="140">
        <f>ROUND(I502*H502,2)</f>
        <v>2264.85</v>
      </c>
      <c r="BL502" s="17" t="s">
        <v>261</v>
      </c>
      <c r="BM502" s="139" t="s">
        <v>743</v>
      </c>
    </row>
    <row r="503" spans="2:65" s="1" customFormat="1" ht="24.2" customHeight="1">
      <c r="B503" s="33"/>
      <c r="C503" s="128" t="s">
        <v>744</v>
      </c>
      <c r="D503" s="128" t="s">
        <v>156</v>
      </c>
      <c r="E503" s="129" t="s">
        <v>745</v>
      </c>
      <c r="F503" s="130" t="s">
        <v>746</v>
      </c>
      <c r="G503" s="131" t="s">
        <v>294</v>
      </c>
      <c r="H503" s="132">
        <v>0.193</v>
      </c>
      <c r="I503" s="133">
        <v>1271.33</v>
      </c>
      <c r="J503" s="134">
        <f>ROUND(I503*H503,2)</f>
        <v>245.37</v>
      </c>
      <c r="K503" s="130" t="s">
        <v>160</v>
      </c>
      <c r="L503" s="33"/>
      <c r="M503" s="135" t="s">
        <v>32</v>
      </c>
      <c r="N503" s="136" t="s">
        <v>47</v>
      </c>
      <c r="P503" s="137">
        <f>O503*H503</f>
        <v>0</v>
      </c>
      <c r="Q503" s="137">
        <v>0</v>
      </c>
      <c r="R503" s="137">
        <f>Q503*H503</f>
        <v>0</v>
      </c>
      <c r="S503" s="137">
        <v>0</v>
      </c>
      <c r="T503" s="138">
        <f>S503*H503</f>
        <v>0</v>
      </c>
      <c r="AR503" s="139" t="s">
        <v>261</v>
      </c>
      <c r="AT503" s="139" t="s">
        <v>156</v>
      </c>
      <c r="AU503" s="139" t="s">
        <v>86</v>
      </c>
      <c r="AY503" s="17" t="s">
        <v>153</v>
      </c>
      <c r="BE503" s="140">
        <f>IF(N503="základní",J503,0)</f>
        <v>245.37</v>
      </c>
      <c r="BF503" s="140">
        <f>IF(N503="snížená",J503,0)</f>
        <v>0</v>
      </c>
      <c r="BG503" s="140">
        <f>IF(N503="zákl. přenesená",J503,0)</f>
        <v>0</v>
      </c>
      <c r="BH503" s="140">
        <f>IF(N503="sníž. přenesená",J503,0)</f>
        <v>0</v>
      </c>
      <c r="BI503" s="140">
        <f>IF(N503="nulová",J503,0)</f>
        <v>0</v>
      </c>
      <c r="BJ503" s="17" t="s">
        <v>84</v>
      </c>
      <c r="BK503" s="140">
        <f>ROUND(I503*H503,2)</f>
        <v>245.37</v>
      </c>
      <c r="BL503" s="17" t="s">
        <v>261</v>
      </c>
      <c r="BM503" s="139" t="s">
        <v>747</v>
      </c>
    </row>
    <row r="504" spans="2:65" s="1" customFormat="1">
      <c r="B504" s="33"/>
      <c r="D504" s="141" t="s">
        <v>163</v>
      </c>
      <c r="F504" s="142" t="s">
        <v>748</v>
      </c>
      <c r="I504" s="143"/>
      <c r="L504" s="33"/>
      <c r="M504" s="144"/>
      <c r="T504" s="54"/>
      <c r="AT504" s="17" t="s">
        <v>163</v>
      </c>
      <c r="AU504" s="17" t="s">
        <v>86</v>
      </c>
    </row>
    <row r="505" spans="2:65" s="11" customFormat="1" ht="22.9" customHeight="1">
      <c r="B505" s="116"/>
      <c r="D505" s="117" t="s">
        <v>75</v>
      </c>
      <c r="E505" s="126" t="s">
        <v>749</v>
      </c>
      <c r="F505" s="126" t="s">
        <v>750</v>
      </c>
      <c r="I505" s="119"/>
      <c r="J505" s="127">
        <f>BK505</f>
        <v>31430.959999999999</v>
      </c>
      <c r="L505" s="116"/>
      <c r="M505" s="121"/>
      <c r="P505" s="122">
        <f>SUM(P506:P541)</f>
        <v>0</v>
      </c>
      <c r="R505" s="122">
        <f>SUM(R506:R541)</f>
        <v>0.35815669999999999</v>
      </c>
      <c r="T505" s="123">
        <f>SUM(T506:T541)</f>
        <v>0</v>
      </c>
      <c r="AR505" s="117" t="s">
        <v>86</v>
      </c>
      <c r="AT505" s="124" t="s">
        <v>75</v>
      </c>
      <c r="AU505" s="124" t="s">
        <v>84</v>
      </c>
      <c r="AY505" s="117" t="s">
        <v>153</v>
      </c>
      <c r="BK505" s="125">
        <f>SUM(BK506:BK541)</f>
        <v>31430.959999999999</v>
      </c>
    </row>
    <row r="506" spans="2:65" s="1" customFormat="1" ht="16.5" customHeight="1">
      <c r="B506" s="33"/>
      <c r="C506" s="128" t="s">
        <v>751</v>
      </c>
      <c r="D506" s="128" t="s">
        <v>156</v>
      </c>
      <c r="E506" s="129" t="s">
        <v>752</v>
      </c>
      <c r="F506" s="130" t="s">
        <v>753</v>
      </c>
      <c r="G506" s="131" t="s">
        <v>159</v>
      </c>
      <c r="H506" s="132">
        <v>17.489000000000001</v>
      </c>
      <c r="I506" s="133">
        <v>17.89</v>
      </c>
      <c r="J506" s="134">
        <f>ROUND(I506*H506,2)</f>
        <v>312.88</v>
      </c>
      <c r="K506" s="130" t="s">
        <v>160</v>
      </c>
      <c r="L506" s="33"/>
      <c r="M506" s="135" t="s">
        <v>32</v>
      </c>
      <c r="N506" s="136" t="s">
        <v>47</v>
      </c>
      <c r="P506" s="137">
        <f>O506*H506</f>
        <v>0</v>
      </c>
      <c r="Q506" s="137">
        <v>0</v>
      </c>
      <c r="R506" s="137">
        <f>Q506*H506</f>
        <v>0</v>
      </c>
      <c r="S506" s="137">
        <v>0</v>
      </c>
      <c r="T506" s="138">
        <f>S506*H506</f>
        <v>0</v>
      </c>
      <c r="AR506" s="139" t="s">
        <v>261</v>
      </c>
      <c r="AT506" s="139" t="s">
        <v>156</v>
      </c>
      <c r="AU506" s="139" t="s">
        <v>86</v>
      </c>
      <c r="AY506" s="17" t="s">
        <v>153</v>
      </c>
      <c r="BE506" s="140">
        <f>IF(N506="základní",J506,0)</f>
        <v>312.88</v>
      </c>
      <c r="BF506" s="140">
        <f>IF(N506="snížená",J506,0)</f>
        <v>0</v>
      </c>
      <c r="BG506" s="140">
        <f>IF(N506="zákl. přenesená",J506,0)</f>
        <v>0</v>
      </c>
      <c r="BH506" s="140">
        <f>IF(N506="sníž. přenesená",J506,0)</f>
        <v>0</v>
      </c>
      <c r="BI506" s="140">
        <f>IF(N506="nulová",J506,0)</f>
        <v>0</v>
      </c>
      <c r="BJ506" s="17" t="s">
        <v>84</v>
      </c>
      <c r="BK506" s="140">
        <f>ROUND(I506*H506,2)</f>
        <v>312.88</v>
      </c>
      <c r="BL506" s="17" t="s">
        <v>261</v>
      </c>
      <c r="BM506" s="139" t="s">
        <v>754</v>
      </c>
    </row>
    <row r="507" spans="2:65" s="1" customFormat="1">
      <c r="B507" s="33"/>
      <c r="D507" s="141" t="s">
        <v>163</v>
      </c>
      <c r="F507" s="142" t="s">
        <v>755</v>
      </c>
      <c r="I507" s="143"/>
      <c r="L507" s="33"/>
      <c r="M507" s="144"/>
      <c r="T507" s="54"/>
      <c r="AT507" s="17" t="s">
        <v>163</v>
      </c>
      <c r="AU507" s="17" t="s">
        <v>86</v>
      </c>
    </row>
    <row r="508" spans="2:65" s="12" customFormat="1">
      <c r="B508" s="145"/>
      <c r="D508" s="146" t="s">
        <v>165</v>
      </c>
      <c r="E508" s="147" t="s">
        <v>32</v>
      </c>
      <c r="F508" s="148" t="s">
        <v>172</v>
      </c>
      <c r="H508" s="147" t="s">
        <v>32</v>
      </c>
      <c r="I508" s="149"/>
      <c r="L508" s="145"/>
      <c r="M508" s="150"/>
      <c r="T508" s="151"/>
      <c r="AT508" s="147" t="s">
        <v>165</v>
      </c>
      <c r="AU508" s="147" t="s">
        <v>86</v>
      </c>
      <c r="AV508" s="12" t="s">
        <v>84</v>
      </c>
      <c r="AW508" s="12" t="s">
        <v>37</v>
      </c>
      <c r="AX508" s="12" t="s">
        <v>76</v>
      </c>
      <c r="AY508" s="147" t="s">
        <v>153</v>
      </c>
    </row>
    <row r="509" spans="2:65" s="13" customFormat="1">
      <c r="B509" s="152"/>
      <c r="D509" s="146" t="s">
        <v>165</v>
      </c>
      <c r="E509" s="153" t="s">
        <v>32</v>
      </c>
      <c r="F509" s="154" t="s">
        <v>245</v>
      </c>
      <c r="H509" s="155">
        <v>4.6820000000000004</v>
      </c>
      <c r="I509" s="156"/>
      <c r="L509" s="152"/>
      <c r="M509" s="157"/>
      <c r="T509" s="158"/>
      <c r="AT509" s="153" t="s">
        <v>165</v>
      </c>
      <c r="AU509" s="153" t="s">
        <v>86</v>
      </c>
      <c r="AV509" s="13" t="s">
        <v>86</v>
      </c>
      <c r="AW509" s="13" t="s">
        <v>37</v>
      </c>
      <c r="AX509" s="13" t="s">
        <v>76</v>
      </c>
      <c r="AY509" s="153" t="s">
        <v>153</v>
      </c>
    </row>
    <row r="510" spans="2:65" s="12" customFormat="1">
      <c r="B510" s="145"/>
      <c r="D510" s="146" t="s">
        <v>165</v>
      </c>
      <c r="E510" s="147" t="s">
        <v>32</v>
      </c>
      <c r="F510" s="148" t="s">
        <v>174</v>
      </c>
      <c r="H510" s="147" t="s">
        <v>32</v>
      </c>
      <c r="I510" s="149"/>
      <c r="L510" s="145"/>
      <c r="M510" s="150"/>
      <c r="T510" s="151"/>
      <c r="AT510" s="147" t="s">
        <v>165</v>
      </c>
      <c r="AU510" s="147" t="s">
        <v>86</v>
      </c>
      <c r="AV510" s="12" t="s">
        <v>84</v>
      </c>
      <c r="AW510" s="12" t="s">
        <v>37</v>
      </c>
      <c r="AX510" s="12" t="s">
        <v>76</v>
      </c>
      <c r="AY510" s="147" t="s">
        <v>153</v>
      </c>
    </row>
    <row r="511" spans="2:65" s="13" customFormat="1">
      <c r="B511" s="152"/>
      <c r="D511" s="146" t="s">
        <v>165</v>
      </c>
      <c r="E511" s="153" t="s">
        <v>32</v>
      </c>
      <c r="F511" s="154" t="s">
        <v>756</v>
      </c>
      <c r="H511" s="155">
        <v>7.88</v>
      </c>
      <c r="I511" s="156"/>
      <c r="L511" s="152"/>
      <c r="M511" s="157"/>
      <c r="T511" s="158"/>
      <c r="AT511" s="153" t="s">
        <v>165</v>
      </c>
      <c r="AU511" s="153" t="s">
        <v>86</v>
      </c>
      <c r="AV511" s="13" t="s">
        <v>86</v>
      </c>
      <c r="AW511" s="13" t="s">
        <v>37</v>
      </c>
      <c r="AX511" s="13" t="s">
        <v>76</v>
      </c>
      <c r="AY511" s="153" t="s">
        <v>153</v>
      </c>
    </row>
    <row r="512" spans="2:65" s="12" customFormat="1">
      <c r="B512" s="145"/>
      <c r="D512" s="146" t="s">
        <v>165</v>
      </c>
      <c r="E512" s="147" t="s">
        <v>32</v>
      </c>
      <c r="F512" s="148" t="s">
        <v>176</v>
      </c>
      <c r="H512" s="147" t="s">
        <v>32</v>
      </c>
      <c r="I512" s="149"/>
      <c r="L512" s="145"/>
      <c r="M512" s="150"/>
      <c r="T512" s="151"/>
      <c r="AT512" s="147" t="s">
        <v>165</v>
      </c>
      <c r="AU512" s="147" t="s">
        <v>86</v>
      </c>
      <c r="AV512" s="12" t="s">
        <v>84</v>
      </c>
      <c r="AW512" s="12" t="s">
        <v>37</v>
      </c>
      <c r="AX512" s="12" t="s">
        <v>76</v>
      </c>
      <c r="AY512" s="147" t="s">
        <v>153</v>
      </c>
    </row>
    <row r="513" spans="2:65" s="13" customFormat="1">
      <c r="B513" s="152"/>
      <c r="D513" s="146" t="s">
        <v>165</v>
      </c>
      <c r="E513" s="153" t="s">
        <v>32</v>
      </c>
      <c r="F513" s="154" t="s">
        <v>757</v>
      </c>
      <c r="H513" s="155">
        <v>4.9269999999999996</v>
      </c>
      <c r="I513" s="156"/>
      <c r="L513" s="152"/>
      <c r="M513" s="157"/>
      <c r="T513" s="158"/>
      <c r="AT513" s="153" t="s">
        <v>165</v>
      </c>
      <c r="AU513" s="153" t="s">
        <v>86</v>
      </c>
      <c r="AV513" s="13" t="s">
        <v>86</v>
      </c>
      <c r="AW513" s="13" t="s">
        <v>37</v>
      </c>
      <c r="AX513" s="13" t="s">
        <v>76</v>
      </c>
      <c r="AY513" s="153" t="s">
        <v>153</v>
      </c>
    </row>
    <row r="514" spans="2:65" s="14" customFormat="1">
      <c r="B514" s="159"/>
      <c r="D514" s="146" t="s">
        <v>165</v>
      </c>
      <c r="E514" s="160" t="s">
        <v>32</v>
      </c>
      <c r="F514" s="161" t="s">
        <v>178</v>
      </c>
      <c r="H514" s="162">
        <v>17.489000000000001</v>
      </c>
      <c r="I514" s="163"/>
      <c r="L514" s="159"/>
      <c r="M514" s="164"/>
      <c r="T514" s="165"/>
      <c r="AT514" s="160" t="s">
        <v>165</v>
      </c>
      <c r="AU514" s="160" t="s">
        <v>86</v>
      </c>
      <c r="AV514" s="14" t="s">
        <v>161</v>
      </c>
      <c r="AW514" s="14" t="s">
        <v>37</v>
      </c>
      <c r="AX514" s="14" t="s">
        <v>84</v>
      </c>
      <c r="AY514" s="160" t="s">
        <v>153</v>
      </c>
    </row>
    <row r="515" spans="2:65" s="1" customFormat="1" ht="16.5" customHeight="1">
      <c r="B515" s="33"/>
      <c r="C515" s="128" t="s">
        <v>758</v>
      </c>
      <c r="D515" s="128" t="s">
        <v>156</v>
      </c>
      <c r="E515" s="129" t="s">
        <v>759</v>
      </c>
      <c r="F515" s="130" t="s">
        <v>760</v>
      </c>
      <c r="G515" s="131" t="s">
        <v>159</v>
      </c>
      <c r="H515" s="132">
        <v>17.489000000000001</v>
      </c>
      <c r="I515" s="133">
        <v>27.31</v>
      </c>
      <c r="J515" s="134">
        <f>ROUND(I515*H515,2)</f>
        <v>477.62</v>
      </c>
      <c r="K515" s="130" t="s">
        <v>160</v>
      </c>
      <c r="L515" s="33"/>
      <c r="M515" s="135" t="s">
        <v>32</v>
      </c>
      <c r="N515" s="136" t="s">
        <v>47</v>
      </c>
      <c r="P515" s="137">
        <f>O515*H515</f>
        <v>0</v>
      </c>
      <c r="Q515" s="137">
        <v>2.9999999999999997E-4</v>
      </c>
      <c r="R515" s="137">
        <f>Q515*H515</f>
        <v>5.2467E-3</v>
      </c>
      <c r="S515" s="137">
        <v>0</v>
      </c>
      <c r="T515" s="138">
        <f>S515*H515</f>
        <v>0</v>
      </c>
      <c r="AR515" s="139" t="s">
        <v>261</v>
      </c>
      <c r="AT515" s="139" t="s">
        <v>156</v>
      </c>
      <c r="AU515" s="139" t="s">
        <v>86</v>
      </c>
      <c r="AY515" s="17" t="s">
        <v>153</v>
      </c>
      <c r="BE515" s="140">
        <f>IF(N515="základní",J515,0)</f>
        <v>477.62</v>
      </c>
      <c r="BF515" s="140">
        <f>IF(N515="snížená",J515,0)</f>
        <v>0</v>
      </c>
      <c r="BG515" s="140">
        <f>IF(N515="zákl. přenesená",J515,0)</f>
        <v>0</v>
      </c>
      <c r="BH515" s="140">
        <f>IF(N515="sníž. přenesená",J515,0)</f>
        <v>0</v>
      </c>
      <c r="BI515" s="140">
        <f>IF(N515="nulová",J515,0)</f>
        <v>0</v>
      </c>
      <c r="BJ515" s="17" t="s">
        <v>84</v>
      </c>
      <c r="BK515" s="140">
        <f>ROUND(I515*H515,2)</f>
        <v>477.62</v>
      </c>
      <c r="BL515" s="17" t="s">
        <v>261</v>
      </c>
      <c r="BM515" s="139" t="s">
        <v>761</v>
      </c>
    </row>
    <row r="516" spans="2:65" s="1" customFormat="1">
      <c r="B516" s="33"/>
      <c r="D516" s="141" t="s">
        <v>163</v>
      </c>
      <c r="F516" s="142" t="s">
        <v>762</v>
      </c>
      <c r="I516" s="143"/>
      <c r="L516" s="33"/>
      <c r="M516" s="144"/>
      <c r="T516" s="54"/>
      <c r="AT516" s="17" t="s">
        <v>163</v>
      </c>
      <c r="AU516" s="17" t="s">
        <v>86</v>
      </c>
    </row>
    <row r="517" spans="2:65" s="1" customFormat="1" ht="16.5" customHeight="1">
      <c r="B517" s="33"/>
      <c r="C517" s="128" t="s">
        <v>763</v>
      </c>
      <c r="D517" s="128" t="s">
        <v>156</v>
      </c>
      <c r="E517" s="129" t="s">
        <v>764</v>
      </c>
      <c r="F517" s="130" t="s">
        <v>765</v>
      </c>
      <c r="G517" s="131" t="s">
        <v>159</v>
      </c>
      <c r="H517" s="132">
        <v>11.08</v>
      </c>
      <c r="I517" s="133">
        <v>452.03</v>
      </c>
      <c r="J517" s="134">
        <f>ROUND(I517*H517,2)</f>
        <v>5008.49</v>
      </c>
      <c r="K517" s="130" t="s">
        <v>160</v>
      </c>
      <c r="L517" s="33"/>
      <c r="M517" s="135" t="s">
        <v>32</v>
      </c>
      <c r="N517" s="136" t="s">
        <v>47</v>
      </c>
      <c r="P517" s="137">
        <f>O517*H517</f>
        <v>0</v>
      </c>
      <c r="Q517" s="137">
        <v>1.5E-3</v>
      </c>
      <c r="R517" s="137">
        <f>Q517*H517</f>
        <v>1.6619999999999999E-2</v>
      </c>
      <c r="S517" s="137">
        <v>0</v>
      </c>
      <c r="T517" s="138">
        <f>S517*H517</f>
        <v>0</v>
      </c>
      <c r="AR517" s="139" t="s">
        <v>261</v>
      </c>
      <c r="AT517" s="139" t="s">
        <v>156</v>
      </c>
      <c r="AU517" s="139" t="s">
        <v>86</v>
      </c>
      <c r="AY517" s="17" t="s">
        <v>153</v>
      </c>
      <c r="BE517" s="140">
        <f>IF(N517="základní",J517,0)</f>
        <v>5008.49</v>
      </c>
      <c r="BF517" s="140">
        <f>IF(N517="snížená",J517,0)</f>
        <v>0</v>
      </c>
      <c r="BG517" s="140">
        <f>IF(N517="zákl. přenesená",J517,0)</f>
        <v>0</v>
      </c>
      <c r="BH517" s="140">
        <f>IF(N517="sníž. přenesená",J517,0)</f>
        <v>0</v>
      </c>
      <c r="BI517" s="140">
        <f>IF(N517="nulová",J517,0)</f>
        <v>0</v>
      </c>
      <c r="BJ517" s="17" t="s">
        <v>84</v>
      </c>
      <c r="BK517" s="140">
        <f>ROUND(I517*H517,2)</f>
        <v>5008.49</v>
      </c>
      <c r="BL517" s="17" t="s">
        <v>261</v>
      </c>
      <c r="BM517" s="139" t="s">
        <v>766</v>
      </c>
    </row>
    <row r="518" spans="2:65" s="1" customFormat="1">
      <c r="B518" s="33"/>
      <c r="D518" s="141" t="s">
        <v>163</v>
      </c>
      <c r="F518" s="142" t="s">
        <v>767</v>
      </c>
      <c r="I518" s="143"/>
      <c r="L518" s="33"/>
      <c r="M518" s="144"/>
      <c r="T518" s="54"/>
      <c r="AT518" s="17" t="s">
        <v>163</v>
      </c>
      <c r="AU518" s="17" t="s">
        <v>86</v>
      </c>
    </row>
    <row r="519" spans="2:65" s="12" customFormat="1">
      <c r="B519" s="145"/>
      <c r="D519" s="146" t="s">
        <v>165</v>
      </c>
      <c r="E519" s="147" t="s">
        <v>32</v>
      </c>
      <c r="F519" s="148" t="s">
        <v>172</v>
      </c>
      <c r="H519" s="147" t="s">
        <v>32</v>
      </c>
      <c r="I519" s="149"/>
      <c r="L519" s="145"/>
      <c r="M519" s="150"/>
      <c r="T519" s="151"/>
      <c r="AT519" s="147" t="s">
        <v>165</v>
      </c>
      <c r="AU519" s="147" t="s">
        <v>86</v>
      </c>
      <c r="AV519" s="12" t="s">
        <v>84</v>
      </c>
      <c r="AW519" s="12" t="s">
        <v>37</v>
      </c>
      <c r="AX519" s="12" t="s">
        <v>76</v>
      </c>
      <c r="AY519" s="147" t="s">
        <v>153</v>
      </c>
    </row>
    <row r="520" spans="2:65" s="13" customFormat="1">
      <c r="B520" s="152"/>
      <c r="D520" s="146" t="s">
        <v>165</v>
      </c>
      <c r="E520" s="153" t="s">
        <v>32</v>
      </c>
      <c r="F520" s="154" t="s">
        <v>245</v>
      </c>
      <c r="H520" s="155">
        <v>4.6820000000000004</v>
      </c>
      <c r="I520" s="156"/>
      <c r="L520" s="152"/>
      <c r="M520" s="157"/>
      <c r="T520" s="158"/>
      <c r="AT520" s="153" t="s">
        <v>165</v>
      </c>
      <c r="AU520" s="153" t="s">
        <v>86</v>
      </c>
      <c r="AV520" s="13" t="s">
        <v>86</v>
      </c>
      <c r="AW520" s="13" t="s">
        <v>37</v>
      </c>
      <c r="AX520" s="13" t="s">
        <v>76</v>
      </c>
      <c r="AY520" s="153" t="s">
        <v>153</v>
      </c>
    </row>
    <row r="521" spans="2:65" s="12" customFormat="1">
      <c r="B521" s="145"/>
      <c r="D521" s="146" t="s">
        <v>165</v>
      </c>
      <c r="E521" s="147" t="s">
        <v>32</v>
      </c>
      <c r="F521" s="148" t="s">
        <v>174</v>
      </c>
      <c r="H521" s="147" t="s">
        <v>32</v>
      </c>
      <c r="I521" s="149"/>
      <c r="L521" s="145"/>
      <c r="M521" s="150"/>
      <c r="T521" s="151"/>
      <c r="AT521" s="147" t="s">
        <v>165</v>
      </c>
      <c r="AU521" s="147" t="s">
        <v>86</v>
      </c>
      <c r="AV521" s="12" t="s">
        <v>84</v>
      </c>
      <c r="AW521" s="12" t="s">
        <v>37</v>
      </c>
      <c r="AX521" s="12" t="s">
        <v>76</v>
      </c>
      <c r="AY521" s="147" t="s">
        <v>153</v>
      </c>
    </row>
    <row r="522" spans="2:65" s="13" customFormat="1">
      <c r="B522" s="152"/>
      <c r="D522" s="146" t="s">
        <v>165</v>
      </c>
      <c r="E522" s="153" t="s">
        <v>32</v>
      </c>
      <c r="F522" s="154" t="s">
        <v>768</v>
      </c>
      <c r="H522" s="155">
        <v>5.4320000000000004</v>
      </c>
      <c r="I522" s="156"/>
      <c r="L522" s="152"/>
      <c r="M522" s="157"/>
      <c r="T522" s="158"/>
      <c r="AT522" s="153" t="s">
        <v>165</v>
      </c>
      <c r="AU522" s="153" t="s">
        <v>86</v>
      </c>
      <c r="AV522" s="13" t="s">
        <v>86</v>
      </c>
      <c r="AW522" s="13" t="s">
        <v>37</v>
      </c>
      <c r="AX522" s="13" t="s">
        <v>76</v>
      </c>
      <c r="AY522" s="153" t="s">
        <v>153</v>
      </c>
    </row>
    <row r="523" spans="2:65" s="12" customFormat="1">
      <c r="B523" s="145"/>
      <c r="D523" s="146" t="s">
        <v>165</v>
      </c>
      <c r="E523" s="147" t="s">
        <v>32</v>
      </c>
      <c r="F523" s="148" t="s">
        <v>176</v>
      </c>
      <c r="H523" s="147" t="s">
        <v>32</v>
      </c>
      <c r="I523" s="149"/>
      <c r="L523" s="145"/>
      <c r="M523" s="150"/>
      <c r="T523" s="151"/>
      <c r="AT523" s="147" t="s">
        <v>165</v>
      </c>
      <c r="AU523" s="147" t="s">
        <v>86</v>
      </c>
      <c r="AV523" s="12" t="s">
        <v>84</v>
      </c>
      <c r="AW523" s="12" t="s">
        <v>37</v>
      </c>
      <c r="AX523" s="12" t="s">
        <v>76</v>
      </c>
      <c r="AY523" s="147" t="s">
        <v>153</v>
      </c>
    </row>
    <row r="524" spans="2:65" s="13" customFormat="1">
      <c r="B524" s="152"/>
      <c r="D524" s="146" t="s">
        <v>165</v>
      </c>
      <c r="E524" s="153" t="s">
        <v>32</v>
      </c>
      <c r="F524" s="154" t="s">
        <v>769</v>
      </c>
      <c r="H524" s="155">
        <v>0.96599999999999997</v>
      </c>
      <c r="I524" s="156"/>
      <c r="L524" s="152"/>
      <c r="M524" s="157"/>
      <c r="T524" s="158"/>
      <c r="AT524" s="153" t="s">
        <v>165</v>
      </c>
      <c r="AU524" s="153" t="s">
        <v>86</v>
      </c>
      <c r="AV524" s="13" t="s">
        <v>86</v>
      </c>
      <c r="AW524" s="13" t="s">
        <v>37</v>
      </c>
      <c r="AX524" s="13" t="s">
        <v>76</v>
      </c>
      <c r="AY524" s="153" t="s">
        <v>153</v>
      </c>
    </row>
    <row r="525" spans="2:65" s="14" customFormat="1">
      <c r="B525" s="159"/>
      <c r="D525" s="146" t="s">
        <v>165</v>
      </c>
      <c r="E525" s="160" t="s">
        <v>32</v>
      </c>
      <c r="F525" s="161" t="s">
        <v>178</v>
      </c>
      <c r="H525" s="162">
        <v>11.08</v>
      </c>
      <c r="I525" s="163"/>
      <c r="L525" s="159"/>
      <c r="M525" s="164"/>
      <c r="T525" s="165"/>
      <c r="AT525" s="160" t="s">
        <v>165</v>
      </c>
      <c r="AU525" s="160" t="s">
        <v>86</v>
      </c>
      <c r="AV525" s="14" t="s">
        <v>161</v>
      </c>
      <c r="AW525" s="14" t="s">
        <v>37</v>
      </c>
      <c r="AX525" s="14" t="s">
        <v>84</v>
      </c>
      <c r="AY525" s="160" t="s">
        <v>153</v>
      </c>
    </row>
    <row r="526" spans="2:65" s="1" customFormat="1" ht="21.75" customHeight="1">
      <c r="B526" s="33"/>
      <c r="C526" s="128" t="s">
        <v>770</v>
      </c>
      <c r="D526" s="128" t="s">
        <v>156</v>
      </c>
      <c r="E526" s="129" t="s">
        <v>771</v>
      </c>
      <c r="F526" s="130" t="s">
        <v>772</v>
      </c>
      <c r="G526" s="131" t="s">
        <v>226</v>
      </c>
      <c r="H526" s="132">
        <v>13.28</v>
      </c>
      <c r="I526" s="133">
        <v>150.68</v>
      </c>
      <c r="J526" s="134">
        <f>ROUND(I526*H526,2)</f>
        <v>2001.03</v>
      </c>
      <c r="K526" s="130" t="s">
        <v>160</v>
      </c>
      <c r="L526" s="33"/>
      <c r="M526" s="135" t="s">
        <v>32</v>
      </c>
      <c r="N526" s="136" t="s">
        <v>47</v>
      </c>
      <c r="P526" s="137">
        <f>O526*H526</f>
        <v>0</v>
      </c>
      <c r="Q526" s="137">
        <v>2.0000000000000001E-4</v>
      </c>
      <c r="R526" s="137">
        <f>Q526*H526</f>
        <v>2.6559999999999999E-3</v>
      </c>
      <c r="S526" s="137">
        <v>0</v>
      </c>
      <c r="T526" s="138">
        <f>S526*H526</f>
        <v>0</v>
      </c>
      <c r="AR526" s="139" t="s">
        <v>261</v>
      </c>
      <c r="AT526" s="139" t="s">
        <v>156</v>
      </c>
      <c r="AU526" s="139" t="s">
        <v>86</v>
      </c>
      <c r="AY526" s="17" t="s">
        <v>153</v>
      </c>
      <c r="BE526" s="140">
        <f>IF(N526="základní",J526,0)</f>
        <v>2001.03</v>
      </c>
      <c r="BF526" s="140">
        <f>IF(N526="snížená",J526,0)</f>
        <v>0</v>
      </c>
      <c r="BG526" s="140">
        <f>IF(N526="zákl. přenesená",J526,0)</f>
        <v>0</v>
      </c>
      <c r="BH526" s="140">
        <f>IF(N526="sníž. přenesená",J526,0)</f>
        <v>0</v>
      </c>
      <c r="BI526" s="140">
        <f>IF(N526="nulová",J526,0)</f>
        <v>0</v>
      </c>
      <c r="BJ526" s="17" t="s">
        <v>84</v>
      </c>
      <c r="BK526" s="140">
        <f>ROUND(I526*H526,2)</f>
        <v>2001.03</v>
      </c>
      <c r="BL526" s="17" t="s">
        <v>261</v>
      </c>
      <c r="BM526" s="139" t="s">
        <v>773</v>
      </c>
    </row>
    <row r="527" spans="2:65" s="1" customFormat="1">
      <c r="B527" s="33"/>
      <c r="D527" s="141" t="s">
        <v>163</v>
      </c>
      <c r="F527" s="142" t="s">
        <v>774</v>
      </c>
      <c r="I527" s="143"/>
      <c r="L527" s="33"/>
      <c r="M527" s="144"/>
      <c r="T527" s="54"/>
      <c r="AT527" s="17" t="s">
        <v>163</v>
      </c>
      <c r="AU527" s="17" t="s">
        <v>86</v>
      </c>
    </row>
    <row r="528" spans="2:65" s="12" customFormat="1">
      <c r="B528" s="145"/>
      <c r="D528" s="146" t="s">
        <v>165</v>
      </c>
      <c r="E528" s="147" t="s">
        <v>32</v>
      </c>
      <c r="F528" s="148" t="s">
        <v>775</v>
      </c>
      <c r="H528" s="147" t="s">
        <v>32</v>
      </c>
      <c r="I528" s="149"/>
      <c r="L528" s="145"/>
      <c r="M528" s="150"/>
      <c r="T528" s="151"/>
      <c r="AT528" s="147" t="s">
        <v>165</v>
      </c>
      <c r="AU528" s="147" t="s">
        <v>86</v>
      </c>
      <c r="AV528" s="12" t="s">
        <v>84</v>
      </c>
      <c r="AW528" s="12" t="s">
        <v>37</v>
      </c>
      <c r="AX528" s="12" t="s">
        <v>76</v>
      </c>
      <c r="AY528" s="147" t="s">
        <v>153</v>
      </c>
    </row>
    <row r="529" spans="2:65" s="12" customFormat="1">
      <c r="B529" s="145"/>
      <c r="D529" s="146" t="s">
        <v>165</v>
      </c>
      <c r="E529" s="147" t="s">
        <v>32</v>
      </c>
      <c r="F529" s="148" t="s">
        <v>172</v>
      </c>
      <c r="H529" s="147" t="s">
        <v>32</v>
      </c>
      <c r="I529" s="149"/>
      <c r="L529" s="145"/>
      <c r="M529" s="150"/>
      <c r="T529" s="151"/>
      <c r="AT529" s="147" t="s">
        <v>165</v>
      </c>
      <c r="AU529" s="147" t="s">
        <v>86</v>
      </c>
      <c r="AV529" s="12" t="s">
        <v>84</v>
      </c>
      <c r="AW529" s="12" t="s">
        <v>37</v>
      </c>
      <c r="AX529" s="12" t="s">
        <v>76</v>
      </c>
      <c r="AY529" s="147" t="s">
        <v>153</v>
      </c>
    </row>
    <row r="530" spans="2:65" s="13" customFormat="1">
      <c r="B530" s="152"/>
      <c r="D530" s="146" t="s">
        <v>165</v>
      </c>
      <c r="E530" s="153" t="s">
        <v>32</v>
      </c>
      <c r="F530" s="154" t="s">
        <v>776</v>
      </c>
      <c r="H530" s="155">
        <v>6.12</v>
      </c>
      <c r="I530" s="156"/>
      <c r="L530" s="152"/>
      <c r="M530" s="157"/>
      <c r="T530" s="158"/>
      <c r="AT530" s="153" t="s">
        <v>165</v>
      </c>
      <c r="AU530" s="153" t="s">
        <v>86</v>
      </c>
      <c r="AV530" s="13" t="s">
        <v>86</v>
      </c>
      <c r="AW530" s="13" t="s">
        <v>37</v>
      </c>
      <c r="AX530" s="13" t="s">
        <v>76</v>
      </c>
      <c r="AY530" s="153" t="s">
        <v>153</v>
      </c>
    </row>
    <row r="531" spans="2:65" s="12" customFormat="1">
      <c r="B531" s="145"/>
      <c r="D531" s="146" t="s">
        <v>165</v>
      </c>
      <c r="E531" s="147" t="s">
        <v>32</v>
      </c>
      <c r="F531" s="148" t="s">
        <v>174</v>
      </c>
      <c r="H531" s="147" t="s">
        <v>32</v>
      </c>
      <c r="I531" s="149"/>
      <c r="L531" s="145"/>
      <c r="M531" s="150"/>
      <c r="T531" s="151"/>
      <c r="AT531" s="147" t="s">
        <v>165</v>
      </c>
      <c r="AU531" s="147" t="s">
        <v>86</v>
      </c>
      <c r="AV531" s="12" t="s">
        <v>84</v>
      </c>
      <c r="AW531" s="12" t="s">
        <v>37</v>
      </c>
      <c r="AX531" s="12" t="s">
        <v>76</v>
      </c>
      <c r="AY531" s="147" t="s">
        <v>153</v>
      </c>
    </row>
    <row r="532" spans="2:65" s="13" customFormat="1">
      <c r="B532" s="152"/>
      <c r="D532" s="146" t="s">
        <v>165</v>
      </c>
      <c r="E532" s="153" t="s">
        <v>32</v>
      </c>
      <c r="F532" s="154" t="s">
        <v>777</v>
      </c>
      <c r="H532" s="155">
        <v>3.94</v>
      </c>
      <c r="I532" s="156"/>
      <c r="L532" s="152"/>
      <c r="M532" s="157"/>
      <c r="T532" s="158"/>
      <c r="AT532" s="153" t="s">
        <v>165</v>
      </c>
      <c r="AU532" s="153" t="s">
        <v>86</v>
      </c>
      <c r="AV532" s="13" t="s">
        <v>86</v>
      </c>
      <c r="AW532" s="13" t="s">
        <v>37</v>
      </c>
      <c r="AX532" s="13" t="s">
        <v>76</v>
      </c>
      <c r="AY532" s="153" t="s">
        <v>153</v>
      </c>
    </row>
    <row r="533" spans="2:65" s="12" customFormat="1">
      <c r="B533" s="145"/>
      <c r="D533" s="146" t="s">
        <v>165</v>
      </c>
      <c r="E533" s="147" t="s">
        <v>32</v>
      </c>
      <c r="F533" s="148" t="s">
        <v>176</v>
      </c>
      <c r="H533" s="147" t="s">
        <v>32</v>
      </c>
      <c r="I533" s="149"/>
      <c r="L533" s="145"/>
      <c r="M533" s="150"/>
      <c r="T533" s="151"/>
      <c r="AT533" s="147" t="s">
        <v>165</v>
      </c>
      <c r="AU533" s="147" t="s">
        <v>86</v>
      </c>
      <c r="AV533" s="12" t="s">
        <v>84</v>
      </c>
      <c r="AW533" s="12" t="s">
        <v>37</v>
      </c>
      <c r="AX533" s="12" t="s">
        <v>76</v>
      </c>
      <c r="AY533" s="147" t="s">
        <v>153</v>
      </c>
    </row>
    <row r="534" spans="2:65" s="13" customFormat="1">
      <c r="B534" s="152"/>
      <c r="D534" s="146" t="s">
        <v>165</v>
      </c>
      <c r="E534" s="153" t="s">
        <v>32</v>
      </c>
      <c r="F534" s="154" t="s">
        <v>778</v>
      </c>
      <c r="H534" s="155">
        <v>3.22</v>
      </c>
      <c r="I534" s="156"/>
      <c r="L534" s="152"/>
      <c r="M534" s="157"/>
      <c r="T534" s="158"/>
      <c r="AT534" s="153" t="s">
        <v>165</v>
      </c>
      <c r="AU534" s="153" t="s">
        <v>86</v>
      </c>
      <c r="AV534" s="13" t="s">
        <v>86</v>
      </c>
      <c r="AW534" s="13" t="s">
        <v>37</v>
      </c>
      <c r="AX534" s="13" t="s">
        <v>76</v>
      </c>
      <c r="AY534" s="153" t="s">
        <v>153</v>
      </c>
    </row>
    <row r="535" spans="2:65" s="14" customFormat="1">
      <c r="B535" s="159"/>
      <c r="D535" s="146" t="s">
        <v>165</v>
      </c>
      <c r="E535" s="160" t="s">
        <v>32</v>
      </c>
      <c r="F535" s="161" t="s">
        <v>178</v>
      </c>
      <c r="H535" s="162">
        <v>13.280000000000001</v>
      </c>
      <c r="I535" s="163"/>
      <c r="L535" s="159"/>
      <c r="M535" s="164"/>
      <c r="T535" s="165"/>
      <c r="AT535" s="160" t="s">
        <v>165</v>
      </c>
      <c r="AU535" s="160" t="s">
        <v>86</v>
      </c>
      <c r="AV535" s="14" t="s">
        <v>161</v>
      </c>
      <c r="AW535" s="14" t="s">
        <v>37</v>
      </c>
      <c r="AX535" s="14" t="s">
        <v>84</v>
      </c>
      <c r="AY535" s="160" t="s">
        <v>153</v>
      </c>
    </row>
    <row r="536" spans="2:65" s="1" customFormat="1" ht="16.5" customHeight="1">
      <c r="B536" s="33"/>
      <c r="C536" s="166" t="s">
        <v>779</v>
      </c>
      <c r="D536" s="166" t="s">
        <v>231</v>
      </c>
      <c r="E536" s="167" t="s">
        <v>780</v>
      </c>
      <c r="F536" s="168" t="s">
        <v>781</v>
      </c>
      <c r="G536" s="169" t="s">
        <v>226</v>
      </c>
      <c r="H536" s="170">
        <v>15</v>
      </c>
      <c r="I536" s="171">
        <v>37.950000000000003</v>
      </c>
      <c r="J536" s="172">
        <f>ROUND(I536*H536,2)</f>
        <v>569.25</v>
      </c>
      <c r="K536" s="168" t="s">
        <v>160</v>
      </c>
      <c r="L536" s="173"/>
      <c r="M536" s="174" t="s">
        <v>32</v>
      </c>
      <c r="N536" s="175" t="s">
        <v>47</v>
      </c>
      <c r="P536" s="137">
        <f>O536*H536</f>
        <v>0</v>
      </c>
      <c r="Q536" s="137">
        <v>2.9999999999999997E-4</v>
      </c>
      <c r="R536" s="137">
        <f>Q536*H536</f>
        <v>4.4999999999999997E-3</v>
      </c>
      <c r="S536" s="137">
        <v>0</v>
      </c>
      <c r="T536" s="138">
        <f>S536*H536</f>
        <v>0</v>
      </c>
      <c r="AR536" s="139" t="s">
        <v>354</v>
      </c>
      <c r="AT536" s="139" t="s">
        <v>231</v>
      </c>
      <c r="AU536" s="139" t="s">
        <v>86</v>
      </c>
      <c r="AY536" s="17" t="s">
        <v>153</v>
      </c>
      <c r="BE536" s="140">
        <f>IF(N536="základní",J536,0)</f>
        <v>569.25</v>
      </c>
      <c r="BF536" s="140">
        <f>IF(N536="snížená",J536,0)</f>
        <v>0</v>
      </c>
      <c r="BG536" s="140">
        <f>IF(N536="zákl. přenesená",J536,0)</f>
        <v>0</v>
      </c>
      <c r="BH536" s="140">
        <f>IF(N536="sníž. přenesená",J536,0)</f>
        <v>0</v>
      </c>
      <c r="BI536" s="140">
        <f>IF(N536="nulová",J536,0)</f>
        <v>0</v>
      </c>
      <c r="BJ536" s="17" t="s">
        <v>84</v>
      </c>
      <c r="BK536" s="140">
        <f>ROUND(I536*H536,2)</f>
        <v>569.25</v>
      </c>
      <c r="BL536" s="17" t="s">
        <v>261</v>
      </c>
      <c r="BM536" s="139" t="s">
        <v>782</v>
      </c>
    </row>
    <row r="537" spans="2:65" s="1" customFormat="1" ht="21.75" customHeight="1">
      <c r="B537" s="33"/>
      <c r="C537" s="128" t="s">
        <v>783</v>
      </c>
      <c r="D537" s="128" t="s">
        <v>156</v>
      </c>
      <c r="E537" s="129" t="s">
        <v>784</v>
      </c>
      <c r="F537" s="130" t="s">
        <v>785</v>
      </c>
      <c r="G537" s="131" t="s">
        <v>159</v>
      </c>
      <c r="H537" s="132">
        <v>17.489000000000001</v>
      </c>
      <c r="I537" s="133">
        <v>800.51</v>
      </c>
      <c r="J537" s="134">
        <f>ROUND(I537*H537,2)</f>
        <v>14000.12</v>
      </c>
      <c r="K537" s="130" t="s">
        <v>160</v>
      </c>
      <c r="L537" s="33"/>
      <c r="M537" s="135" t="s">
        <v>32</v>
      </c>
      <c r="N537" s="136" t="s">
        <v>47</v>
      </c>
      <c r="P537" s="137">
        <f>O537*H537</f>
        <v>0</v>
      </c>
      <c r="Q537" s="137">
        <v>6.0000000000000001E-3</v>
      </c>
      <c r="R537" s="137">
        <f>Q537*H537</f>
        <v>0.10493400000000001</v>
      </c>
      <c r="S537" s="137">
        <v>0</v>
      </c>
      <c r="T537" s="138">
        <f>S537*H537</f>
        <v>0</v>
      </c>
      <c r="AR537" s="139" t="s">
        <v>261</v>
      </c>
      <c r="AT537" s="139" t="s">
        <v>156</v>
      </c>
      <c r="AU537" s="139" t="s">
        <v>86</v>
      </c>
      <c r="AY537" s="17" t="s">
        <v>153</v>
      </c>
      <c r="BE537" s="140">
        <f>IF(N537="základní",J537,0)</f>
        <v>14000.12</v>
      </c>
      <c r="BF537" s="140">
        <f>IF(N537="snížená",J537,0)</f>
        <v>0</v>
      </c>
      <c r="BG537" s="140">
        <f>IF(N537="zákl. přenesená",J537,0)</f>
        <v>0</v>
      </c>
      <c r="BH537" s="140">
        <f>IF(N537="sníž. přenesená",J537,0)</f>
        <v>0</v>
      </c>
      <c r="BI537" s="140">
        <f>IF(N537="nulová",J537,0)</f>
        <v>0</v>
      </c>
      <c r="BJ537" s="17" t="s">
        <v>84</v>
      </c>
      <c r="BK537" s="140">
        <f>ROUND(I537*H537,2)</f>
        <v>14000.12</v>
      </c>
      <c r="BL537" s="17" t="s">
        <v>261</v>
      </c>
      <c r="BM537" s="139" t="s">
        <v>786</v>
      </c>
    </row>
    <row r="538" spans="2:65" s="1" customFormat="1">
      <c r="B538" s="33"/>
      <c r="D538" s="141" t="s">
        <v>163</v>
      </c>
      <c r="F538" s="142" t="s">
        <v>787</v>
      </c>
      <c r="I538" s="143"/>
      <c r="L538" s="33"/>
      <c r="M538" s="144"/>
      <c r="T538" s="54"/>
      <c r="AT538" s="17" t="s">
        <v>163</v>
      </c>
      <c r="AU538" s="17" t="s">
        <v>86</v>
      </c>
    </row>
    <row r="539" spans="2:65" s="1" customFormat="1" ht="16.5" customHeight="1">
      <c r="B539" s="33"/>
      <c r="C539" s="166" t="s">
        <v>788</v>
      </c>
      <c r="D539" s="166" t="s">
        <v>231</v>
      </c>
      <c r="E539" s="167" t="s">
        <v>789</v>
      </c>
      <c r="F539" s="168" t="s">
        <v>790</v>
      </c>
      <c r="G539" s="169" t="s">
        <v>159</v>
      </c>
      <c r="H539" s="170">
        <v>19</v>
      </c>
      <c r="I539" s="171">
        <v>452.97</v>
      </c>
      <c r="J539" s="172">
        <f>ROUND(I539*H539,2)</f>
        <v>8606.43</v>
      </c>
      <c r="K539" s="168" t="s">
        <v>264</v>
      </c>
      <c r="L539" s="173"/>
      <c r="M539" s="174" t="s">
        <v>32</v>
      </c>
      <c r="N539" s="175" t="s">
        <v>47</v>
      </c>
      <c r="P539" s="137">
        <f>O539*H539</f>
        <v>0</v>
      </c>
      <c r="Q539" s="137">
        <v>1.18E-2</v>
      </c>
      <c r="R539" s="137">
        <f>Q539*H539</f>
        <v>0.22419999999999998</v>
      </c>
      <c r="S539" s="137">
        <v>0</v>
      </c>
      <c r="T539" s="138">
        <f>S539*H539</f>
        <v>0</v>
      </c>
      <c r="AR539" s="139" t="s">
        <v>354</v>
      </c>
      <c r="AT539" s="139" t="s">
        <v>231</v>
      </c>
      <c r="AU539" s="139" t="s">
        <v>86</v>
      </c>
      <c r="AY539" s="17" t="s">
        <v>153</v>
      </c>
      <c r="BE539" s="140">
        <f>IF(N539="základní",J539,0)</f>
        <v>8606.43</v>
      </c>
      <c r="BF539" s="140">
        <f>IF(N539="snížená",J539,0)</f>
        <v>0</v>
      </c>
      <c r="BG539" s="140">
        <f>IF(N539="zákl. přenesená",J539,0)</f>
        <v>0</v>
      </c>
      <c r="BH539" s="140">
        <f>IF(N539="sníž. přenesená",J539,0)</f>
        <v>0</v>
      </c>
      <c r="BI539" s="140">
        <f>IF(N539="nulová",J539,0)</f>
        <v>0</v>
      </c>
      <c r="BJ539" s="17" t="s">
        <v>84</v>
      </c>
      <c r="BK539" s="140">
        <f>ROUND(I539*H539,2)</f>
        <v>8606.43</v>
      </c>
      <c r="BL539" s="17" t="s">
        <v>261</v>
      </c>
      <c r="BM539" s="139" t="s">
        <v>791</v>
      </c>
    </row>
    <row r="540" spans="2:65" s="1" customFormat="1" ht="24.2" customHeight="1">
      <c r="B540" s="33"/>
      <c r="C540" s="128" t="s">
        <v>792</v>
      </c>
      <c r="D540" s="128" t="s">
        <v>156</v>
      </c>
      <c r="E540" s="129" t="s">
        <v>793</v>
      </c>
      <c r="F540" s="130" t="s">
        <v>794</v>
      </c>
      <c r="G540" s="131" t="s">
        <v>294</v>
      </c>
      <c r="H540" s="132">
        <v>0.35799999999999998</v>
      </c>
      <c r="I540" s="133">
        <v>1271.33</v>
      </c>
      <c r="J540" s="134">
        <f>ROUND(I540*H540,2)</f>
        <v>455.14</v>
      </c>
      <c r="K540" s="130" t="s">
        <v>160</v>
      </c>
      <c r="L540" s="33"/>
      <c r="M540" s="135" t="s">
        <v>32</v>
      </c>
      <c r="N540" s="136" t="s">
        <v>47</v>
      </c>
      <c r="P540" s="137">
        <f>O540*H540</f>
        <v>0</v>
      </c>
      <c r="Q540" s="137">
        <v>0</v>
      </c>
      <c r="R540" s="137">
        <f>Q540*H540</f>
        <v>0</v>
      </c>
      <c r="S540" s="137">
        <v>0</v>
      </c>
      <c r="T540" s="138">
        <f>S540*H540</f>
        <v>0</v>
      </c>
      <c r="AR540" s="139" t="s">
        <v>261</v>
      </c>
      <c r="AT540" s="139" t="s">
        <v>156</v>
      </c>
      <c r="AU540" s="139" t="s">
        <v>86</v>
      </c>
      <c r="AY540" s="17" t="s">
        <v>153</v>
      </c>
      <c r="BE540" s="140">
        <f>IF(N540="základní",J540,0)</f>
        <v>455.14</v>
      </c>
      <c r="BF540" s="140">
        <f>IF(N540="snížená",J540,0)</f>
        <v>0</v>
      </c>
      <c r="BG540" s="140">
        <f>IF(N540="zákl. přenesená",J540,0)</f>
        <v>0</v>
      </c>
      <c r="BH540" s="140">
        <f>IF(N540="sníž. přenesená",J540,0)</f>
        <v>0</v>
      </c>
      <c r="BI540" s="140">
        <f>IF(N540="nulová",J540,0)</f>
        <v>0</v>
      </c>
      <c r="BJ540" s="17" t="s">
        <v>84</v>
      </c>
      <c r="BK540" s="140">
        <f>ROUND(I540*H540,2)</f>
        <v>455.14</v>
      </c>
      <c r="BL540" s="17" t="s">
        <v>261</v>
      </c>
      <c r="BM540" s="139" t="s">
        <v>795</v>
      </c>
    </row>
    <row r="541" spans="2:65" s="1" customFormat="1">
      <c r="B541" s="33"/>
      <c r="D541" s="141" t="s">
        <v>163</v>
      </c>
      <c r="F541" s="142" t="s">
        <v>796</v>
      </c>
      <c r="I541" s="143"/>
      <c r="L541" s="33"/>
      <c r="M541" s="144"/>
      <c r="T541" s="54"/>
      <c r="AT541" s="17" t="s">
        <v>163</v>
      </c>
      <c r="AU541" s="17" t="s">
        <v>86</v>
      </c>
    </row>
    <row r="542" spans="2:65" s="11" customFormat="1" ht="22.9" customHeight="1">
      <c r="B542" s="116"/>
      <c r="D542" s="117" t="s">
        <v>75</v>
      </c>
      <c r="E542" s="126" t="s">
        <v>797</v>
      </c>
      <c r="F542" s="126" t="s">
        <v>798</v>
      </c>
      <c r="I542" s="119"/>
      <c r="J542" s="127">
        <f>BK542</f>
        <v>1827.94</v>
      </c>
      <c r="L542" s="116"/>
      <c r="M542" s="121"/>
      <c r="P542" s="122">
        <f>SUM(P543:P558)</f>
        <v>0</v>
      </c>
      <c r="R542" s="122">
        <f>SUM(R543:R558)</f>
        <v>1.5731999999999999E-3</v>
      </c>
      <c r="T542" s="123">
        <f>SUM(T543:T558)</f>
        <v>0</v>
      </c>
      <c r="AR542" s="117" t="s">
        <v>86</v>
      </c>
      <c r="AT542" s="124" t="s">
        <v>75</v>
      </c>
      <c r="AU542" s="124" t="s">
        <v>84</v>
      </c>
      <c r="AY542" s="117" t="s">
        <v>153</v>
      </c>
      <c r="BK542" s="125">
        <f>SUM(BK543:BK558)</f>
        <v>1827.94</v>
      </c>
    </row>
    <row r="543" spans="2:65" s="1" customFormat="1" ht="16.5" customHeight="1">
      <c r="B543" s="33"/>
      <c r="C543" s="128" t="s">
        <v>799</v>
      </c>
      <c r="D543" s="128" t="s">
        <v>156</v>
      </c>
      <c r="E543" s="129" t="s">
        <v>800</v>
      </c>
      <c r="F543" s="130" t="s">
        <v>801</v>
      </c>
      <c r="G543" s="131" t="s">
        <v>159</v>
      </c>
      <c r="H543" s="132">
        <v>4.1399999999999997</v>
      </c>
      <c r="I543" s="133">
        <v>54.59</v>
      </c>
      <c r="J543" s="134">
        <f>ROUND(I543*H543,2)</f>
        <v>226</v>
      </c>
      <c r="K543" s="130" t="s">
        <v>160</v>
      </c>
      <c r="L543" s="33"/>
      <c r="M543" s="135" t="s">
        <v>32</v>
      </c>
      <c r="N543" s="136" t="s">
        <v>47</v>
      </c>
      <c r="P543" s="137">
        <f>O543*H543</f>
        <v>0</v>
      </c>
      <c r="Q543" s="137">
        <v>2.0000000000000002E-5</v>
      </c>
      <c r="R543" s="137">
        <f>Q543*H543</f>
        <v>8.2800000000000007E-5</v>
      </c>
      <c r="S543" s="137">
        <v>0</v>
      </c>
      <c r="T543" s="138">
        <f>S543*H543</f>
        <v>0</v>
      </c>
      <c r="AR543" s="139" t="s">
        <v>261</v>
      </c>
      <c r="AT543" s="139" t="s">
        <v>156</v>
      </c>
      <c r="AU543" s="139" t="s">
        <v>86</v>
      </c>
      <c r="AY543" s="17" t="s">
        <v>153</v>
      </c>
      <c r="BE543" s="140">
        <f>IF(N543="základní",J543,0)</f>
        <v>226</v>
      </c>
      <c r="BF543" s="140">
        <f>IF(N543="snížená",J543,0)</f>
        <v>0</v>
      </c>
      <c r="BG543" s="140">
        <f>IF(N543="zákl. přenesená",J543,0)</f>
        <v>0</v>
      </c>
      <c r="BH543" s="140">
        <f>IF(N543="sníž. přenesená",J543,0)</f>
        <v>0</v>
      </c>
      <c r="BI543" s="140">
        <f>IF(N543="nulová",J543,0)</f>
        <v>0</v>
      </c>
      <c r="BJ543" s="17" t="s">
        <v>84</v>
      </c>
      <c r="BK543" s="140">
        <f>ROUND(I543*H543,2)</f>
        <v>226</v>
      </c>
      <c r="BL543" s="17" t="s">
        <v>261</v>
      </c>
      <c r="BM543" s="139" t="s">
        <v>802</v>
      </c>
    </row>
    <row r="544" spans="2:65" s="1" customFormat="1">
      <c r="B544" s="33"/>
      <c r="D544" s="141" t="s">
        <v>163</v>
      </c>
      <c r="F544" s="142" t="s">
        <v>803</v>
      </c>
      <c r="I544" s="143"/>
      <c r="L544" s="33"/>
      <c r="M544" s="144"/>
      <c r="T544" s="54"/>
      <c r="AT544" s="17" t="s">
        <v>163</v>
      </c>
      <c r="AU544" s="17" t="s">
        <v>86</v>
      </c>
    </row>
    <row r="545" spans="2:65" s="12" customFormat="1">
      <c r="B545" s="145"/>
      <c r="D545" s="146" t="s">
        <v>165</v>
      </c>
      <c r="E545" s="147" t="s">
        <v>32</v>
      </c>
      <c r="F545" s="148" t="s">
        <v>804</v>
      </c>
      <c r="H545" s="147" t="s">
        <v>32</v>
      </c>
      <c r="I545" s="149"/>
      <c r="L545" s="145"/>
      <c r="M545" s="150"/>
      <c r="T545" s="151"/>
      <c r="AT545" s="147" t="s">
        <v>165</v>
      </c>
      <c r="AU545" s="147" t="s">
        <v>86</v>
      </c>
      <c r="AV545" s="12" t="s">
        <v>84</v>
      </c>
      <c r="AW545" s="12" t="s">
        <v>37</v>
      </c>
      <c r="AX545" s="12" t="s">
        <v>76</v>
      </c>
      <c r="AY545" s="147" t="s">
        <v>153</v>
      </c>
    </row>
    <row r="546" spans="2:65" s="12" customFormat="1">
      <c r="B546" s="145"/>
      <c r="D546" s="146" t="s">
        <v>165</v>
      </c>
      <c r="E546" s="147" t="s">
        <v>32</v>
      </c>
      <c r="F546" s="148" t="s">
        <v>172</v>
      </c>
      <c r="H546" s="147" t="s">
        <v>32</v>
      </c>
      <c r="I546" s="149"/>
      <c r="L546" s="145"/>
      <c r="M546" s="150"/>
      <c r="T546" s="151"/>
      <c r="AT546" s="147" t="s">
        <v>165</v>
      </c>
      <c r="AU546" s="147" t="s">
        <v>86</v>
      </c>
      <c r="AV546" s="12" t="s">
        <v>84</v>
      </c>
      <c r="AW546" s="12" t="s">
        <v>37</v>
      </c>
      <c r="AX546" s="12" t="s">
        <v>76</v>
      </c>
      <c r="AY546" s="147" t="s">
        <v>153</v>
      </c>
    </row>
    <row r="547" spans="2:65" s="13" customFormat="1">
      <c r="B547" s="152"/>
      <c r="D547" s="146" t="s">
        <v>165</v>
      </c>
      <c r="E547" s="153" t="s">
        <v>32</v>
      </c>
      <c r="F547" s="154" t="s">
        <v>76</v>
      </c>
      <c r="H547" s="155">
        <v>0</v>
      </c>
      <c r="I547" s="156"/>
      <c r="L547" s="152"/>
      <c r="M547" s="157"/>
      <c r="T547" s="158"/>
      <c r="AT547" s="153" t="s">
        <v>165</v>
      </c>
      <c r="AU547" s="153" t="s">
        <v>86</v>
      </c>
      <c r="AV547" s="13" t="s">
        <v>86</v>
      </c>
      <c r="AW547" s="13" t="s">
        <v>37</v>
      </c>
      <c r="AX547" s="13" t="s">
        <v>76</v>
      </c>
      <c r="AY547" s="153" t="s">
        <v>153</v>
      </c>
    </row>
    <row r="548" spans="2:65" s="12" customFormat="1">
      <c r="B548" s="145"/>
      <c r="D548" s="146" t="s">
        <v>165</v>
      </c>
      <c r="E548" s="147" t="s">
        <v>32</v>
      </c>
      <c r="F548" s="148" t="s">
        <v>174</v>
      </c>
      <c r="H548" s="147" t="s">
        <v>32</v>
      </c>
      <c r="I548" s="149"/>
      <c r="L548" s="145"/>
      <c r="M548" s="150"/>
      <c r="T548" s="151"/>
      <c r="AT548" s="147" t="s">
        <v>165</v>
      </c>
      <c r="AU548" s="147" t="s">
        <v>86</v>
      </c>
      <c r="AV548" s="12" t="s">
        <v>84</v>
      </c>
      <c r="AW548" s="12" t="s">
        <v>37</v>
      </c>
      <c r="AX548" s="12" t="s">
        <v>76</v>
      </c>
      <c r="AY548" s="147" t="s">
        <v>153</v>
      </c>
    </row>
    <row r="549" spans="2:65" s="13" customFormat="1">
      <c r="B549" s="152"/>
      <c r="D549" s="146" t="s">
        <v>165</v>
      </c>
      <c r="E549" s="153" t="s">
        <v>32</v>
      </c>
      <c r="F549" s="154" t="s">
        <v>805</v>
      </c>
      <c r="H549" s="155">
        <v>2.0699999999999998</v>
      </c>
      <c r="I549" s="156"/>
      <c r="L549" s="152"/>
      <c r="M549" s="157"/>
      <c r="T549" s="158"/>
      <c r="AT549" s="153" t="s">
        <v>165</v>
      </c>
      <c r="AU549" s="153" t="s">
        <v>86</v>
      </c>
      <c r="AV549" s="13" t="s">
        <v>86</v>
      </c>
      <c r="AW549" s="13" t="s">
        <v>37</v>
      </c>
      <c r="AX549" s="13" t="s">
        <v>76</v>
      </c>
      <c r="AY549" s="153" t="s">
        <v>153</v>
      </c>
    </row>
    <row r="550" spans="2:65" s="12" customFormat="1">
      <c r="B550" s="145"/>
      <c r="D550" s="146" t="s">
        <v>165</v>
      </c>
      <c r="E550" s="147" t="s">
        <v>32</v>
      </c>
      <c r="F550" s="148" t="s">
        <v>176</v>
      </c>
      <c r="H550" s="147" t="s">
        <v>32</v>
      </c>
      <c r="I550" s="149"/>
      <c r="L550" s="145"/>
      <c r="M550" s="150"/>
      <c r="T550" s="151"/>
      <c r="AT550" s="147" t="s">
        <v>165</v>
      </c>
      <c r="AU550" s="147" t="s">
        <v>86</v>
      </c>
      <c r="AV550" s="12" t="s">
        <v>84</v>
      </c>
      <c r="AW550" s="12" t="s">
        <v>37</v>
      </c>
      <c r="AX550" s="12" t="s">
        <v>76</v>
      </c>
      <c r="AY550" s="147" t="s">
        <v>153</v>
      </c>
    </row>
    <row r="551" spans="2:65" s="13" customFormat="1">
      <c r="B551" s="152"/>
      <c r="D551" s="146" t="s">
        <v>165</v>
      </c>
      <c r="E551" s="153" t="s">
        <v>32</v>
      </c>
      <c r="F551" s="154" t="s">
        <v>805</v>
      </c>
      <c r="H551" s="155">
        <v>2.0699999999999998</v>
      </c>
      <c r="I551" s="156"/>
      <c r="L551" s="152"/>
      <c r="M551" s="157"/>
      <c r="T551" s="158"/>
      <c r="AT551" s="153" t="s">
        <v>165</v>
      </c>
      <c r="AU551" s="153" t="s">
        <v>86</v>
      </c>
      <c r="AV551" s="13" t="s">
        <v>86</v>
      </c>
      <c r="AW551" s="13" t="s">
        <v>37</v>
      </c>
      <c r="AX551" s="13" t="s">
        <v>76</v>
      </c>
      <c r="AY551" s="153" t="s">
        <v>153</v>
      </c>
    </row>
    <row r="552" spans="2:65" s="14" customFormat="1">
      <c r="B552" s="159"/>
      <c r="D552" s="146" t="s">
        <v>165</v>
      </c>
      <c r="E552" s="160" t="s">
        <v>32</v>
      </c>
      <c r="F552" s="161" t="s">
        <v>178</v>
      </c>
      <c r="H552" s="162">
        <v>4.1399999999999997</v>
      </c>
      <c r="I552" s="163"/>
      <c r="L552" s="159"/>
      <c r="M552" s="164"/>
      <c r="T552" s="165"/>
      <c r="AT552" s="160" t="s">
        <v>165</v>
      </c>
      <c r="AU552" s="160" t="s">
        <v>86</v>
      </c>
      <c r="AV552" s="14" t="s">
        <v>161</v>
      </c>
      <c r="AW552" s="14" t="s">
        <v>37</v>
      </c>
      <c r="AX552" s="14" t="s">
        <v>84</v>
      </c>
      <c r="AY552" s="160" t="s">
        <v>153</v>
      </c>
    </row>
    <row r="553" spans="2:65" s="1" customFormat="1" ht="21.75" customHeight="1">
      <c r="B553" s="33"/>
      <c r="C553" s="128" t="s">
        <v>806</v>
      </c>
      <c r="D553" s="128" t="s">
        <v>156</v>
      </c>
      <c r="E553" s="129" t="s">
        <v>807</v>
      </c>
      <c r="F553" s="130" t="s">
        <v>808</v>
      </c>
      <c r="G553" s="131" t="s">
        <v>159</v>
      </c>
      <c r="H553" s="132">
        <v>4.1399999999999997</v>
      </c>
      <c r="I553" s="133">
        <v>128.97999999999999</v>
      </c>
      <c r="J553" s="134">
        <f>ROUND(I553*H553,2)</f>
        <v>533.98</v>
      </c>
      <c r="K553" s="130" t="s">
        <v>160</v>
      </c>
      <c r="L553" s="33"/>
      <c r="M553" s="135" t="s">
        <v>32</v>
      </c>
      <c r="N553" s="136" t="s">
        <v>47</v>
      </c>
      <c r="P553" s="137">
        <f>O553*H553</f>
        <v>0</v>
      </c>
      <c r="Q553" s="137">
        <v>6.9999999999999994E-5</v>
      </c>
      <c r="R553" s="137">
        <f>Q553*H553</f>
        <v>2.8979999999999994E-4</v>
      </c>
      <c r="S553" s="137">
        <v>0</v>
      </c>
      <c r="T553" s="138">
        <f>S553*H553</f>
        <v>0</v>
      </c>
      <c r="AR553" s="139" t="s">
        <v>261</v>
      </c>
      <c r="AT553" s="139" t="s">
        <v>156</v>
      </c>
      <c r="AU553" s="139" t="s">
        <v>86</v>
      </c>
      <c r="AY553" s="17" t="s">
        <v>153</v>
      </c>
      <c r="BE553" s="140">
        <f>IF(N553="základní",J553,0)</f>
        <v>533.98</v>
      </c>
      <c r="BF553" s="140">
        <f>IF(N553="snížená",J553,0)</f>
        <v>0</v>
      </c>
      <c r="BG553" s="140">
        <f>IF(N553="zákl. přenesená",J553,0)</f>
        <v>0</v>
      </c>
      <c r="BH553" s="140">
        <f>IF(N553="sníž. přenesená",J553,0)</f>
        <v>0</v>
      </c>
      <c r="BI553" s="140">
        <f>IF(N553="nulová",J553,0)</f>
        <v>0</v>
      </c>
      <c r="BJ553" s="17" t="s">
        <v>84</v>
      </c>
      <c r="BK553" s="140">
        <f>ROUND(I553*H553,2)</f>
        <v>533.98</v>
      </c>
      <c r="BL553" s="17" t="s">
        <v>261</v>
      </c>
      <c r="BM553" s="139" t="s">
        <v>809</v>
      </c>
    </row>
    <row r="554" spans="2:65" s="1" customFormat="1">
      <c r="B554" s="33"/>
      <c r="D554" s="141" t="s">
        <v>163</v>
      </c>
      <c r="F554" s="142" t="s">
        <v>810</v>
      </c>
      <c r="I554" s="143"/>
      <c r="L554" s="33"/>
      <c r="M554" s="144"/>
      <c r="T554" s="54"/>
      <c r="AT554" s="17" t="s">
        <v>163</v>
      </c>
      <c r="AU554" s="17" t="s">
        <v>86</v>
      </c>
    </row>
    <row r="555" spans="2:65" s="1" customFormat="1" ht="16.5" customHeight="1">
      <c r="B555" s="33"/>
      <c r="C555" s="128" t="s">
        <v>811</v>
      </c>
      <c r="D555" s="128" t="s">
        <v>156</v>
      </c>
      <c r="E555" s="129" t="s">
        <v>812</v>
      </c>
      <c r="F555" s="130" t="s">
        <v>813</v>
      </c>
      <c r="G555" s="131" t="s">
        <v>159</v>
      </c>
      <c r="H555" s="132">
        <v>4.1399999999999997</v>
      </c>
      <c r="I555" s="133">
        <v>128.97999999999999</v>
      </c>
      <c r="J555" s="134">
        <f>ROUND(I555*H555,2)</f>
        <v>533.98</v>
      </c>
      <c r="K555" s="130" t="s">
        <v>160</v>
      </c>
      <c r="L555" s="33"/>
      <c r="M555" s="135" t="s">
        <v>32</v>
      </c>
      <c r="N555" s="136" t="s">
        <v>47</v>
      </c>
      <c r="P555" s="137">
        <f>O555*H555</f>
        <v>0</v>
      </c>
      <c r="Q555" s="137">
        <v>1.7000000000000001E-4</v>
      </c>
      <c r="R555" s="137">
        <f>Q555*H555</f>
        <v>7.0379999999999998E-4</v>
      </c>
      <c r="S555" s="137">
        <v>0</v>
      </c>
      <c r="T555" s="138">
        <f>S555*H555</f>
        <v>0</v>
      </c>
      <c r="AR555" s="139" t="s">
        <v>261</v>
      </c>
      <c r="AT555" s="139" t="s">
        <v>156</v>
      </c>
      <c r="AU555" s="139" t="s">
        <v>86</v>
      </c>
      <c r="AY555" s="17" t="s">
        <v>153</v>
      </c>
      <c r="BE555" s="140">
        <f>IF(N555="základní",J555,0)</f>
        <v>533.98</v>
      </c>
      <c r="BF555" s="140">
        <f>IF(N555="snížená",J555,0)</f>
        <v>0</v>
      </c>
      <c r="BG555" s="140">
        <f>IF(N555="zákl. přenesená",J555,0)</f>
        <v>0</v>
      </c>
      <c r="BH555" s="140">
        <f>IF(N555="sníž. přenesená",J555,0)</f>
        <v>0</v>
      </c>
      <c r="BI555" s="140">
        <f>IF(N555="nulová",J555,0)</f>
        <v>0</v>
      </c>
      <c r="BJ555" s="17" t="s">
        <v>84</v>
      </c>
      <c r="BK555" s="140">
        <f>ROUND(I555*H555,2)</f>
        <v>533.98</v>
      </c>
      <c r="BL555" s="17" t="s">
        <v>261</v>
      </c>
      <c r="BM555" s="139" t="s">
        <v>814</v>
      </c>
    </row>
    <row r="556" spans="2:65" s="1" customFormat="1">
      <c r="B556" s="33"/>
      <c r="D556" s="141" t="s">
        <v>163</v>
      </c>
      <c r="F556" s="142" t="s">
        <v>815</v>
      </c>
      <c r="I556" s="143"/>
      <c r="L556" s="33"/>
      <c r="M556" s="144"/>
      <c r="T556" s="54"/>
      <c r="AT556" s="17" t="s">
        <v>163</v>
      </c>
      <c r="AU556" s="17" t="s">
        <v>86</v>
      </c>
    </row>
    <row r="557" spans="2:65" s="1" customFormat="1" ht="16.5" customHeight="1">
      <c r="B557" s="33"/>
      <c r="C557" s="128" t="s">
        <v>816</v>
      </c>
      <c r="D557" s="128" t="s">
        <v>156</v>
      </c>
      <c r="E557" s="129" t="s">
        <v>817</v>
      </c>
      <c r="F557" s="130" t="s">
        <v>818</v>
      </c>
      <c r="G557" s="131" t="s">
        <v>159</v>
      </c>
      <c r="H557" s="132">
        <v>4.1399999999999997</v>
      </c>
      <c r="I557" s="133">
        <v>128.97999999999999</v>
      </c>
      <c r="J557" s="134">
        <f>ROUND(I557*H557,2)</f>
        <v>533.98</v>
      </c>
      <c r="K557" s="130" t="s">
        <v>160</v>
      </c>
      <c r="L557" s="33"/>
      <c r="M557" s="135" t="s">
        <v>32</v>
      </c>
      <c r="N557" s="136" t="s">
        <v>47</v>
      </c>
      <c r="P557" s="137">
        <f>O557*H557</f>
        <v>0</v>
      </c>
      <c r="Q557" s="137">
        <v>1.2E-4</v>
      </c>
      <c r="R557" s="137">
        <f>Q557*H557</f>
        <v>4.9679999999999993E-4</v>
      </c>
      <c r="S557" s="137">
        <v>0</v>
      </c>
      <c r="T557" s="138">
        <f>S557*H557</f>
        <v>0</v>
      </c>
      <c r="AR557" s="139" t="s">
        <v>261</v>
      </c>
      <c r="AT557" s="139" t="s">
        <v>156</v>
      </c>
      <c r="AU557" s="139" t="s">
        <v>86</v>
      </c>
      <c r="AY557" s="17" t="s">
        <v>153</v>
      </c>
      <c r="BE557" s="140">
        <f>IF(N557="základní",J557,0)</f>
        <v>533.98</v>
      </c>
      <c r="BF557" s="140">
        <f>IF(N557="snížená",J557,0)</f>
        <v>0</v>
      </c>
      <c r="BG557" s="140">
        <f>IF(N557="zákl. přenesená",J557,0)</f>
        <v>0</v>
      </c>
      <c r="BH557" s="140">
        <f>IF(N557="sníž. přenesená",J557,0)</f>
        <v>0</v>
      </c>
      <c r="BI557" s="140">
        <f>IF(N557="nulová",J557,0)</f>
        <v>0</v>
      </c>
      <c r="BJ557" s="17" t="s">
        <v>84</v>
      </c>
      <c r="BK557" s="140">
        <f>ROUND(I557*H557,2)</f>
        <v>533.98</v>
      </c>
      <c r="BL557" s="17" t="s">
        <v>261</v>
      </c>
      <c r="BM557" s="139" t="s">
        <v>819</v>
      </c>
    </row>
    <row r="558" spans="2:65" s="1" customFormat="1">
      <c r="B558" s="33"/>
      <c r="D558" s="141" t="s">
        <v>163</v>
      </c>
      <c r="F558" s="142" t="s">
        <v>820</v>
      </c>
      <c r="I558" s="143"/>
      <c r="L558" s="33"/>
      <c r="M558" s="144"/>
      <c r="T558" s="54"/>
      <c r="AT558" s="17" t="s">
        <v>163</v>
      </c>
      <c r="AU558" s="17" t="s">
        <v>86</v>
      </c>
    </row>
    <row r="559" spans="2:65" s="11" customFormat="1" ht="22.9" customHeight="1">
      <c r="B559" s="116"/>
      <c r="D559" s="117" t="s">
        <v>75</v>
      </c>
      <c r="E559" s="126" t="s">
        <v>821</v>
      </c>
      <c r="F559" s="126" t="s">
        <v>822</v>
      </c>
      <c r="I559" s="119"/>
      <c r="J559" s="127">
        <f>BK559</f>
        <v>1823.95</v>
      </c>
      <c r="L559" s="116"/>
      <c r="M559" s="121"/>
      <c r="P559" s="122">
        <f>SUM(P560:P573)</f>
        <v>0</v>
      </c>
      <c r="R559" s="122">
        <f>SUM(R560:R573)</f>
        <v>6.7212052000000001E-3</v>
      </c>
      <c r="T559" s="123">
        <f>SUM(T560:T573)</f>
        <v>0</v>
      </c>
      <c r="AR559" s="117" t="s">
        <v>86</v>
      </c>
      <c r="AT559" s="124" t="s">
        <v>75</v>
      </c>
      <c r="AU559" s="124" t="s">
        <v>84</v>
      </c>
      <c r="AY559" s="117" t="s">
        <v>153</v>
      </c>
      <c r="BK559" s="125">
        <f>SUM(BK560:BK573)</f>
        <v>1823.95</v>
      </c>
    </row>
    <row r="560" spans="2:65" s="1" customFormat="1" ht="16.5" customHeight="1">
      <c r="B560" s="33"/>
      <c r="C560" s="128" t="s">
        <v>823</v>
      </c>
      <c r="D560" s="128" t="s">
        <v>156</v>
      </c>
      <c r="E560" s="129" t="s">
        <v>824</v>
      </c>
      <c r="F560" s="130" t="s">
        <v>825</v>
      </c>
      <c r="G560" s="131" t="s">
        <v>159</v>
      </c>
      <c r="H560" s="132">
        <v>14.138</v>
      </c>
      <c r="I560" s="133">
        <v>17.89</v>
      </c>
      <c r="J560" s="134">
        <f>ROUND(I560*H560,2)</f>
        <v>252.93</v>
      </c>
      <c r="K560" s="130" t="s">
        <v>160</v>
      </c>
      <c r="L560" s="33"/>
      <c r="M560" s="135" t="s">
        <v>32</v>
      </c>
      <c r="N560" s="136" t="s">
        <v>47</v>
      </c>
      <c r="P560" s="137">
        <f>O560*H560</f>
        <v>0</v>
      </c>
      <c r="Q560" s="137">
        <v>0</v>
      </c>
      <c r="R560" s="137">
        <f>Q560*H560</f>
        <v>0</v>
      </c>
      <c r="S560" s="137">
        <v>0</v>
      </c>
      <c r="T560" s="138">
        <f>S560*H560</f>
        <v>0</v>
      </c>
      <c r="AR560" s="139" t="s">
        <v>261</v>
      </c>
      <c r="AT560" s="139" t="s">
        <v>156</v>
      </c>
      <c r="AU560" s="139" t="s">
        <v>86</v>
      </c>
      <c r="AY560" s="17" t="s">
        <v>153</v>
      </c>
      <c r="BE560" s="140">
        <f>IF(N560="základní",J560,0)</f>
        <v>252.93</v>
      </c>
      <c r="BF560" s="140">
        <f>IF(N560="snížená",J560,0)</f>
        <v>0</v>
      </c>
      <c r="BG560" s="140">
        <f>IF(N560="zákl. přenesená",J560,0)</f>
        <v>0</v>
      </c>
      <c r="BH560" s="140">
        <f>IF(N560="sníž. přenesená",J560,0)</f>
        <v>0</v>
      </c>
      <c r="BI560" s="140">
        <f>IF(N560="nulová",J560,0)</f>
        <v>0</v>
      </c>
      <c r="BJ560" s="17" t="s">
        <v>84</v>
      </c>
      <c r="BK560" s="140">
        <f>ROUND(I560*H560,2)</f>
        <v>252.93</v>
      </c>
      <c r="BL560" s="17" t="s">
        <v>261</v>
      </c>
      <c r="BM560" s="139" t="s">
        <v>1152</v>
      </c>
    </row>
    <row r="561" spans="2:65" s="1" customFormat="1">
      <c r="B561" s="33"/>
      <c r="D561" s="141" t="s">
        <v>163</v>
      </c>
      <c r="F561" s="142" t="s">
        <v>827</v>
      </c>
      <c r="I561" s="143"/>
      <c r="L561" s="33"/>
      <c r="M561" s="144"/>
      <c r="T561" s="54"/>
      <c r="AT561" s="17" t="s">
        <v>163</v>
      </c>
      <c r="AU561" s="17" t="s">
        <v>86</v>
      </c>
    </row>
    <row r="562" spans="2:65" s="1" customFormat="1" ht="16.5" customHeight="1">
      <c r="B562" s="33"/>
      <c r="C562" s="128" t="s">
        <v>828</v>
      </c>
      <c r="D562" s="128" t="s">
        <v>156</v>
      </c>
      <c r="E562" s="129" t="s">
        <v>829</v>
      </c>
      <c r="F562" s="130" t="s">
        <v>830</v>
      </c>
      <c r="G562" s="131" t="s">
        <v>159</v>
      </c>
      <c r="H562" s="132">
        <v>14.138</v>
      </c>
      <c r="I562" s="133">
        <v>27.31</v>
      </c>
      <c r="J562" s="134">
        <f>ROUND(I562*H562,2)</f>
        <v>386.11</v>
      </c>
      <c r="K562" s="130" t="s">
        <v>160</v>
      </c>
      <c r="L562" s="33"/>
      <c r="M562" s="135" t="s">
        <v>32</v>
      </c>
      <c r="N562" s="136" t="s">
        <v>47</v>
      </c>
      <c r="P562" s="137">
        <f>O562*H562</f>
        <v>0</v>
      </c>
      <c r="Q562" s="137">
        <v>2.0000000000000001E-4</v>
      </c>
      <c r="R562" s="137">
        <f>Q562*H562</f>
        <v>2.8276E-3</v>
      </c>
      <c r="S562" s="137">
        <v>0</v>
      </c>
      <c r="T562" s="138">
        <f>S562*H562</f>
        <v>0</v>
      </c>
      <c r="AR562" s="139" t="s">
        <v>261</v>
      </c>
      <c r="AT562" s="139" t="s">
        <v>156</v>
      </c>
      <c r="AU562" s="139" t="s">
        <v>86</v>
      </c>
      <c r="AY562" s="17" t="s">
        <v>153</v>
      </c>
      <c r="BE562" s="140">
        <f>IF(N562="základní",J562,0)</f>
        <v>386.11</v>
      </c>
      <c r="BF562" s="140">
        <f>IF(N562="snížená",J562,0)</f>
        <v>0</v>
      </c>
      <c r="BG562" s="140">
        <f>IF(N562="zákl. přenesená",J562,0)</f>
        <v>0</v>
      </c>
      <c r="BH562" s="140">
        <f>IF(N562="sníž. přenesená",J562,0)</f>
        <v>0</v>
      </c>
      <c r="BI562" s="140">
        <f>IF(N562="nulová",J562,0)</f>
        <v>0</v>
      </c>
      <c r="BJ562" s="17" t="s">
        <v>84</v>
      </c>
      <c r="BK562" s="140">
        <f>ROUND(I562*H562,2)</f>
        <v>386.11</v>
      </c>
      <c r="BL562" s="17" t="s">
        <v>261</v>
      </c>
      <c r="BM562" s="139" t="s">
        <v>1153</v>
      </c>
    </row>
    <row r="563" spans="2:65" s="1" customFormat="1">
      <c r="B563" s="33"/>
      <c r="D563" s="141" t="s">
        <v>163</v>
      </c>
      <c r="F563" s="142" t="s">
        <v>832</v>
      </c>
      <c r="I563" s="143"/>
      <c r="L563" s="33"/>
      <c r="M563" s="144"/>
      <c r="T563" s="54"/>
      <c r="AT563" s="17" t="s">
        <v>163</v>
      </c>
      <c r="AU563" s="17" t="s">
        <v>86</v>
      </c>
    </row>
    <row r="564" spans="2:65" s="12" customFormat="1">
      <c r="B564" s="145"/>
      <c r="D564" s="146" t="s">
        <v>165</v>
      </c>
      <c r="E564" s="147" t="s">
        <v>32</v>
      </c>
      <c r="F564" s="148" t="s">
        <v>833</v>
      </c>
      <c r="H564" s="147" t="s">
        <v>32</v>
      </c>
      <c r="I564" s="149"/>
      <c r="L564" s="145"/>
      <c r="M564" s="150"/>
      <c r="T564" s="151"/>
      <c r="AT564" s="147" t="s">
        <v>165</v>
      </c>
      <c r="AU564" s="147" t="s">
        <v>86</v>
      </c>
      <c r="AV564" s="12" t="s">
        <v>84</v>
      </c>
      <c r="AW564" s="12" t="s">
        <v>37</v>
      </c>
      <c r="AX564" s="12" t="s">
        <v>76</v>
      </c>
      <c r="AY564" s="147" t="s">
        <v>153</v>
      </c>
    </row>
    <row r="565" spans="2:65" s="12" customFormat="1">
      <c r="B565" s="145"/>
      <c r="D565" s="146" t="s">
        <v>165</v>
      </c>
      <c r="E565" s="147" t="s">
        <v>32</v>
      </c>
      <c r="F565" s="148" t="s">
        <v>172</v>
      </c>
      <c r="H565" s="147" t="s">
        <v>32</v>
      </c>
      <c r="I565" s="149"/>
      <c r="L565" s="145"/>
      <c r="M565" s="150"/>
      <c r="T565" s="151"/>
      <c r="AT565" s="147" t="s">
        <v>165</v>
      </c>
      <c r="AU565" s="147" t="s">
        <v>86</v>
      </c>
      <c r="AV565" s="12" t="s">
        <v>84</v>
      </c>
      <c r="AW565" s="12" t="s">
        <v>37</v>
      </c>
      <c r="AX565" s="12" t="s">
        <v>76</v>
      </c>
      <c r="AY565" s="147" t="s">
        <v>153</v>
      </c>
    </row>
    <row r="566" spans="2:65" s="13" customFormat="1">
      <c r="B566" s="152"/>
      <c r="D566" s="146" t="s">
        <v>165</v>
      </c>
      <c r="E566" s="153" t="s">
        <v>32</v>
      </c>
      <c r="F566" s="154" t="s">
        <v>834</v>
      </c>
      <c r="H566" s="155">
        <v>4.2549999999999999</v>
      </c>
      <c r="I566" s="156"/>
      <c r="L566" s="152"/>
      <c r="M566" s="157"/>
      <c r="T566" s="158"/>
      <c r="AT566" s="153" t="s">
        <v>165</v>
      </c>
      <c r="AU566" s="153" t="s">
        <v>86</v>
      </c>
      <c r="AV566" s="13" t="s">
        <v>86</v>
      </c>
      <c r="AW566" s="13" t="s">
        <v>37</v>
      </c>
      <c r="AX566" s="13" t="s">
        <v>76</v>
      </c>
      <c r="AY566" s="153" t="s">
        <v>153</v>
      </c>
    </row>
    <row r="567" spans="2:65" s="12" customFormat="1">
      <c r="B567" s="145"/>
      <c r="D567" s="146" t="s">
        <v>165</v>
      </c>
      <c r="E567" s="147" t="s">
        <v>32</v>
      </c>
      <c r="F567" s="148" t="s">
        <v>174</v>
      </c>
      <c r="H567" s="147" t="s">
        <v>32</v>
      </c>
      <c r="I567" s="149"/>
      <c r="L567" s="145"/>
      <c r="M567" s="150"/>
      <c r="T567" s="151"/>
      <c r="AT567" s="147" t="s">
        <v>165</v>
      </c>
      <c r="AU567" s="147" t="s">
        <v>86</v>
      </c>
      <c r="AV567" s="12" t="s">
        <v>84</v>
      </c>
      <c r="AW567" s="12" t="s">
        <v>37</v>
      </c>
      <c r="AX567" s="12" t="s">
        <v>76</v>
      </c>
      <c r="AY567" s="147" t="s">
        <v>153</v>
      </c>
    </row>
    <row r="568" spans="2:65" s="13" customFormat="1">
      <c r="B568" s="152"/>
      <c r="D568" s="146" t="s">
        <v>165</v>
      </c>
      <c r="E568" s="153" t="s">
        <v>32</v>
      </c>
      <c r="F568" s="154" t="s">
        <v>835</v>
      </c>
      <c r="H568" s="155">
        <v>4.8259999999999996</v>
      </c>
      <c r="I568" s="156"/>
      <c r="L568" s="152"/>
      <c r="M568" s="157"/>
      <c r="T568" s="158"/>
      <c r="AT568" s="153" t="s">
        <v>165</v>
      </c>
      <c r="AU568" s="153" t="s">
        <v>86</v>
      </c>
      <c r="AV568" s="13" t="s">
        <v>86</v>
      </c>
      <c r="AW568" s="13" t="s">
        <v>37</v>
      </c>
      <c r="AX568" s="13" t="s">
        <v>76</v>
      </c>
      <c r="AY568" s="153" t="s">
        <v>153</v>
      </c>
    </row>
    <row r="569" spans="2:65" s="12" customFormat="1">
      <c r="B569" s="145"/>
      <c r="D569" s="146" t="s">
        <v>165</v>
      </c>
      <c r="E569" s="147" t="s">
        <v>32</v>
      </c>
      <c r="F569" s="148" t="s">
        <v>176</v>
      </c>
      <c r="H569" s="147" t="s">
        <v>32</v>
      </c>
      <c r="I569" s="149"/>
      <c r="L569" s="145"/>
      <c r="M569" s="150"/>
      <c r="T569" s="151"/>
      <c r="AT569" s="147" t="s">
        <v>165</v>
      </c>
      <c r="AU569" s="147" t="s">
        <v>86</v>
      </c>
      <c r="AV569" s="12" t="s">
        <v>84</v>
      </c>
      <c r="AW569" s="12" t="s">
        <v>37</v>
      </c>
      <c r="AX569" s="12" t="s">
        <v>76</v>
      </c>
      <c r="AY569" s="147" t="s">
        <v>153</v>
      </c>
    </row>
    <row r="570" spans="2:65" s="13" customFormat="1">
      <c r="B570" s="152"/>
      <c r="D570" s="146" t="s">
        <v>165</v>
      </c>
      <c r="E570" s="153" t="s">
        <v>32</v>
      </c>
      <c r="F570" s="154" t="s">
        <v>836</v>
      </c>
      <c r="H570" s="155">
        <v>5.0570000000000004</v>
      </c>
      <c r="I570" s="156"/>
      <c r="L570" s="152"/>
      <c r="M570" s="157"/>
      <c r="T570" s="158"/>
      <c r="AT570" s="153" t="s">
        <v>165</v>
      </c>
      <c r="AU570" s="153" t="s">
        <v>86</v>
      </c>
      <c r="AV570" s="13" t="s">
        <v>86</v>
      </c>
      <c r="AW570" s="13" t="s">
        <v>37</v>
      </c>
      <c r="AX570" s="13" t="s">
        <v>76</v>
      </c>
      <c r="AY570" s="153" t="s">
        <v>153</v>
      </c>
    </row>
    <row r="571" spans="2:65" s="14" customFormat="1">
      <c r="B571" s="159"/>
      <c r="D571" s="146" t="s">
        <v>165</v>
      </c>
      <c r="E571" s="160" t="s">
        <v>32</v>
      </c>
      <c r="F571" s="161" t="s">
        <v>178</v>
      </c>
      <c r="H571" s="162">
        <v>14.138</v>
      </c>
      <c r="I571" s="163"/>
      <c r="L571" s="159"/>
      <c r="M571" s="164"/>
      <c r="T571" s="165"/>
      <c r="AT571" s="160" t="s">
        <v>165</v>
      </c>
      <c r="AU571" s="160" t="s">
        <v>86</v>
      </c>
      <c r="AV571" s="14" t="s">
        <v>161</v>
      </c>
      <c r="AW571" s="14" t="s">
        <v>37</v>
      </c>
      <c r="AX571" s="14" t="s">
        <v>84</v>
      </c>
      <c r="AY571" s="160" t="s">
        <v>153</v>
      </c>
    </row>
    <row r="572" spans="2:65" s="1" customFormat="1" ht="16.5" customHeight="1">
      <c r="B572" s="33"/>
      <c r="C572" s="128" t="s">
        <v>837</v>
      </c>
      <c r="D572" s="128" t="s">
        <v>156</v>
      </c>
      <c r="E572" s="129" t="s">
        <v>838</v>
      </c>
      <c r="F572" s="130" t="s">
        <v>839</v>
      </c>
      <c r="G572" s="131" t="s">
        <v>159</v>
      </c>
      <c r="H572" s="132">
        <v>14.138</v>
      </c>
      <c r="I572" s="133">
        <v>83.81</v>
      </c>
      <c r="J572" s="134">
        <f>ROUND(I572*H572,2)</f>
        <v>1184.9100000000001</v>
      </c>
      <c r="K572" s="130" t="s">
        <v>160</v>
      </c>
      <c r="L572" s="33"/>
      <c r="M572" s="135" t="s">
        <v>32</v>
      </c>
      <c r="N572" s="136" t="s">
        <v>47</v>
      </c>
      <c r="P572" s="137">
        <f>O572*H572</f>
        <v>0</v>
      </c>
      <c r="Q572" s="137">
        <v>2.7540000000000003E-4</v>
      </c>
      <c r="R572" s="137">
        <f>Q572*H572</f>
        <v>3.8936052000000001E-3</v>
      </c>
      <c r="S572" s="137">
        <v>0</v>
      </c>
      <c r="T572" s="138">
        <f>S572*H572</f>
        <v>0</v>
      </c>
      <c r="AR572" s="139" t="s">
        <v>261</v>
      </c>
      <c r="AT572" s="139" t="s">
        <v>156</v>
      </c>
      <c r="AU572" s="139" t="s">
        <v>86</v>
      </c>
      <c r="AY572" s="17" t="s">
        <v>153</v>
      </c>
      <c r="BE572" s="140">
        <f>IF(N572="základní",J572,0)</f>
        <v>1184.9100000000001</v>
      </c>
      <c r="BF572" s="140">
        <f>IF(N572="snížená",J572,0)</f>
        <v>0</v>
      </c>
      <c r="BG572" s="140">
        <f>IF(N572="zákl. přenesená",J572,0)</f>
        <v>0</v>
      </c>
      <c r="BH572" s="140">
        <f>IF(N572="sníž. přenesená",J572,0)</f>
        <v>0</v>
      </c>
      <c r="BI572" s="140">
        <f>IF(N572="nulová",J572,0)</f>
        <v>0</v>
      </c>
      <c r="BJ572" s="17" t="s">
        <v>84</v>
      </c>
      <c r="BK572" s="140">
        <f>ROUND(I572*H572,2)</f>
        <v>1184.9100000000001</v>
      </c>
      <c r="BL572" s="17" t="s">
        <v>261</v>
      </c>
      <c r="BM572" s="139" t="s">
        <v>1154</v>
      </c>
    </row>
    <row r="573" spans="2:65" s="1" customFormat="1">
      <c r="B573" s="33"/>
      <c r="D573" s="141" t="s">
        <v>163</v>
      </c>
      <c r="F573" s="142" t="s">
        <v>841</v>
      </c>
      <c r="I573" s="143"/>
      <c r="L573" s="33"/>
      <c r="M573" s="144"/>
      <c r="T573" s="54"/>
      <c r="AT573" s="17" t="s">
        <v>163</v>
      </c>
      <c r="AU573" s="17" t="s">
        <v>86</v>
      </c>
    </row>
    <row r="574" spans="2:65" s="11" customFormat="1" ht="25.9" customHeight="1">
      <c r="B574" s="116"/>
      <c r="D574" s="117" t="s">
        <v>75</v>
      </c>
      <c r="E574" s="118" t="s">
        <v>108</v>
      </c>
      <c r="F574" s="118" t="s">
        <v>109</v>
      </c>
      <c r="I574" s="119"/>
      <c r="J574" s="120">
        <f>BK574</f>
        <v>3060.62</v>
      </c>
      <c r="L574" s="116"/>
      <c r="M574" s="121"/>
      <c r="P574" s="122">
        <f>P575</f>
        <v>0</v>
      </c>
      <c r="R574" s="122">
        <f>R575</f>
        <v>0</v>
      </c>
      <c r="T574" s="123">
        <f>T575</f>
        <v>0</v>
      </c>
      <c r="AR574" s="117" t="s">
        <v>188</v>
      </c>
      <c r="AT574" s="124" t="s">
        <v>75</v>
      </c>
      <c r="AU574" s="124" t="s">
        <v>76</v>
      </c>
      <c r="AY574" s="117" t="s">
        <v>153</v>
      </c>
      <c r="BK574" s="125">
        <f>BK575</f>
        <v>3060.62</v>
      </c>
    </row>
    <row r="575" spans="2:65" s="11" customFormat="1" ht="22.9" customHeight="1">
      <c r="B575" s="116"/>
      <c r="D575" s="117" t="s">
        <v>75</v>
      </c>
      <c r="E575" s="126" t="s">
        <v>842</v>
      </c>
      <c r="F575" s="126" t="s">
        <v>843</v>
      </c>
      <c r="I575" s="119"/>
      <c r="J575" s="127">
        <f>BK575</f>
        <v>3060.62</v>
      </c>
      <c r="L575" s="116"/>
      <c r="M575" s="121"/>
      <c r="P575" s="122">
        <f>SUM(P576:P577)</f>
        <v>0</v>
      </c>
      <c r="R575" s="122">
        <f>SUM(R576:R577)</f>
        <v>0</v>
      </c>
      <c r="T575" s="123">
        <f>SUM(T576:T577)</f>
        <v>0</v>
      </c>
      <c r="AR575" s="117" t="s">
        <v>188</v>
      </c>
      <c r="AT575" s="124" t="s">
        <v>75</v>
      </c>
      <c r="AU575" s="124" t="s">
        <v>84</v>
      </c>
      <c r="AY575" s="117" t="s">
        <v>153</v>
      </c>
      <c r="BK575" s="125">
        <f>SUM(BK576:BK577)</f>
        <v>3060.62</v>
      </c>
    </row>
    <row r="576" spans="2:65" s="1" customFormat="1" ht="16.5" customHeight="1">
      <c r="B576" s="33"/>
      <c r="C576" s="128" t="s">
        <v>844</v>
      </c>
      <c r="D576" s="128" t="s">
        <v>156</v>
      </c>
      <c r="E576" s="129" t="s">
        <v>845</v>
      </c>
      <c r="F576" s="130" t="s">
        <v>846</v>
      </c>
      <c r="G576" s="131" t="s">
        <v>409</v>
      </c>
      <c r="H576" s="132">
        <v>1</v>
      </c>
      <c r="I576" s="133">
        <v>3060.62</v>
      </c>
      <c r="J576" s="134">
        <f>ROUND(I576*H576,2)</f>
        <v>3060.62</v>
      </c>
      <c r="K576" s="130" t="s">
        <v>160</v>
      </c>
      <c r="L576" s="33"/>
      <c r="M576" s="135" t="s">
        <v>32</v>
      </c>
      <c r="N576" s="136" t="s">
        <v>47</v>
      </c>
      <c r="P576" s="137">
        <f>O576*H576</f>
        <v>0</v>
      </c>
      <c r="Q576" s="137">
        <v>0</v>
      </c>
      <c r="R576" s="137">
        <f>Q576*H576</f>
        <v>0</v>
      </c>
      <c r="S576" s="137">
        <v>0</v>
      </c>
      <c r="T576" s="138">
        <f>S576*H576</f>
        <v>0</v>
      </c>
      <c r="AR576" s="139" t="s">
        <v>847</v>
      </c>
      <c r="AT576" s="139" t="s">
        <v>156</v>
      </c>
      <c r="AU576" s="139" t="s">
        <v>86</v>
      </c>
      <c r="AY576" s="17" t="s">
        <v>153</v>
      </c>
      <c r="BE576" s="140">
        <f>IF(N576="základní",J576,0)</f>
        <v>3060.62</v>
      </c>
      <c r="BF576" s="140">
        <f>IF(N576="snížená",J576,0)</f>
        <v>0</v>
      </c>
      <c r="BG576" s="140">
        <f>IF(N576="zákl. přenesená",J576,0)</f>
        <v>0</v>
      </c>
      <c r="BH576" s="140">
        <f>IF(N576="sníž. přenesená",J576,0)</f>
        <v>0</v>
      </c>
      <c r="BI576" s="140">
        <f>IF(N576="nulová",J576,0)</f>
        <v>0</v>
      </c>
      <c r="BJ576" s="17" t="s">
        <v>84</v>
      </c>
      <c r="BK576" s="140">
        <f>ROUND(I576*H576,2)</f>
        <v>3060.62</v>
      </c>
      <c r="BL576" s="17" t="s">
        <v>847</v>
      </c>
      <c r="BM576" s="139" t="s">
        <v>848</v>
      </c>
    </row>
    <row r="577" spans="2:47" s="1" customFormat="1">
      <c r="B577" s="33"/>
      <c r="D577" s="141" t="s">
        <v>163</v>
      </c>
      <c r="F577" s="142" t="s">
        <v>849</v>
      </c>
      <c r="I577" s="143"/>
      <c r="L577" s="33"/>
      <c r="M577" s="176"/>
      <c r="N577" s="177"/>
      <c r="O577" s="177"/>
      <c r="P577" s="177"/>
      <c r="Q577" s="177"/>
      <c r="R577" s="177"/>
      <c r="S577" s="177"/>
      <c r="T577" s="178"/>
      <c r="AT577" s="17" t="s">
        <v>163</v>
      </c>
      <c r="AU577" s="17" t="s">
        <v>86</v>
      </c>
    </row>
    <row r="578" spans="2:47" s="1" customFormat="1" ht="6.95" customHeight="1">
      <c r="B578" s="42"/>
      <c r="C578" s="43"/>
      <c r="D578" s="43"/>
      <c r="E578" s="43"/>
      <c r="F578" s="43"/>
      <c r="G578" s="43"/>
      <c r="H578" s="43"/>
      <c r="I578" s="43"/>
      <c r="J578" s="43"/>
      <c r="K578" s="43"/>
      <c r="L578" s="33"/>
    </row>
  </sheetData>
  <sheetProtection password="CC35" sheet="1" objects="1" scenarios="1" formatColumns="0" formatRows="0" autoFilter="0"/>
  <autoFilter ref="C98:K577" xr:uid="{00000000-0009-0000-0000-000005000000}"/>
  <mergeCells count="9">
    <mergeCell ref="E50:H50"/>
    <mergeCell ref="E89:H89"/>
    <mergeCell ref="E91:H91"/>
    <mergeCell ref="L2:V2"/>
    <mergeCell ref="E7:H7"/>
    <mergeCell ref="E9:H9"/>
    <mergeCell ref="E18:H18"/>
    <mergeCell ref="E27:H27"/>
    <mergeCell ref="E48:H48"/>
  </mergeCells>
  <hyperlinks>
    <hyperlink ref="F103" r:id="rId1" xr:uid="{00000000-0004-0000-0500-000000000000}"/>
    <hyperlink ref="F107" r:id="rId2" xr:uid="{00000000-0004-0000-0500-000001000000}"/>
    <hyperlink ref="F116" r:id="rId3" xr:uid="{00000000-0004-0000-0500-000002000000}"/>
    <hyperlink ref="F118" r:id="rId4" xr:uid="{00000000-0004-0000-0500-000003000000}"/>
    <hyperlink ref="F120" r:id="rId5" xr:uid="{00000000-0004-0000-0500-000004000000}"/>
    <hyperlink ref="F130" r:id="rId6" xr:uid="{00000000-0004-0000-0500-000005000000}"/>
    <hyperlink ref="F140" r:id="rId7" xr:uid="{00000000-0004-0000-0500-000006000000}"/>
    <hyperlink ref="F142" r:id="rId8" xr:uid="{00000000-0004-0000-0500-000007000000}"/>
    <hyperlink ref="F152" r:id="rId9" xr:uid="{00000000-0004-0000-0500-000008000000}"/>
    <hyperlink ref="F154" r:id="rId10" xr:uid="{00000000-0004-0000-0500-000009000000}"/>
    <hyperlink ref="F160" r:id="rId11" xr:uid="{00000000-0004-0000-0500-00000A000000}"/>
    <hyperlink ref="F169" r:id="rId12" xr:uid="{00000000-0004-0000-0500-00000B000000}"/>
    <hyperlink ref="F178" r:id="rId13" xr:uid="{00000000-0004-0000-0500-00000C000000}"/>
    <hyperlink ref="F187" r:id="rId14" xr:uid="{00000000-0004-0000-0500-00000D000000}"/>
    <hyperlink ref="F194" r:id="rId15" xr:uid="{00000000-0004-0000-0500-00000E000000}"/>
    <hyperlink ref="F198" r:id="rId16" xr:uid="{00000000-0004-0000-0500-00000F000000}"/>
    <hyperlink ref="F207" r:id="rId17" xr:uid="{00000000-0004-0000-0500-000010000000}"/>
    <hyperlink ref="F218" r:id="rId18" xr:uid="{00000000-0004-0000-0500-000011000000}"/>
    <hyperlink ref="F220" r:id="rId19" xr:uid="{00000000-0004-0000-0500-000012000000}"/>
    <hyperlink ref="F222" r:id="rId20" xr:uid="{00000000-0004-0000-0500-000013000000}"/>
    <hyperlink ref="F225" r:id="rId21" xr:uid="{00000000-0004-0000-0500-000014000000}"/>
    <hyperlink ref="F227" r:id="rId22" xr:uid="{00000000-0004-0000-0500-000015000000}"/>
    <hyperlink ref="F230" r:id="rId23" xr:uid="{00000000-0004-0000-0500-000016000000}"/>
    <hyperlink ref="F234" r:id="rId24" xr:uid="{00000000-0004-0000-0500-000017000000}"/>
    <hyperlink ref="F238" r:id="rId25" xr:uid="{00000000-0004-0000-0500-000018000000}"/>
    <hyperlink ref="F247" r:id="rId26" xr:uid="{00000000-0004-0000-0500-000019000000}"/>
    <hyperlink ref="F251" r:id="rId27" xr:uid="{00000000-0004-0000-0500-00001A000000}"/>
    <hyperlink ref="F253" r:id="rId28" xr:uid="{00000000-0004-0000-0500-00001B000000}"/>
    <hyperlink ref="F256" r:id="rId29" xr:uid="{00000000-0004-0000-0500-00001C000000}"/>
    <hyperlink ref="F259" r:id="rId30" xr:uid="{00000000-0004-0000-0500-00001D000000}"/>
    <hyperlink ref="F261" r:id="rId31" xr:uid="{00000000-0004-0000-0500-00001E000000}"/>
    <hyperlink ref="F263" r:id="rId32" xr:uid="{00000000-0004-0000-0500-00001F000000}"/>
    <hyperlink ref="F265" r:id="rId33" xr:uid="{00000000-0004-0000-0500-000020000000}"/>
    <hyperlink ref="F267" r:id="rId34" xr:uid="{00000000-0004-0000-0500-000021000000}"/>
    <hyperlink ref="F270" r:id="rId35" xr:uid="{00000000-0004-0000-0500-000022000000}"/>
    <hyperlink ref="F272" r:id="rId36" xr:uid="{00000000-0004-0000-0500-000023000000}"/>
    <hyperlink ref="F275" r:id="rId37" xr:uid="{00000000-0004-0000-0500-000024000000}"/>
    <hyperlink ref="F277" r:id="rId38" xr:uid="{00000000-0004-0000-0500-000025000000}"/>
    <hyperlink ref="F279" r:id="rId39" xr:uid="{00000000-0004-0000-0500-000026000000}"/>
    <hyperlink ref="F281" r:id="rId40" xr:uid="{00000000-0004-0000-0500-000027000000}"/>
    <hyperlink ref="F283" r:id="rId41" xr:uid="{00000000-0004-0000-0500-000028000000}"/>
    <hyperlink ref="F294" r:id="rId42" xr:uid="{00000000-0004-0000-0500-000029000000}"/>
    <hyperlink ref="F296" r:id="rId43" xr:uid="{00000000-0004-0000-0500-00002A000000}"/>
    <hyperlink ref="F299" r:id="rId44" xr:uid="{00000000-0004-0000-0500-00002B000000}"/>
    <hyperlink ref="F303" r:id="rId45" xr:uid="{00000000-0004-0000-0500-00002C000000}"/>
    <hyperlink ref="F307" r:id="rId46" xr:uid="{00000000-0004-0000-0500-00002D000000}"/>
    <hyperlink ref="F311" r:id="rId47" xr:uid="{00000000-0004-0000-0500-00002E000000}"/>
    <hyperlink ref="F313" r:id="rId48" xr:uid="{00000000-0004-0000-0500-00002F000000}"/>
    <hyperlink ref="F328" r:id="rId49" xr:uid="{00000000-0004-0000-0500-000030000000}"/>
    <hyperlink ref="F337" r:id="rId50" xr:uid="{00000000-0004-0000-0500-000031000000}"/>
    <hyperlink ref="F340" r:id="rId51" xr:uid="{00000000-0004-0000-0500-000032000000}"/>
    <hyperlink ref="F343" r:id="rId52" xr:uid="{00000000-0004-0000-0500-000033000000}"/>
    <hyperlink ref="F356" r:id="rId53" xr:uid="{00000000-0004-0000-0500-000034000000}"/>
    <hyperlink ref="F365" r:id="rId54" xr:uid="{00000000-0004-0000-0500-000035000000}"/>
    <hyperlink ref="F374" r:id="rId55" xr:uid="{00000000-0004-0000-0500-000036000000}"/>
    <hyperlink ref="F382" r:id="rId56" xr:uid="{00000000-0004-0000-0500-000037000000}"/>
    <hyperlink ref="F385" r:id="rId57" xr:uid="{00000000-0004-0000-0500-000038000000}"/>
    <hyperlink ref="F389" r:id="rId58" xr:uid="{00000000-0004-0000-0500-000039000000}"/>
    <hyperlink ref="F392" r:id="rId59" xr:uid="{00000000-0004-0000-0500-00003A000000}"/>
    <hyperlink ref="F401" r:id="rId60" xr:uid="{00000000-0004-0000-0500-00003B000000}"/>
    <hyperlink ref="F410" r:id="rId61" xr:uid="{00000000-0004-0000-0500-00003C000000}"/>
    <hyperlink ref="F420" r:id="rId62" xr:uid="{00000000-0004-0000-0500-00003D000000}"/>
    <hyperlink ref="F424" r:id="rId63" xr:uid="{00000000-0004-0000-0500-00003E000000}"/>
    <hyperlink ref="F426" r:id="rId64" xr:uid="{00000000-0004-0000-0500-00003F000000}"/>
    <hyperlink ref="F429" r:id="rId65" xr:uid="{00000000-0004-0000-0500-000040000000}"/>
    <hyperlink ref="F432" r:id="rId66" xr:uid="{00000000-0004-0000-0500-000041000000}"/>
    <hyperlink ref="F434" r:id="rId67" xr:uid="{00000000-0004-0000-0500-000042000000}"/>
    <hyperlink ref="F436" r:id="rId68" xr:uid="{00000000-0004-0000-0500-000043000000}"/>
    <hyperlink ref="F439" r:id="rId69" xr:uid="{00000000-0004-0000-0500-000044000000}"/>
    <hyperlink ref="F443" r:id="rId70" xr:uid="{00000000-0004-0000-0500-000045000000}"/>
    <hyperlink ref="F450" r:id="rId71" xr:uid="{00000000-0004-0000-0500-000046000000}"/>
    <hyperlink ref="F453" r:id="rId72" xr:uid="{00000000-0004-0000-0500-000047000000}"/>
    <hyperlink ref="F462" r:id="rId73" xr:uid="{00000000-0004-0000-0500-000048000000}"/>
    <hyperlink ref="F464" r:id="rId74" xr:uid="{00000000-0004-0000-0500-000049000000}"/>
    <hyperlink ref="F466" r:id="rId75" xr:uid="{00000000-0004-0000-0500-00004A000000}"/>
    <hyperlink ref="F468" r:id="rId76" xr:uid="{00000000-0004-0000-0500-00004B000000}"/>
    <hyperlink ref="F472" r:id="rId77" xr:uid="{00000000-0004-0000-0500-00004C000000}"/>
    <hyperlink ref="F481" r:id="rId78" xr:uid="{00000000-0004-0000-0500-00004D000000}"/>
    <hyperlink ref="F490" r:id="rId79" xr:uid="{00000000-0004-0000-0500-00004E000000}"/>
    <hyperlink ref="F501" r:id="rId80" xr:uid="{00000000-0004-0000-0500-00004F000000}"/>
    <hyperlink ref="F504" r:id="rId81" xr:uid="{00000000-0004-0000-0500-000050000000}"/>
    <hyperlink ref="F507" r:id="rId82" xr:uid="{00000000-0004-0000-0500-000051000000}"/>
    <hyperlink ref="F516" r:id="rId83" xr:uid="{00000000-0004-0000-0500-000052000000}"/>
    <hyperlink ref="F518" r:id="rId84" xr:uid="{00000000-0004-0000-0500-000053000000}"/>
    <hyperlink ref="F527" r:id="rId85" xr:uid="{00000000-0004-0000-0500-000054000000}"/>
    <hyperlink ref="F538" r:id="rId86" xr:uid="{00000000-0004-0000-0500-000055000000}"/>
    <hyperlink ref="F541" r:id="rId87" xr:uid="{00000000-0004-0000-0500-000056000000}"/>
    <hyperlink ref="F544" r:id="rId88" xr:uid="{00000000-0004-0000-0500-000057000000}"/>
    <hyperlink ref="F554" r:id="rId89" xr:uid="{00000000-0004-0000-0500-000058000000}"/>
    <hyperlink ref="F556" r:id="rId90" xr:uid="{00000000-0004-0000-0500-000059000000}"/>
    <hyperlink ref="F558" r:id="rId91" xr:uid="{00000000-0004-0000-0500-00005A000000}"/>
    <hyperlink ref="F561" r:id="rId92" xr:uid="{00000000-0004-0000-0500-00005B000000}"/>
    <hyperlink ref="F563" r:id="rId93" xr:uid="{00000000-0004-0000-0500-00005C000000}"/>
    <hyperlink ref="F573" r:id="rId94" xr:uid="{00000000-0004-0000-0500-00005D000000}"/>
    <hyperlink ref="F577" r:id="rId95" xr:uid="{00000000-0004-0000-0500-00005E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96"/>
  <headerFooter>
    <oddFooter>&amp;CStrana &amp;P z &amp;N</oddFooter>
  </headerFooter>
  <drawing r:id="rId97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BM578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101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1155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ROUND(J99, 2)</f>
        <v>188318.82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ROUND((SUM(BE99:BE577)),  2)</f>
        <v>188318.82</v>
      </c>
      <c r="I33" s="90">
        <v>0.21</v>
      </c>
      <c r="J33" s="89">
        <f>ROUND(((SUM(BE99:BE577))*I33),  2)</f>
        <v>39546.949999999997</v>
      </c>
      <c r="L33" s="33"/>
    </row>
    <row r="34" spans="2:12" s="1" customFormat="1" ht="14.45" customHeight="1">
      <c r="B34" s="33"/>
      <c r="E34" s="27" t="s">
        <v>48</v>
      </c>
      <c r="F34" s="89">
        <f>ROUND((SUM(BF99:BF577)),  2)</f>
        <v>0</v>
      </c>
      <c r="I34" s="90">
        <v>0.12</v>
      </c>
      <c r="J34" s="89">
        <f>ROUND(((SUM(BF99:BF577))*I34),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ROUND((SUM(BG99:BG577)),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ROUND((SUM(BH99:BH577)),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ROUND((SUM(BI99:BI577)),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227865.77000000002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06 - 6.NP - č. 629 - Koupelna typ B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J99</f>
        <v>188318.82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J100</f>
        <v>64595.37000000001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J101</f>
        <v>38726.520000000004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J158</f>
        <v>15672.980000000001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J216</f>
        <v>6673.0099999999993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J228</f>
        <v>3522.86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J231</f>
        <v>120662.83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J232</f>
        <v>6827.78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J257</f>
        <v>7628.4600000000009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J273</f>
        <v>34615.699999999997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J314</f>
        <v>6690.61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J366</f>
        <v>1391.25</v>
      </c>
      <c r="L70" s="104"/>
    </row>
    <row r="71" spans="2:12" s="9" customFormat="1" ht="19.899999999999999" customHeight="1">
      <c r="B71" s="104"/>
      <c r="D71" s="105" t="s">
        <v>129</v>
      </c>
      <c r="E71" s="106"/>
      <c r="F71" s="106"/>
      <c r="G71" s="106"/>
      <c r="H71" s="106"/>
      <c r="I71" s="106"/>
      <c r="J71" s="107">
        <f>J383</f>
        <v>1486.28</v>
      </c>
      <c r="L71" s="104"/>
    </row>
    <row r="72" spans="2:12" s="9" customFormat="1" ht="19.899999999999999" customHeight="1">
      <c r="B72" s="104"/>
      <c r="D72" s="105" t="s">
        <v>130</v>
      </c>
      <c r="E72" s="106"/>
      <c r="F72" s="106"/>
      <c r="G72" s="106"/>
      <c r="H72" s="106"/>
      <c r="I72" s="106"/>
      <c r="J72" s="107">
        <f>J390</f>
        <v>12137.230000000001</v>
      </c>
      <c r="L72" s="104"/>
    </row>
    <row r="73" spans="2:12" s="9" customFormat="1" ht="19.899999999999999" customHeight="1">
      <c r="B73" s="104"/>
      <c r="D73" s="105" t="s">
        <v>131</v>
      </c>
      <c r="E73" s="106"/>
      <c r="F73" s="106"/>
      <c r="G73" s="106"/>
      <c r="H73" s="106"/>
      <c r="I73" s="106"/>
      <c r="J73" s="107">
        <f>J437</f>
        <v>1144.53</v>
      </c>
      <c r="L73" s="104"/>
    </row>
    <row r="74" spans="2:12" s="9" customFormat="1" ht="19.899999999999999" customHeight="1">
      <c r="B74" s="104"/>
      <c r="D74" s="105" t="s">
        <v>132</v>
      </c>
      <c r="E74" s="106"/>
      <c r="F74" s="106"/>
      <c r="G74" s="106"/>
      <c r="H74" s="106"/>
      <c r="I74" s="106"/>
      <c r="J74" s="107">
        <f>J451</f>
        <v>13658.140000000001</v>
      </c>
      <c r="L74" s="104"/>
    </row>
    <row r="75" spans="2:12" s="9" customFormat="1" ht="19.899999999999999" customHeight="1">
      <c r="B75" s="104"/>
      <c r="D75" s="105" t="s">
        <v>133</v>
      </c>
      <c r="E75" s="106"/>
      <c r="F75" s="106"/>
      <c r="G75" s="106"/>
      <c r="H75" s="106"/>
      <c r="I75" s="106"/>
      <c r="J75" s="107">
        <f>J505</f>
        <v>31430.959999999999</v>
      </c>
      <c r="L75" s="104"/>
    </row>
    <row r="76" spans="2:12" s="9" customFormat="1" ht="19.899999999999999" customHeight="1">
      <c r="B76" s="104"/>
      <c r="D76" s="105" t="s">
        <v>134</v>
      </c>
      <c r="E76" s="106"/>
      <c r="F76" s="106"/>
      <c r="G76" s="106"/>
      <c r="H76" s="106"/>
      <c r="I76" s="106"/>
      <c r="J76" s="107">
        <f>J542</f>
        <v>1827.94</v>
      </c>
      <c r="L76" s="104"/>
    </row>
    <row r="77" spans="2:12" s="9" customFormat="1" ht="19.899999999999999" customHeight="1">
      <c r="B77" s="104"/>
      <c r="D77" s="105" t="s">
        <v>135</v>
      </c>
      <c r="E77" s="106"/>
      <c r="F77" s="106"/>
      <c r="G77" s="106"/>
      <c r="H77" s="106"/>
      <c r="I77" s="106"/>
      <c r="J77" s="107">
        <f>J559</f>
        <v>1823.95</v>
      </c>
      <c r="L77" s="104"/>
    </row>
    <row r="78" spans="2:12" s="8" customFormat="1" ht="24.95" customHeight="1">
      <c r="B78" s="100"/>
      <c r="D78" s="101" t="s">
        <v>136</v>
      </c>
      <c r="E78" s="102"/>
      <c r="F78" s="102"/>
      <c r="G78" s="102"/>
      <c r="H78" s="102"/>
      <c r="I78" s="102"/>
      <c r="J78" s="103">
        <f>J574</f>
        <v>3060.62</v>
      </c>
      <c r="L78" s="100"/>
    </row>
    <row r="79" spans="2:12" s="9" customFormat="1" ht="19.899999999999999" customHeight="1">
      <c r="B79" s="104"/>
      <c r="D79" s="105" t="s">
        <v>137</v>
      </c>
      <c r="E79" s="106"/>
      <c r="F79" s="106"/>
      <c r="G79" s="106"/>
      <c r="H79" s="106"/>
      <c r="I79" s="106"/>
      <c r="J79" s="107">
        <f>J575</f>
        <v>3060.62</v>
      </c>
      <c r="L79" s="104"/>
    </row>
    <row r="80" spans="2:12" s="1" customFormat="1" ht="21.75" customHeight="1">
      <c r="B80" s="33"/>
      <c r="L80" s="33"/>
    </row>
    <row r="81" spans="2:12" s="1" customFormat="1" ht="6.95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33"/>
    </row>
    <row r="85" spans="2:12" s="1" customFormat="1" ht="6.95" customHeight="1">
      <c r="B85" s="44"/>
      <c r="C85" s="45"/>
      <c r="D85" s="45"/>
      <c r="E85" s="45"/>
      <c r="F85" s="45"/>
      <c r="G85" s="45"/>
      <c r="H85" s="45"/>
      <c r="I85" s="45"/>
      <c r="J85" s="45"/>
      <c r="K85" s="45"/>
      <c r="L85" s="33"/>
    </row>
    <row r="86" spans="2:12" s="1" customFormat="1" ht="24.95" customHeight="1">
      <c r="B86" s="33"/>
      <c r="C86" s="21" t="s">
        <v>138</v>
      </c>
      <c r="L86" s="33"/>
    </row>
    <row r="87" spans="2:12" s="1" customFormat="1" ht="6.95" customHeight="1">
      <c r="B87" s="33"/>
      <c r="L87" s="33"/>
    </row>
    <row r="88" spans="2:12" s="1" customFormat="1" ht="12" customHeight="1">
      <c r="B88" s="33"/>
      <c r="C88" s="27" t="s">
        <v>16</v>
      </c>
      <c r="L88" s="33"/>
    </row>
    <row r="89" spans="2:12" s="1" customFormat="1" ht="16.5" customHeight="1">
      <c r="B89" s="33"/>
      <c r="E89" s="303" t="str">
        <f>E7</f>
        <v>Rekonstrukce hygienických prostor ISŠT, Benešov, Černoleská 1997</v>
      </c>
      <c r="F89" s="304"/>
      <c r="G89" s="304"/>
      <c r="H89" s="304"/>
      <c r="L89" s="33"/>
    </row>
    <row r="90" spans="2:12" s="1" customFormat="1" ht="12" customHeight="1">
      <c r="B90" s="33"/>
      <c r="C90" s="27" t="s">
        <v>112</v>
      </c>
      <c r="L90" s="33"/>
    </row>
    <row r="91" spans="2:12" s="1" customFormat="1" ht="16.5" customHeight="1">
      <c r="B91" s="33"/>
      <c r="E91" s="276" t="str">
        <f>E9</f>
        <v>06 - 6.NP - č. 629 - Koupelna typ B</v>
      </c>
      <c r="F91" s="302"/>
      <c r="G91" s="302"/>
      <c r="H91" s="302"/>
      <c r="L91" s="33"/>
    </row>
    <row r="92" spans="2:12" s="1" customFormat="1" ht="6.95" customHeight="1">
      <c r="B92" s="33"/>
      <c r="L92" s="33"/>
    </row>
    <row r="93" spans="2:12" s="1" customFormat="1" ht="12" customHeight="1">
      <c r="B93" s="33"/>
      <c r="C93" s="27" t="s">
        <v>22</v>
      </c>
      <c r="F93" s="25" t="str">
        <f>F12</f>
        <v>Benešov, Černoleská 1997</v>
      </c>
      <c r="I93" s="27" t="s">
        <v>24</v>
      </c>
      <c r="J93" s="50">
        <f>IF(J12="","",J12)</f>
        <v>45880</v>
      </c>
      <c r="L93" s="33"/>
    </row>
    <row r="94" spans="2:12" s="1" customFormat="1" ht="6.95" customHeight="1">
      <c r="B94" s="33"/>
      <c r="L94" s="33"/>
    </row>
    <row r="95" spans="2:12" s="1" customFormat="1" ht="25.7" customHeight="1">
      <c r="B95" s="33"/>
      <c r="C95" s="27" t="s">
        <v>27</v>
      </c>
      <c r="F95" s="25" t="str">
        <f>E15</f>
        <v>Integrovaná střední škola technická</v>
      </c>
      <c r="I95" s="27" t="s">
        <v>34</v>
      </c>
      <c r="J95" s="31" t="str">
        <f>E21</f>
        <v>Ing. arch. Ondřej Lovíšek</v>
      </c>
      <c r="L95" s="33"/>
    </row>
    <row r="96" spans="2:12" s="1" customFormat="1" ht="15.2" customHeight="1">
      <c r="B96" s="33"/>
      <c r="C96" s="27" t="s">
        <v>33</v>
      </c>
      <c r="F96" s="25" t="str">
        <f>IF(E18="","",E18)</f>
        <v>OTISTAV s.r.o.</v>
      </c>
      <c r="I96" s="27" t="s">
        <v>38</v>
      </c>
      <c r="J96" s="31" t="str">
        <f>E24</f>
        <v xml:space="preserve"> </v>
      </c>
      <c r="L96" s="33"/>
    </row>
    <row r="97" spans="2:65" s="1" customFormat="1" ht="10.35" customHeight="1">
      <c r="B97" s="33"/>
      <c r="L97" s="33"/>
    </row>
    <row r="98" spans="2:65" s="10" customFormat="1" ht="29.25" customHeight="1">
      <c r="B98" s="108"/>
      <c r="C98" s="109" t="s">
        <v>139</v>
      </c>
      <c r="D98" s="110" t="s">
        <v>61</v>
      </c>
      <c r="E98" s="110" t="s">
        <v>57</v>
      </c>
      <c r="F98" s="110" t="s">
        <v>58</v>
      </c>
      <c r="G98" s="110" t="s">
        <v>140</v>
      </c>
      <c r="H98" s="110" t="s">
        <v>141</v>
      </c>
      <c r="I98" s="110" t="s">
        <v>142</v>
      </c>
      <c r="J98" s="110" t="s">
        <v>116</v>
      </c>
      <c r="K98" s="111" t="s">
        <v>143</v>
      </c>
      <c r="L98" s="108"/>
      <c r="M98" s="57" t="s">
        <v>32</v>
      </c>
      <c r="N98" s="58" t="s">
        <v>46</v>
      </c>
      <c r="O98" s="58" t="s">
        <v>144</v>
      </c>
      <c r="P98" s="58" t="s">
        <v>145</v>
      </c>
      <c r="Q98" s="58" t="s">
        <v>146</v>
      </c>
      <c r="R98" s="58" t="s">
        <v>147</v>
      </c>
      <c r="S98" s="58" t="s">
        <v>148</v>
      </c>
      <c r="T98" s="59" t="s">
        <v>149</v>
      </c>
    </row>
    <row r="99" spans="2:65" s="1" customFormat="1" ht="22.9" customHeight="1">
      <c r="B99" s="33"/>
      <c r="C99" s="62" t="s">
        <v>150</v>
      </c>
      <c r="J99" s="112">
        <f>BK99</f>
        <v>188318.82</v>
      </c>
      <c r="L99" s="33"/>
      <c r="M99" s="60"/>
      <c r="N99" s="51"/>
      <c r="O99" s="51"/>
      <c r="P99" s="113">
        <f>P100+P231+P574</f>
        <v>0</v>
      </c>
      <c r="Q99" s="51"/>
      <c r="R99" s="113">
        <f>R100+R231+R574</f>
        <v>3.5393803351999997</v>
      </c>
      <c r="S99" s="51"/>
      <c r="T99" s="114">
        <f>T100+T231+T574</f>
        <v>2.5308450000000002</v>
      </c>
      <c r="AT99" s="17" t="s">
        <v>75</v>
      </c>
      <c r="AU99" s="17" t="s">
        <v>117</v>
      </c>
      <c r="BK99" s="115">
        <f>BK100+BK231+BK574</f>
        <v>188318.82</v>
      </c>
    </row>
    <row r="100" spans="2:65" s="11" customFormat="1" ht="25.9" customHeight="1">
      <c r="B100" s="116"/>
      <c r="D100" s="117" t="s">
        <v>75</v>
      </c>
      <c r="E100" s="118" t="s">
        <v>151</v>
      </c>
      <c r="F100" s="118" t="s">
        <v>152</v>
      </c>
      <c r="I100" s="119"/>
      <c r="J100" s="120">
        <f>BK100</f>
        <v>64595.37000000001</v>
      </c>
      <c r="L100" s="116"/>
      <c r="M100" s="121"/>
      <c r="P100" s="122">
        <f>P101+P158+P216+P228</f>
        <v>0</v>
      </c>
      <c r="R100" s="122">
        <f>R101+R158+R216+R228</f>
        <v>2.7712859299999999</v>
      </c>
      <c r="T100" s="123">
        <f>T101+T158+T216+T228</f>
        <v>2.4029550000000004</v>
      </c>
      <c r="AR100" s="117" t="s">
        <v>84</v>
      </c>
      <c r="AT100" s="124" t="s">
        <v>75</v>
      </c>
      <c r="AU100" s="124" t="s">
        <v>76</v>
      </c>
      <c r="AY100" s="117" t="s">
        <v>153</v>
      </c>
      <c r="BK100" s="125">
        <f>BK101+BK158+BK216+BK228</f>
        <v>64595.37000000001</v>
      </c>
    </row>
    <row r="101" spans="2:65" s="11" customFormat="1" ht="22.9" customHeight="1">
      <c r="B101" s="116"/>
      <c r="D101" s="117" t="s">
        <v>75</v>
      </c>
      <c r="E101" s="126" t="s">
        <v>154</v>
      </c>
      <c r="F101" s="126" t="s">
        <v>155</v>
      </c>
      <c r="I101" s="119"/>
      <c r="J101" s="127">
        <f>BK101</f>
        <v>38726.520000000004</v>
      </c>
      <c r="L101" s="116"/>
      <c r="M101" s="121"/>
      <c r="P101" s="122">
        <f>SUM(P102:P157)</f>
        <v>0</v>
      </c>
      <c r="R101" s="122">
        <f>SUM(R102:R157)</f>
        <v>2.7708369199999998</v>
      </c>
      <c r="T101" s="123">
        <f>SUM(T102:T157)</f>
        <v>0</v>
      </c>
      <c r="AR101" s="117" t="s">
        <v>84</v>
      </c>
      <c r="AT101" s="124" t="s">
        <v>75</v>
      </c>
      <c r="AU101" s="124" t="s">
        <v>84</v>
      </c>
      <c r="AY101" s="117" t="s">
        <v>153</v>
      </c>
      <c r="BK101" s="125">
        <f>SUM(BK102:BK157)</f>
        <v>38726.520000000004</v>
      </c>
    </row>
    <row r="102" spans="2:65" s="1" customFormat="1" ht="16.5" customHeight="1">
      <c r="B102" s="33"/>
      <c r="C102" s="128" t="s">
        <v>84</v>
      </c>
      <c r="D102" s="128" t="s">
        <v>156</v>
      </c>
      <c r="E102" s="129" t="s">
        <v>157</v>
      </c>
      <c r="F102" s="130" t="s">
        <v>158</v>
      </c>
      <c r="G102" s="131" t="s">
        <v>159</v>
      </c>
      <c r="H102" s="132">
        <v>3</v>
      </c>
      <c r="I102" s="133">
        <v>706.3</v>
      </c>
      <c r="J102" s="134">
        <f>ROUND(I102*H102,2)</f>
        <v>2118.9</v>
      </c>
      <c r="K102" s="130" t="s">
        <v>160</v>
      </c>
      <c r="L102" s="33"/>
      <c r="M102" s="135" t="s">
        <v>32</v>
      </c>
      <c r="N102" s="136" t="s">
        <v>47</v>
      </c>
      <c r="P102" s="137">
        <f>O102*H102</f>
        <v>0</v>
      </c>
      <c r="Q102" s="137">
        <v>5.6000000000000001E-2</v>
      </c>
      <c r="R102" s="137">
        <f>Q102*H102</f>
        <v>0.16800000000000001</v>
      </c>
      <c r="S102" s="137">
        <v>0</v>
      </c>
      <c r="T102" s="138">
        <f>S102*H102</f>
        <v>0</v>
      </c>
      <c r="AR102" s="139" t="s">
        <v>161</v>
      </c>
      <c r="AT102" s="139" t="s">
        <v>156</v>
      </c>
      <c r="AU102" s="139" t="s">
        <v>86</v>
      </c>
      <c r="AY102" s="17" t="s">
        <v>153</v>
      </c>
      <c r="BE102" s="140">
        <f>IF(N102="základní",J102,0)</f>
        <v>2118.9</v>
      </c>
      <c r="BF102" s="140">
        <f>IF(N102="snížená",J102,0)</f>
        <v>0</v>
      </c>
      <c r="BG102" s="140">
        <f>IF(N102="zákl. přenesená",J102,0)</f>
        <v>0</v>
      </c>
      <c r="BH102" s="140">
        <f>IF(N102="sníž. přenesená",J102,0)</f>
        <v>0</v>
      </c>
      <c r="BI102" s="140">
        <f>IF(N102="nulová",J102,0)</f>
        <v>0</v>
      </c>
      <c r="BJ102" s="17" t="s">
        <v>84</v>
      </c>
      <c r="BK102" s="140">
        <f>ROUND(I102*H102,2)</f>
        <v>2118.9</v>
      </c>
      <c r="BL102" s="17" t="s">
        <v>161</v>
      </c>
      <c r="BM102" s="139" t="s">
        <v>162</v>
      </c>
    </row>
    <row r="103" spans="2:65" s="1" customFormat="1">
      <c r="B103" s="33"/>
      <c r="D103" s="141" t="s">
        <v>163</v>
      </c>
      <c r="F103" s="142" t="s">
        <v>164</v>
      </c>
      <c r="I103" s="143"/>
      <c r="L103" s="33"/>
      <c r="M103" s="144"/>
      <c r="T103" s="54"/>
      <c r="AT103" s="17" t="s">
        <v>163</v>
      </c>
      <c r="AU103" s="17" t="s">
        <v>86</v>
      </c>
    </row>
    <row r="104" spans="2:65" s="12" customFormat="1">
      <c r="B104" s="145"/>
      <c r="D104" s="146" t="s">
        <v>165</v>
      </c>
      <c r="E104" s="147" t="s">
        <v>32</v>
      </c>
      <c r="F104" s="148" t="s">
        <v>166</v>
      </c>
      <c r="H104" s="147" t="s">
        <v>32</v>
      </c>
      <c r="I104" s="149"/>
      <c r="L104" s="145"/>
      <c r="M104" s="150"/>
      <c r="T104" s="151"/>
      <c r="AT104" s="147" t="s">
        <v>165</v>
      </c>
      <c r="AU104" s="147" t="s">
        <v>86</v>
      </c>
      <c r="AV104" s="12" t="s">
        <v>84</v>
      </c>
      <c r="AW104" s="12" t="s">
        <v>37</v>
      </c>
      <c r="AX104" s="12" t="s">
        <v>76</v>
      </c>
      <c r="AY104" s="147" t="s">
        <v>153</v>
      </c>
    </row>
    <row r="105" spans="2:65" s="13" customFormat="1">
      <c r="B105" s="152"/>
      <c r="D105" s="146" t="s">
        <v>165</v>
      </c>
      <c r="E105" s="153" t="s">
        <v>32</v>
      </c>
      <c r="F105" s="154" t="s">
        <v>167</v>
      </c>
      <c r="H105" s="155">
        <v>3</v>
      </c>
      <c r="I105" s="156"/>
      <c r="L105" s="152"/>
      <c r="M105" s="157"/>
      <c r="T105" s="158"/>
      <c r="AT105" s="153" t="s">
        <v>165</v>
      </c>
      <c r="AU105" s="153" t="s">
        <v>86</v>
      </c>
      <c r="AV105" s="13" t="s">
        <v>86</v>
      </c>
      <c r="AW105" s="13" t="s">
        <v>37</v>
      </c>
      <c r="AX105" s="13" t="s">
        <v>84</v>
      </c>
      <c r="AY105" s="153" t="s">
        <v>153</v>
      </c>
    </row>
    <row r="106" spans="2:65" s="1" customFormat="1" ht="24.2" customHeight="1">
      <c r="B106" s="33"/>
      <c r="C106" s="128" t="s">
        <v>86</v>
      </c>
      <c r="D106" s="128" t="s">
        <v>156</v>
      </c>
      <c r="E106" s="129" t="s">
        <v>168</v>
      </c>
      <c r="F106" s="130" t="s">
        <v>169</v>
      </c>
      <c r="G106" s="131" t="s">
        <v>159</v>
      </c>
      <c r="H106" s="132">
        <v>3.3769999999999998</v>
      </c>
      <c r="I106" s="133">
        <v>291.94</v>
      </c>
      <c r="J106" s="134">
        <f>ROUND(I106*H106,2)</f>
        <v>985.88</v>
      </c>
      <c r="K106" s="130" t="s">
        <v>160</v>
      </c>
      <c r="L106" s="33"/>
      <c r="M106" s="135" t="s">
        <v>32</v>
      </c>
      <c r="N106" s="136" t="s">
        <v>47</v>
      </c>
      <c r="P106" s="137">
        <f>O106*H106</f>
        <v>0</v>
      </c>
      <c r="Q106" s="137">
        <v>4.3800000000000002E-3</v>
      </c>
      <c r="R106" s="137">
        <f>Q106*H106</f>
        <v>1.4791260000000001E-2</v>
      </c>
      <c r="S106" s="137">
        <v>0</v>
      </c>
      <c r="T106" s="138">
        <f>S106*H106</f>
        <v>0</v>
      </c>
      <c r="AR106" s="139" t="s">
        <v>161</v>
      </c>
      <c r="AT106" s="139" t="s">
        <v>156</v>
      </c>
      <c r="AU106" s="139" t="s">
        <v>86</v>
      </c>
      <c r="AY106" s="17" t="s">
        <v>153</v>
      </c>
      <c r="BE106" s="140">
        <f>IF(N106="základní",J106,0)</f>
        <v>985.88</v>
      </c>
      <c r="BF106" s="140">
        <f>IF(N106="snížená",J106,0)</f>
        <v>0</v>
      </c>
      <c r="BG106" s="140">
        <f>IF(N106="zákl. přenesená",J106,0)</f>
        <v>0</v>
      </c>
      <c r="BH106" s="140">
        <f>IF(N106="sníž. přenesená",J106,0)</f>
        <v>0</v>
      </c>
      <c r="BI106" s="140">
        <f>IF(N106="nulová",J106,0)</f>
        <v>0</v>
      </c>
      <c r="BJ106" s="17" t="s">
        <v>84</v>
      </c>
      <c r="BK106" s="140">
        <f>ROUND(I106*H106,2)</f>
        <v>985.88</v>
      </c>
      <c r="BL106" s="17" t="s">
        <v>161</v>
      </c>
      <c r="BM106" s="139" t="s">
        <v>170</v>
      </c>
    </row>
    <row r="107" spans="2:65" s="1" customFormat="1">
      <c r="B107" s="33"/>
      <c r="D107" s="141" t="s">
        <v>163</v>
      </c>
      <c r="F107" s="142" t="s">
        <v>171</v>
      </c>
      <c r="I107" s="143"/>
      <c r="L107" s="33"/>
      <c r="M107" s="144"/>
      <c r="T107" s="54"/>
      <c r="AT107" s="17" t="s">
        <v>163</v>
      </c>
      <c r="AU107" s="17" t="s">
        <v>86</v>
      </c>
    </row>
    <row r="108" spans="2:65" s="12" customFormat="1">
      <c r="B108" s="145"/>
      <c r="D108" s="146" t="s">
        <v>165</v>
      </c>
      <c r="E108" s="147" t="s">
        <v>32</v>
      </c>
      <c r="F108" s="148" t="s">
        <v>172</v>
      </c>
      <c r="H108" s="147" t="s">
        <v>32</v>
      </c>
      <c r="I108" s="149"/>
      <c r="L108" s="145"/>
      <c r="M108" s="150"/>
      <c r="T108" s="151"/>
      <c r="AT108" s="147" t="s">
        <v>165</v>
      </c>
      <c r="AU108" s="147" t="s">
        <v>86</v>
      </c>
      <c r="AV108" s="12" t="s">
        <v>84</v>
      </c>
      <c r="AW108" s="12" t="s">
        <v>37</v>
      </c>
      <c r="AX108" s="12" t="s">
        <v>76</v>
      </c>
      <c r="AY108" s="147" t="s">
        <v>153</v>
      </c>
    </row>
    <row r="109" spans="2:65" s="13" customFormat="1">
      <c r="B109" s="152"/>
      <c r="D109" s="146" t="s">
        <v>165</v>
      </c>
      <c r="E109" s="153" t="s">
        <v>32</v>
      </c>
      <c r="F109" s="154" t="s">
        <v>173</v>
      </c>
      <c r="H109" s="155">
        <v>1.1639999999999999</v>
      </c>
      <c r="I109" s="156"/>
      <c r="L109" s="152"/>
      <c r="M109" s="157"/>
      <c r="T109" s="158"/>
      <c r="AT109" s="153" t="s">
        <v>165</v>
      </c>
      <c r="AU109" s="153" t="s">
        <v>86</v>
      </c>
      <c r="AV109" s="13" t="s">
        <v>86</v>
      </c>
      <c r="AW109" s="13" t="s">
        <v>37</v>
      </c>
      <c r="AX109" s="13" t="s">
        <v>76</v>
      </c>
      <c r="AY109" s="153" t="s">
        <v>153</v>
      </c>
    </row>
    <row r="110" spans="2:65" s="12" customFormat="1">
      <c r="B110" s="145"/>
      <c r="D110" s="146" t="s">
        <v>165</v>
      </c>
      <c r="E110" s="147" t="s">
        <v>32</v>
      </c>
      <c r="F110" s="148" t="s">
        <v>174</v>
      </c>
      <c r="H110" s="147" t="s">
        <v>32</v>
      </c>
      <c r="I110" s="149"/>
      <c r="L110" s="145"/>
      <c r="M110" s="150"/>
      <c r="T110" s="151"/>
      <c r="AT110" s="147" t="s">
        <v>165</v>
      </c>
      <c r="AU110" s="147" t="s">
        <v>86</v>
      </c>
      <c r="AV110" s="12" t="s">
        <v>84</v>
      </c>
      <c r="AW110" s="12" t="s">
        <v>37</v>
      </c>
      <c r="AX110" s="12" t="s">
        <v>76</v>
      </c>
      <c r="AY110" s="147" t="s">
        <v>153</v>
      </c>
    </row>
    <row r="111" spans="2:65" s="13" customFormat="1">
      <c r="B111" s="152"/>
      <c r="D111" s="146" t="s">
        <v>165</v>
      </c>
      <c r="E111" s="153" t="s">
        <v>32</v>
      </c>
      <c r="F111" s="154" t="s">
        <v>175</v>
      </c>
      <c r="H111" s="155">
        <v>1.278</v>
      </c>
      <c r="I111" s="156"/>
      <c r="L111" s="152"/>
      <c r="M111" s="157"/>
      <c r="T111" s="158"/>
      <c r="AT111" s="153" t="s">
        <v>165</v>
      </c>
      <c r="AU111" s="153" t="s">
        <v>86</v>
      </c>
      <c r="AV111" s="13" t="s">
        <v>86</v>
      </c>
      <c r="AW111" s="13" t="s">
        <v>37</v>
      </c>
      <c r="AX111" s="13" t="s">
        <v>76</v>
      </c>
      <c r="AY111" s="153" t="s">
        <v>153</v>
      </c>
    </row>
    <row r="112" spans="2:65" s="12" customFormat="1">
      <c r="B112" s="145"/>
      <c r="D112" s="146" t="s">
        <v>165</v>
      </c>
      <c r="E112" s="147" t="s">
        <v>32</v>
      </c>
      <c r="F112" s="148" t="s">
        <v>176</v>
      </c>
      <c r="H112" s="147" t="s">
        <v>32</v>
      </c>
      <c r="I112" s="149"/>
      <c r="L112" s="145"/>
      <c r="M112" s="150"/>
      <c r="T112" s="151"/>
      <c r="AT112" s="147" t="s">
        <v>165</v>
      </c>
      <c r="AU112" s="147" t="s">
        <v>86</v>
      </c>
      <c r="AV112" s="12" t="s">
        <v>84</v>
      </c>
      <c r="AW112" s="12" t="s">
        <v>37</v>
      </c>
      <c r="AX112" s="12" t="s">
        <v>76</v>
      </c>
      <c r="AY112" s="147" t="s">
        <v>153</v>
      </c>
    </row>
    <row r="113" spans="2:65" s="13" customFormat="1">
      <c r="B113" s="152"/>
      <c r="D113" s="146" t="s">
        <v>165</v>
      </c>
      <c r="E113" s="153" t="s">
        <v>32</v>
      </c>
      <c r="F113" s="154" t="s">
        <v>177</v>
      </c>
      <c r="H113" s="155">
        <v>0.93500000000000005</v>
      </c>
      <c r="I113" s="156"/>
      <c r="L113" s="152"/>
      <c r="M113" s="157"/>
      <c r="T113" s="158"/>
      <c r="AT113" s="153" t="s">
        <v>165</v>
      </c>
      <c r="AU113" s="153" t="s">
        <v>86</v>
      </c>
      <c r="AV113" s="13" t="s">
        <v>86</v>
      </c>
      <c r="AW113" s="13" t="s">
        <v>37</v>
      </c>
      <c r="AX113" s="13" t="s">
        <v>76</v>
      </c>
      <c r="AY113" s="153" t="s">
        <v>153</v>
      </c>
    </row>
    <row r="114" spans="2:65" s="14" customFormat="1">
      <c r="B114" s="159"/>
      <c r="D114" s="146" t="s">
        <v>165</v>
      </c>
      <c r="E114" s="160" t="s">
        <v>32</v>
      </c>
      <c r="F114" s="161" t="s">
        <v>178</v>
      </c>
      <c r="H114" s="162">
        <v>3.3769999999999998</v>
      </c>
      <c r="I114" s="163"/>
      <c r="L114" s="159"/>
      <c r="M114" s="164"/>
      <c r="T114" s="165"/>
      <c r="AT114" s="160" t="s">
        <v>165</v>
      </c>
      <c r="AU114" s="160" t="s">
        <v>86</v>
      </c>
      <c r="AV114" s="14" t="s">
        <v>161</v>
      </c>
      <c r="AW114" s="14" t="s">
        <v>37</v>
      </c>
      <c r="AX114" s="14" t="s">
        <v>84</v>
      </c>
      <c r="AY114" s="160" t="s">
        <v>153</v>
      </c>
    </row>
    <row r="115" spans="2:65" s="1" customFormat="1" ht="16.5" customHeight="1">
      <c r="B115" s="33"/>
      <c r="C115" s="128" t="s">
        <v>179</v>
      </c>
      <c r="D115" s="128" t="s">
        <v>156</v>
      </c>
      <c r="E115" s="129" t="s">
        <v>180</v>
      </c>
      <c r="F115" s="130" t="s">
        <v>181</v>
      </c>
      <c r="G115" s="131" t="s">
        <v>159</v>
      </c>
      <c r="H115" s="132">
        <v>3.3769999999999998</v>
      </c>
      <c r="I115" s="133">
        <v>55.56</v>
      </c>
      <c r="J115" s="134">
        <f>ROUND(I115*H115,2)</f>
        <v>187.63</v>
      </c>
      <c r="K115" s="130" t="s">
        <v>160</v>
      </c>
      <c r="L115" s="33"/>
      <c r="M115" s="135" t="s">
        <v>32</v>
      </c>
      <c r="N115" s="136" t="s">
        <v>47</v>
      </c>
      <c r="P115" s="137">
        <f>O115*H115</f>
        <v>0</v>
      </c>
      <c r="Q115" s="137">
        <v>2.5999999999999998E-4</v>
      </c>
      <c r="R115" s="137">
        <f>Q115*H115</f>
        <v>8.7801999999999986E-4</v>
      </c>
      <c r="S115" s="137">
        <v>0</v>
      </c>
      <c r="T115" s="138">
        <f>S115*H115</f>
        <v>0</v>
      </c>
      <c r="AR115" s="139" t="s">
        <v>161</v>
      </c>
      <c r="AT115" s="139" t="s">
        <v>156</v>
      </c>
      <c r="AU115" s="139" t="s">
        <v>86</v>
      </c>
      <c r="AY115" s="17" t="s">
        <v>153</v>
      </c>
      <c r="BE115" s="140">
        <f>IF(N115="základní",J115,0)</f>
        <v>187.63</v>
      </c>
      <c r="BF115" s="140">
        <f>IF(N115="snížená",J115,0)</f>
        <v>0</v>
      </c>
      <c r="BG115" s="140">
        <f>IF(N115="zákl. přenesená",J115,0)</f>
        <v>0</v>
      </c>
      <c r="BH115" s="140">
        <f>IF(N115="sníž. přenesená",J115,0)</f>
        <v>0</v>
      </c>
      <c r="BI115" s="140">
        <f>IF(N115="nulová",J115,0)</f>
        <v>0</v>
      </c>
      <c r="BJ115" s="17" t="s">
        <v>84</v>
      </c>
      <c r="BK115" s="140">
        <f>ROUND(I115*H115,2)</f>
        <v>187.63</v>
      </c>
      <c r="BL115" s="17" t="s">
        <v>161</v>
      </c>
      <c r="BM115" s="139" t="s">
        <v>182</v>
      </c>
    </row>
    <row r="116" spans="2:65" s="1" customFormat="1">
      <c r="B116" s="33"/>
      <c r="D116" s="141" t="s">
        <v>163</v>
      </c>
      <c r="F116" s="142" t="s">
        <v>183</v>
      </c>
      <c r="I116" s="143"/>
      <c r="L116" s="33"/>
      <c r="M116" s="144"/>
      <c r="T116" s="54"/>
      <c r="AT116" s="17" t="s">
        <v>163</v>
      </c>
      <c r="AU116" s="17" t="s">
        <v>86</v>
      </c>
    </row>
    <row r="117" spans="2:65" s="1" customFormat="1" ht="24.2" customHeight="1">
      <c r="B117" s="33"/>
      <c r="C117" s="128" t="s">
        <v>161</v>
      </c>
      <c r="D117" s="128" t="s">
        <v>156</v>
      </c>
      <c r="E117" s="129" t="s">
        <v>184</v>
      </c>
      <c r="F117" s="130" t="s">
        <v>185</v>
      </c>
      <c r="G117" s="131" t="s">
        <v>159</v>
      </c>
      <c r="H117" s="132">
        <v>3.3769999999999998</v>
      </c>
      <c r="I117" s="133">
        <v>602.71</v>
      </c>
      <c r="J117" s="134">
        <f>ROUND(I117*H117,2)</f>
        <v>2035.35</v>
      </c>
      <c r="K117" s="130" t="s">
        <v>160</v>
      </c>
      <c r="L117" s="33"/>
      <c r="M117" s="135" t="s">
        <v>32</v>
      </c>
      <c r="N117" s="136" t="s">
        <v>47</v>
      </c>
      <c r="P117" s="137">
        <f>O117*H117</f>
        <v>0</v>
      </c>
      <c r="Q117" s="137">
        <v>1.8380000000000001E-2</v>
      </c>
      <c r="R117" s="137">
        <f>Q117*H117</f>
        <v>6.2069260000000001E-2</v>
      </c>
      <c r="S117" s="137">
        <v>0</v>
      </c>
      <c r="T117" s="138">
        <f>S117*H117</f>
        <v>0</v>
      </c>
      <c r="AR117" s="139" t="s">
        <v>161</v>
      </c>
      <c r="AT117" s="139" t="s">
        <v>156</v>
      </c>
      <c r="AU117" s="139" t="s">
        <v>86</v>
      </c>
      <c r="AY117" s="17" t="s">
        <v>153</v>
      </c>
      <c r="BE117" s="140">
        <f>IF(N117="základní",J117,0)</f>
        <v>2035.35</v>
      </c>
      <c r="BF117" s="140">
        <f>IF(N117="snížená",J117,0)</f>
        <v>0</v>
      </c>
      <c r="BG117" s="140">
        <f>IF(N117="zákl. přenesená",J117,0)</f>
        <v>0</v>
      </c>
      <c r="BH117" s="140">
        <f>IF(N117="sníž. přenesená",J117,0)</f>
        <v>0</v>
      </c>
      <c r="BI117" s="140">
        <f>IF(N117="nulová",J117,0)</f>
        <v>0</v>
      </c>
      <c r="BJ117" s="17" t="s">
        <v>84</v>
      </c>
      <c r="BK117" s="140">
        <f>ROUND(I117*H117,2)</f>
        <v>2035.35</v>
      </c>
      <c r="BL117" s="17" t="s">
        <v>161</v>
      </c>
      <c r="BM117" s="139" t="s">
        <v>186</v>
      </c>
    </row>
    <row r="118" spans="2:65" s="1" customFormat="1">
      <c r="B118" s="33"/>
      <c r="D118" s="141" t="s">
        <v>163</v>
      </c>
      <c r="F118" s="142" t="s">
        <v>187</v>
      </c>
      <c r="I118" s="143"/>
      <c r="L118" s="33"/>
      <c r="M118" s="144"/>
      <c r="T118" s="54"/>
      <c r="AT118" s="17" t="s">
        <v>163</v>
      </c>
      <c r="AU118" s="17" t="s">
        <v>86</v>
      </c>
    </row>
    <row r="119" spans="2:65" s="1" customFormat="1" ht="16.5" customHeight="1">
      <c r="B119" s="33"/>
      <c r="C119" s="128" t="s">
        <v>188</v>
      </c>
      <c r="D119" s="128" t="s">
        <v>156</v>
      </c>
      <c r="E119" s="129" t="s">
        <v>189</v>
      </c>
      <c r="F119" s="130" t="s">
        <v>190</v>
      </c>
      <c r="G119" s="131" t="s">
        <v>159</v>
      </c>
      <c r="H119" s="132">
        <v>26.715</v>
      </c>
      <c r="I119" s="133">
        <v>273.10000000000002</v>
      </c>
      <c r="J119" s="134">
        <f>ROUND(I119*H119,2)</f>
        <v>7295.87</v>
      </c>
      <c r="K119" s="130" t="s">
        <v>160</v>
      </c>
      <c r="L119" s="33"/>
      <c r="M119" s="135" t="s">
        <v>32</v>
      </c>
      <c r="N119" s="136" t="s">
        <v>47</v>
      </c>
      <c r="P119" s="137">
        <f>O119*H119</f>
        <v>0</v>
      </c>
      <c r="Q119" s="137">
        <v>2.0480000000000002E-2</v>
      </c>
      <c r="R119" s="137">
        <f>Q119*H119</f>
        <v>0.54712320000000003</v>
      </c>
      <c r="S119" s="137">
        <v>0</v>
      </c>
      <c r="T119" s="138">
        <f>S119*H119</f>
        <v>0</v>
      </c>
      <c r="AR119" s="139" t="s">
        <v>161</v>
      </c>
      <c r="AT119" s="139" t="s">
        <v>156</v>
      </c>
      <c r="AU119" s="139" t="s">
        <v>86</v>
      </c>
      <c r="AY119" s="17" t="s">
        <v>153</v>
      </c>
      <c r="BE119" s="140">
        <f>IF(N119="základní",J119,0)</f>
        <v>7295.87</v>
      </c>
      <c r="BF119" s="140">
        <f>IF(N119="snížená",J119,0)</f>
        <v>0</v>
      </c>
      <c r="BG119" s="140">
        <f>IF(N119="zákl. přenesená",J119,0)</f>
        <v>0</v>
      </c>
      <c r="BH119" s="140">
        <f>IF(N119="sníž. přenesená",J119,0)</f>
        <v>0</v>
      </c>
      <c r="BI119" s="140">
        <f>IF(N119="nulová",J119,0)</f>
        <v>0</v>
      </c>
      <c r="BJ119" s="17" t="s">
        <v>84</v>
      </c>
      <c r="BK119" s="140">
        <f>ROUND(I119*H119,2)</f>
        <v>7295.87</v>
      </c>
      <c r="BL119" s="17" t="s">
        <v>161</v>
      </c>
      <c r="BM119" s="139" t="s">
        <v>191</v>
      </c>
    </row>
    <row r="120" spans="2:65" s="1" customFormat="1">
      <c r="B120" s="33"/>
      <c r="D120" s="141" t="s">
        <v>163</v>
      </c>
      <c r="F120" s="142" t="s">
        <v>192</v>
      </c>
      <c r="I120" s="143"/>
      <c r="L120" s="33"/>
      <c r="M120" s="144"/>
      <c r="T120" s="54"/>
      <c r="AT120" s="17" t="s">
        <v>163</v>
      </c>
      <c r="AU120" s="17" t="s">
        <v>86</v>
      </c>
    </row>
    <row r="121" spans="2:65" s="12" customFormat="1">
      <c r="B121" s="145"/>
      <c r="D121" s="146" t="s">
        <v>165</v>
      </c>
      <c r="E121" s="147" t="s">
        <v>32</v>
      </c>
      <c r="F121" s="148" t="s">
        <v>193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2" customFormat="1">
      <c r="B122" s="145"/>
      <c r="D122" s="146" t="s">
        <v>165</v>
      </c>
      <c r="E122" s="147" t="s">
        <v>32</v>
      </c>
      <c r="F122" s="148" t="s">
        <v>172</v>
      </c>
      <c r="H122" s="147" t="s">
        <v>32</v>
      </c>
      <c r="I122" s="149"/>
      <c r="L122" s="145"/>
      <c r="M122" s="150"/>
      <c r="T122" s="151"/>
      <c r="AT122" s="147" t="s">
        <v>165</v>
      </c>
      <c r="AU122" s="147" t="s">
        <v>86</v>
      </c>
      <c r="AV122" s="12" t="s">
        <v>84</v>
      </c>
      <c r="AW122" s="12" t="s">
        <v>37</v>
      </c>
      <c r="AX122" s="12" t="s">
        <v>76</v>
      </c>
      <c r="AY122" s="147" t="s">
        <v>153</v>
      </c>
    </row>
    <row r="123" spans="2:65" s="13" customFormat="1">
      <c r="B123" s="152"/>
      <c r="D123" s="146" t="s">
        <v>165</v>
      </c>
      <c r="E123" s="153" t="s">
        <v>32</v>
      </c>
      <c r="F123" s="154" t="s">
        <v>194</v>
      </c>
      <c r="H123" s="155">
        <v>7.7720000000000002</v>
      </c>
      <c r="I123" s="156"/>
      <c r="L123" s="152"/>
      <c r="M123" s="157"/>
      <c r="T123" s="158"/>
      <c r="AT123" s="153" t="s">
        <v>165</v>
      </c>
      <c r="AU123" s="153" t="s">
        <v>86</v>
      </c>
      <c r="AV123" s="13" t="s">
        <v>86</v>
      </c>
      <c r="AW123" s="13" t="s">
        <v>37</v>
      </c>
      <c r="AX123" s="13" t="s">
        <v>76</v>
      </c>
      <c r="AY123" s="153" t="s">
        <v>153</v>
      </c>
    </row>
    <row r="124" spans="2:65" s="12" customFormat="1">
      <c r="B124" s="145"/>
      <c r="D124" s="146" t="s">
        <v>165</v>
      </c>
      <c r="E124" s="147" t="s">
        <v>32</v>
      </c>
      <c r="F124" s="148" t="s">
        <v>174</v>
      </c>
      <c r="H124" s="147" t="s">
        <v>32</v>
      </c>
      <c r="I124" s="149"/>
      <c r="L124" s="145"/>
      <c r="M124" s="150"/>
      <c r="T124" s="151"/>
      <c r="AT124" s="147" t="s">
        <v>165</v>
      </c>
      <c r="AU124" s="147" t="s">
        <v>86</v>
      </c>
      <c r="AV124" s="12" t="s">
        <v>84</v>
      </c>
      <c r="AW124" s="12" t="s">
        <v>37</v>
      </c>
      <c r="AX124" s="12" t="s">
        <v>76</v>
      </c>
      <c r="AY124" s="147" t="s">
        <v>153</v>
      </c>
    </row>
    <row r="125" spans="2:65" s="13" customFormat="1">
      <c r="B125" s="152"/>
      <c r="D125" s="146" t="s">
        <v>165</v>
      </c>
      <c r="E125" s="153" t="s">
        <v>32</v>
      </c>
      <c r="F125" s="154" t="s">
        <v>195</v>
      </c>
      <c r="H125" s="155">
        <v>10.385999999999999</v>
      </c>
      <c r="I125" s="156"/>
      <c r="L125" s="152"/>
      <c r="M125" s="157"/>
      <c r="T125" s="158"/>
      <c r="AT125" s="153" t="s">
        <v>165</v>
      </c>
      <c r="AU125" s="153" t="s">
        <v>86</v>
      </c>
      <c r="AV125" s="13" t="s">
        <v>86</v>
      </c>
      <c r="AW125" s="13" t="s">
        <v>37</v>
      </c>
      <c r="AX125" s="13" t="s">
        <v>76</v>
      </c>
      <c r="AY125" s="153" t="s">
        <v>153</v>
      </c>
    </row>
    <row r="126" spans="2:65" s="12" customFormat="1">
      <c r="B126" s="145"/>
      <c r="D126" s="146" t="s">
        <v>165</v>
      </c>
      <c r="E126" s="147" t="s">
        <v>32</v>
      </c>
      <c r="F126" s="148" t="s">
        <v>176</v>
      </c>
      <c r="H126" s="147" t="s">
        <v>32</v>
      </c>
      <c r="I126" s="149"/>
      <c r="L126" s="145"/>
      <c r="M126" s="150"/>
      <c r="T126" s="151"/>
      <c r="AT126" s="147" t="s">
        <v>165</v>
      </c>
      <c r="AU126" s="147" t="s">
        <v>86</v>
      </c>
      <c r="AV126" s="12" t="s">
        <v>84</v>
      </c>
      <c r="AW126" s="12" t="s">
        <v>37</v>
      </c>
      <c r="AX126" s="12" t="s">
        <v>76</v>
      </c>
      <c r="AY126" s="147" t="s">
        <v>153</v>
      </c>
    </row>
    <row r="127" spans="2:65" s="13" customFormat="1">
      <c r="B127" s="152"/>
      <c r="D127" s="146" t="s">
        <v>165</v>
      </c>
      <c r="E127" s="153" t="s">
        <v>32</v>
      </c>
      <c r="F127" s="154" t="s">
        <v>196</v>
      </c>
      <c r="H127" s="155">
        <v>8.5570000000000004</v>
      </c>
      <c r="I127" s="156"/>
      <c r="L127" s="152"/>
      <c r="M127" s="157"/>
      <c r="T127" s="158"/>
      <c r="AT127" s="153" t="s">
        <v>165</v>
      </c>
      <c r="AU127" s="153" t="s">
        <v>86</v>
      </c>
      <c r="AV127" s="13" t="s">
        <v>86</v>
      </c>
      <c r="AW127" s="13" t="s">
        <v>37</v>
      </c>
      <c r="AX127" s="13" t="s">
        <v>76</v>
      </c>
      <c r="AY127" s="153" t="s">
        <v>153</v>
      </c>
    </row>
    <row r="128" spans="2:65" s="14" customFormat="1">
      <c r="B128" s="159"/>
      <c r="D128" s="146" t="s">
        <v>165</v>
      </c>
      <c r="E128" s="160" t="s">
        <v>32</v>
      </c>
      <c r="F128" s="161" t="s">
        <v>178</v>
      </c>
      <c r="H128" s="162">
        <v>26.715</v>
      </c>
      <c r="I128" s="163"/>
      <c r="L128" s="159"/>
      <c r="M128" s="164"/>
      <c r="T128" s="165"/>
      <c r="AT128" s="160" t="s">
        <v>165</v>
      </c>
      <c r="AU128" s="160" t="s">
        <v>86</v>
      </c>
      <c r="AV128" s="14" t="s">
        <v>161</v>
      </c>
      <c r="AW128" s="14" t="s">
        <v>37</v>
      </c>
      <c r="AX128" s="14" t="s">
        <v>84</v>
      </c>
      <c r="AY128" s="160" t="s">
        <v>153</v>
      </c>
    </row>
    <row r="129" spans="2:65" s="1" customFormat="1" ht="24.2" customHeight="1">
      <c r="B129" s="33"/>
      <c r="C129" s="128" t="s">
        <v>154</v>
      </c>
      <c r="D129" s="128" t="s">
        <v>156</v>
      </c>
      <c r="E129" s="129" t="s">
        <v>197</v>
      </c>
      <c r="F129" s="130" t="s">
        <v>198</v>
      </c>
      <c r="G129" s="131" t="s">
        <v>159</v>
      </c>
      <c r="H129" s="132">
        <v>213.71799999999999</v>
      </c>
      <c r="I129" s="133">
        <v>55.56</v>
      </c>
      <c r="J129" s="134">
        <f>ROUND(I129*H129,2)</f>
        <v>11874.17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7.9000000000000008E-3</v>
      </c>
      <c r="R129" s="137">
        <f>Q129*H129</f>
        <v>1.6883722000000001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11874.17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11874.17</v>
      </c>
      <c r="BL129" s="17" t="s">
        <v>161</v>
      </c>
      <c r="BM129" s="139" t="s">
        <v>199</v>
      </c>
    </row>
    <row r="130" spans="2:65" s="1" customFormat="1">
      <c r="B130" s="33"/>
      <c r="D130" s="141" t="s">
        <v>163</v>
      </c>
      <c r="F130" s="142" t="s">
        <v>200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193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172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201</v>
      </c>
      <c r="H133" s="155">
        <v>62.179000000000002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174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202</v>
      </c>
      <c r="H135" s="155">
        <v>83.084999999999994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2" customFormat="1">
      <c r="B136" s="145"/>
      <c r="D136" s="146" t="s">
        <v>165</v>
      </c>
      <c r="E136" s="147" t="s">
        <v>32</v>
      </c>
      <c r="F136" s="148" t="s">
        <v>176</v>
      </c>
      <c r="H136" s="147" t="s">
        <v>32</v>
      </c>
      <c r="I136" s="149"/>
      <c r="L136" s="145"/>
      <c r="M136" s="150"/>
      <c r="T136" s="151"/>
      <c r="AT136" s="147" t="s">
        <v>165</v>
      </c>
      <c r="AU136" s="147" t="s">
        <v>86</v>
      </c>
      <c r="AV136" s="12" t="s">
        <v>84</v>
      </c>
      <c r="AW136" s="12" t="s">
        <v>37</v>
      </c>
      <c r="AX136" s="12" t="s">
        <v>76</v>
      </c>
      <c r="AY136" s="147" t="s">
        <v>153</v>
      </c>
    </row>
    <row r="137" spans="2:65" s="13" customFormat="1">
      <c r="B137" s="152"/>
      <c r="D137" s="146" t="s">
        <v>165</v>
      </c>
      <c r="E137" s="153" t="s">
        <v>32</v>
      </c>
      <c r="F137" s="154" t="s">
        <v>203</v>
      </c>
      <c r="H137" s="155">
        <v>68.453999999999994</v>
      </c>
      <c r="I137" s="156"/>
      <c r="L137" s="152"/>
      <c r="M137" s="157"/>
      <c r="T137" s="158"/>
      <c r="AT137" s="153" t="s">
        <v>165</v>
      </c>
      <c r="AU137" s="153" t="s">
        <v>86</v>
      </c>
      <c r="AV137" s="13" t="s">
        <v>86</v>
      </c>
      <c r="AW137" s="13" t="s">
        <v>37</v>
      </c>
      <c r="AX137" s="13" t="s">
        <v>76</v>
      </c>
      <c r="AY137" s="153" t="s">
        <v>153</v>
      </c>
    </row>
    <row r="138" spans="2:65" s="14" customFormat="1">
      <c r="B138" s="159"/>
      <c r="D138" s="146" t="s">
        <v>165</v>
      </c>
      <c r="E138" s="160" t="s">
        <v>32</v>
      </c>
      <c r="F138" s="161" t="s">
        <v>178</v>
      </c>
      <c r="H138" s="162">
        <v>213.71799999999999</v>
      </c>
      <c r="I138" s="163"/>
      <c r="L138" s="159"/>
      <c r="M138" s="164"/>
      <c r="T138" s="165"/>
      <c r="AT138" s="160" t="s">
        <v>165</v>
      </c>
      <c r="AU138" s="160" t="s">
        <v>86</v>
      </c>
      <c r="AV138" s="14" t="s">
        <v>161</v>
      </c>
      <c r="AW138" s="14" t="s">
        <v>37</v>
      </c>
      <c r="AX138" s="14" t="s">
        <v>84</v>
      </c>
      <c r="AY138" s="160" t="s">
        <v>153</v>
      </c>
    </row>
    <row r="139" spans="2:65" s="1" customFormat="1" ht="24.2" customHeight="1">
      <c r="B139" s="33"/>
      <c r="C139" s="128" t="s">
        <v>204</v>
      </c>
      <c r="D139" s="128" t="s">
        <v>156</v>
      </c>
      <c r="E139" s="129" t="s">
        <v>205</v>
      </c>
      <c r="F139" s="130" t="s">
        <v>206</v>
      </c>
      <c r="G139" s="131" t="s">
        <v>159</v>
      </c>
      <c r="H139" s="132">
        <v>26.715</v>
      </c>
      <c r="I139" s="133">
        <v>291.94</v>
      </c>
      <c r="J139" s="134">
        <f>ROUND(I139*H139,2)</f>
        <v>7799.18</v>
      </c>
      <c r="K139" s="130" t="s">
        <v>160</v>
      </c>
      <c r="L139" s="33"/>
      <c r="M139" s="135" t="s">
        <v>32</v>
      </c>
      <c r="N139" s="136" t="s">
        <v>47</v>
      </c>
      <c r="P139" s="137">
        <f>O139*H139</f>
        <v>0</v>
      </c>
      <c r="Q139" s="137">
        <v>4.3800000000000002E-3</v>
      </c>
      <c r="R139" s="137">
        <f>Q139*H139</f>
        <v>0.11701170000000001</v>
      </c>
      <c r="S139" s="137">
        <v>0</v>
      </c>
      <c r="T139" s="138">
        <f>S139*H139</f>
        <v>0</v>
      </c>
      <c r="AR139" s="139" t="s">
        <v>161</v>
      </c>
      <c r="AT139" s="139" t="s">
        <v>156</v>
      </c>
      <c r="AU139" s="139" t="s">
        <v>86</v>
      </c>
      <c r="AY139" s="17" t="s">
        <v>153</v>
      </c>
      <c r="BE139" s="140">
        <f>IF(N139="základní",J139,0)</f>
        <v>7799.18</v>
      </c>
      <c r="BF139" s="140">
        <f>IF(N139="snížená",J139,0)</f>
        <v>0</v>
      </c>
      <c r="BG139" s="140">
        <f>IF(N139="zákl. přenesená",J139,0)</f>
        <v>0</v>
      </c>
      <c r="BH139" s="140">
        <f>IF(N139="sníž. přenesená",J139,0)</f>
        <v>0</v>
      </c>
      <c r="BI139" s="140">
        <f>IF(N139="nulová",J139,0)</f>
        <v>0</v>
      </c>
      <c r="BJ139" s="17" t="s">
        <v>84</v>
      </c>
      <c r="BK139" s="140">
        <f>ROUND(I139*H139,2)</f>
        <v>7799.18</v>
      </c>
      <c r="BL139" s="17" t="s">
        <v>161</v>
      </c>
      <c r="BM139" s="139" t="s">
        <v>207</v>
      </c>
    </row>
    <row r="140" spans="2:65" s="1" customFormat="1">
      <c r="B140" s="33"/>
      <c r="D140" s="141" t="s">
        <v>163</v>
      </c>
      <c r="F140" s="142" t="s">
        <v>208</v>
      </c>
      <c r="I140" s="143"/>
      <c r="L140" s="33"/>
      <c r="M140" s="144"/>
      <c r="T140" s="54"/>
      <c r="AT140" s="17" t="s">
        <v>163</v>
      </c>
      <c r="AU140" s="17" t="s">
        <v>86</v>
      </c>
    </row>
    <row r="141" spans="2:65" s="1" customFormat="1" ht="16.5" customHeight="1">
      <c r="B141" s="33"/>
      <c r="C141" s="128" t="s">
        <v>209</v>
      </c>
      <c r="D141" s="128" t="s">
        <v>156</v>
      </c>
      <c r="E141" s="129" t="s">
        <v>210</v>
      </c>
      <c r="F141" s="130" t="s">
        <v>211</v>
      </c>
      <c r="G141" s="131" t="s">
        <v>159</v>
      </c>
      <c r="H141" s="132">
        <v>9.2270000000000003</v>
      </c>
      <c r="I141" s="133">
        <v>55.56</v>
      </c>
      <c r="J141" s="134">
        <f>ROUND(I141*H141,2)</f>
        <v>512.65</v>
      </c>
      <c r="K141" s="130" t="s">
        <v>160</v>
      </c>
      <c r="L141" s="33"/>
      <c r="M141" s="135" t="s">
        <v>32</v>
      </c>
      <c r="N141" s="136" t="s">
        <v>47</v>
      </c>
      <c r="P141" s="137">
        <f>O141*H141</f>
        <v>0</v>
      </c>
      <c r="Q141" s="137">
        <v>2.5999999999999998E-4</v>
      </c>
      <c r="R141" s="137">
        <f>Q141*H141</f>
        <v>2.39902E-3</v>
      </c>
      <c r="S141" s="137">
        <v>0</v>
      </c>
      <c r="T141" s="138">
        <f>S141*H141</f>
        <v>0</v>
      </c>
      <c r="AR141" s="139" t="s">
        <v>161</v>
      </c>
      <c r="AT141" s="139" t="s">
        <v>156</v>
      </c>
      <c r="AU141" s="139" t="s">
        <v>86</v>
      </c>
      <c r="AY141" s="17" t="s">
        <v>153</v>
      </c>
      <c r="BE141" s="140">
        <f>IF(N141="základní",J141,0)</f>
        <v>512.65</v>
      </c>
      <c r="BF141" s="140">
        <f>IF(N141="snížená",J141,0)</f>
        <v>0</v>
      </c>
      <c r="BG141" s="140">
        <f>IF(N141="zákl. přenesená",J141,0)</f>
        <v>0</v>
      </c>
      <c r="BH141" s="140">
        <f>IF(N141="sníž. přenesená",J141,0)</f>
        <v>0</v>
      </c>
      <c r="BI141" s="140">
        <f>IF(N141="nulová",J141,0)</f>
        <v>0</v>
      </c>
      <c r="BJ141" s="17" t="s">
        <v>84</v>
      </c>
      <c r="BK141" s="140">
        <f>ROUND(I141*H141,2)</f>
        <v>512.65</v>
      </c>
      <c r="BL141" s="17" t="s">
        <v>161</v>
      </c>
      <c r="BM141" s="139" t="s">
        <v>212</v>
      </c>
    </row>
    <row r="142" spans="2:65" s="1" customFormat="1">
      <c r="B142" s="33"/>
      <c r="D142" s="141" t="s">
        <v>163</v>
      </c>
      <c r="F142" s="142" t="s">
        <v>213</v>
      </c>
      <c r="I142" s="143"/>
      <c r="L142" s="33"/>
      <c r="M142" s="144"/>
      <c r="T142" s="54"/>
      <c r="AT142" s="17" t="s">
        <v>163</v>
      </c>
      <c r="AU142" s="17" t="s">
        <v>86</v>
      </c>
    </row>
    <row r="143" spans="2:65" s="12" customFormat="1">
      <c r="B143" s="145"/>
      <c r="D143" s="146" t="s">
        <v>165</v>
      </c>
      <c r="E143" s="147" t="s">
        <v>32</v>
      </c>
      <c r="F143" s="148" t="s">
        <v>214</v>
      </c>
      <c r="H143" s="147" t="s">
        <v>32</v>
      </c>
      <c r="I143" s="149"/>
      <c r="L143" s="145"/>
      <c r="M143" s="150"/>
      <c r="T143" s="151"/>
      <c r="AT143" s="147" t="s">
        <v>165</v>
      </c>
      <c r="AU143" s="147" t="s">
        <v>86</v>
      </c>
      <c r="AV143" s="12" t="s">
        <v>84</v>
      </c>
      <c r="AW143" s="12" t="s">
        <v>37</v>
      </c>
      <c r="AX143" s="12" t="s">
        <v>76</v>
      </c>
      <c r="AY143" s="147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172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215</v>
      </c>
      <c r="H145" s="155">
        <v>3.0910000000000002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2" customFormat="1">
      <c r="B146" s="145"/>
      <c r="D146" s="146" t="s">
        <v>165</v>
      </c>
      <c r="E146" s="147" t="s">
        <v>32</v>
      </c>
      <c r="F146" s="148" t="s">
        <v>174</v>
      </c>
      <c r="H146" s="147" t="s">
        <v>32</v>
      </c>
      <c r="I146" s="149"/>
      <c r="L146" s="145"/>
      <c r="M146" s="150"/>
      <c r="T146" s="151"/>
      <c r="AT146" s="147" t="s">
        <v>165</v>
      </c>
      <c r="AU146" s="147" t="s">
        <v>86</v>
      </c>
      <c r="AV146" s="12" t="s">
        <v>84</v>
      </c>
      <c r="AW146" s="12" t="s">
        <v>37</v>
      </c>
      <c r="AX146" s="12" t="s">
        <v>76</v>
      </c>
      <c r="AY146" s="147" t="s">
        <v>153</v>
      </c>
    </row>
    <row r="147" spans="2:65" s="13" customFormat="1">
      <c r="B147" s="152"/>
      <c r="D147" s="146" t="s">
        <v>165</v>
      </c>
      <c r="E147" s="153" t="s">
        <v>32</v>
      </c>
      <c r="F147" s="154" t="s">
        <v>216</v>
      </c>
      <c r="H147" s="155">
        <v>2.5059999999999998</v>
      </c>
      <c r="I147" s="156"/>
      <c r="L147" s="152"/>
      <c r="M147" s="157"/>
      <c r="T147" s="158"/>
      <c r="AT147" s="153" t="s">
        <v>165</v>
      </c>
      <c r="AU147" s="153" t="s">
        <v>86</v>
      </c>
      <c r="AV147" s="13" t="s">
        <v>86</v>
      </c>
      <c r="AW147" s="13" t="s">
        <v>37</v>
      </c>
      <c r="AX147" s="13" t="s">
        <v>76</v>
      </c>
      <c r="AY147" s="153" t="s">
        <v>153</v>
      </c>
    </row>
    <row r="148" spans="2:65" s="12" customFormat="1">
      <c r="B148" s="145"/>
      <c r="D148" s="146" t="s">
        <v>165</v>
      </c>
      <c r="E148" s="147" t="s">
        <v>32</v>
      </c>
      <c r="F148" s="148" t="s">
        <v>176</v>
      </c>
      <c r="H148" s="147" t="s">
        <v>32</v>
      </c>
      <c r="I148" s="149"/>
      <c r="L148" s="145"/>
      <c r="M148" s="150"/>
      <c r="T148" s="151"/>
      <c r="AT148" s="147" t="s">
        <v>165</v>
      </c>
      <c r="AU148" s="147" t="s">
        <v>86</v>
      </c>
      <c r="AV148" s="12" t="s">
        <v>84</v>
      </c>
      <c r="AW148" s="12" t="s">
        <v>37</v>
      </c>
      <c r="AX148" s="12" t="s">
        <v>76</v>
      </c>
      <c r="AY148" s="147" t="s">
        <v>153</v>
      </c>
    </row>
    <row r="149" spans="2:65" s="13" customFormat="1">
      <c r="B149" s="152"/>
      <c r="D149" s="146" t="s">
        <v>165</v>
      </c>
      <c r="E149" s="153" t="s">
        <v>32</v>
      </c>
      <c r="F149" s="154" t="s">
        <v>217</v>
      </c>
      <c r="H149" s="155">
        <v>3.63</v>
      </c>
      <c r="I149" s="156"/>
      <c r="L149" s="152"/>
      <c r="M149" s="157"/>
      <c r="T149" s="158"/>
      <c r="AT149" s="153" t="s">
        <v>165</v>
      </c>
      <c r="AU149" s="153" t="s">
        <v>86</v>
      </c>
      <c r="AV149" s="13" t="s">
        <v>86</v>
      </c>
      <c r="AW149" s="13" t="s">
        <v>37</v>
      </c>
      <c r="AX149" s="13" t="s">
        <v>76</v>
      </c>
      <c r="AY149" s="153" t="s">
        <v>153</v>
      </c>
    </row>
    <row r="150" spans="2:65" s="14" customFormat="1">
      <c r="B150" s="159"/>
      <c r="D150" s="146" t="s">
        <v>165</v>
      </c>
      <c r="E150" s="160" t="s">
        <v>32</v>
      </c>
      <c r="F150" s="161" t="s">
        <v>178</v>
      </c>
      <c r="H150" s="162">
        <v>9.2270000000000003</v>
      </c>
      <c r="I150" s="163"/>
      <c r="L150" s="159"/>
      <c r="M150" s="164"/>
      <c r="T150" s="165"/>
      <c r="AT150" s="160" t="s">
        <v>165</v>
      </c>
      <c r="AU150" s="160" t="s">
        <v>86</v>
      </c>
      <c r="AV150" s="14" t="s">
        <v>161</v>
      </c>
      <c r="AW150" s="14" t="s">
        <v>37</v>
      </c>
      <c r="AX150" s="14" t="s">
        <v>84</v>
      </c>
      <c r="AY150" s="160" t="s">
        <v>153</v>
      </c>
    </row>
    <row r="151" spans="2:65" s="1" customFormat="1" ht="24.2" customHeight="1">
      <c r="B151" s="33"/>
      <c r="C151" s="128" t="s">
        <v>218</v>
      </c>
      <c r="D151" s="128" t="s">
        <v>156</v>
      </c>
      <c r="E151" s="129" t="s">
        <v>219</v>
      </c>
      <c r="F151" s="130" t="s">
        <v>220</v>
      </c>
      <c r="G151" s="131" t="s">
        <v>159</v>
      </c>
      <c r="H151" s="132">
        <v>9.2270000000000003</v>
      </c>
      <c r="I151" s="133">
        <v>602.71</v>
      </c>
      <c r="J151" s="134">
        <f>ROUND(I151*H151,2)</f>
        <v>5561.21</v>
      </c>
      <c r="K151" s="130" t="s">
        <v>160</v>
      </c>
      <c r="L151" s="33"/>
      <c r="M151" s="135" t="s">
        <v>32</v>
      </c>
      <c r="N151" s="136" t="s">
        <v>47</v>
      </c>
      <c r="P151" s="137">
        <f>O151*H151</f>
        <v>0</v>
      </c>
      <c r="Q151" s="137">
        <v>1.8380000000000001E-2</v>
      </c>
      <c r="R151" s="137">
        <f>Q151*H151</f>
        <v>0.16959226000000002</v>
      </c>
      <c r="S151" s="137">
        <v>0</v>
      </c>
      <c r="T151" s="138">
        <f>S151*H151</f>
        <v>0</v>
      </c>
      <c r="AR151" s="139" t="s">
        <v>161</v>
      </c>
      <c r="AT151" s="139" t="s">
        <v>156</v>
      </c>
      <c r="AU151" s="139" t="s">
        <v>86</v>
      </c>
      <c r="AY151" s="17" t="s">
        <v>153</v>
      </c>
      <c r="BE151" s="140">
        <f>IF(N151="základní",J151,0)</f>
        <v>5561.21</v>
      </c>
      <c r="BF151" s="140">
        <f>IF(N151="snížená",J151,0)</f>
        <v>0</v>
      </c>
      <c r="BG151" s="140">
        <f>IF(N151="zákl. přenesená",J151,0)</f>
        <v>0</v>
      </c>
      <c r="BH151" s="140">
        <f>IF(N151="sníž. přenesená",J151,0)</f>
        <v>0</v>
      </c>
      <c r="BI151" s="140">
        <f>IF(N151="nulová",J151,0)</f>
        <v>0</v>
      </c>
      <c r="BJ151" s="17" t="s">
        <v>84</v>
      </c>
      <c r="BK151" s="140">
        <f>ROUND(I151*H151,2)</f>
        <v>5561.21</v>
      </c>
      <c r="BL151" s="17" t="s">
        <v>161</v>
      </c>
      <c r="BM151" s="139" t="s">
        <v>221</v>
      </c>
    </row>
    <row r="152" spans="2:65" s="1" customFormat="1">
      <c r="B152" s="33"/>
      <c r="D152" s="141" t="s">
        <v>163</v>
      </c>
      <c r="F152" s="142" t="s">
        <v>222</v>
      </c>
      <c r="I152" s="143"/>
      <c r="L152" s="33"/>
      <c r="M152" s="144"/>
      <c r="T152" s="54"/>
      <c r="AT152" s="17" t="s">
        <v>163</v>
      </c>
      <c r="AU152" s="17" t="s">
        <v>86</v>
      </c>
    </row>
    <row r="153" spans="2:65" s="1" customFormat="1" ht="24.2" customHeight="1">
      <c r="B153" s="33"/>
      <c r="C153" s="128" t="s">
        <v>223</v>
      </c>
      <c r="D153" s="128" t="s">
        <v>156</v>
      </c>
      <c r="E153" s="129" t="s">
        <v>224</v>
      </c>
      <c r="F153" s="130" t="s">
        <v>225</v>
      </c>
      <c r="G153" s="131" t="s">
        <v>226</v>
      </c>
      <c r="H153" s="132">
        <v>5.08</v>
      </c>
      <c r="I153" s="133">
        <v>55.56</v>
      </c>
      <c r="J153" s="134">
        <f>ROUND(I153*H153,2)</f>
        <v>282.24</v>
      </c>
      <c r="K153" s="130" t="s">
        <v>160</v>
      </c>
      <c r="L153" s="33"/>
      <c r="M153" s="135" t="s">
        <v>32</v>
      </c>
      <c r="N153" s="136" t="s">
        <v>47</v>
      </c>
      <c r="P153" s="137">
        <f>O153*H153</f>
        <v>0</v>
      </c>
      <c r="Q153" s="137">
        <v>0</v>
      </c>
      <c r="R153" s="137">
        <f>Q153*H153</f>
        <v>0</v>
      </c>
      <c r="S153" s="137">
        <v>0</v>
      </c>
      <c r="T153" s="138">
        <f>S153*H153</f>
        <v>0</v>
      </c>
      <c r="AR153" s="139" t="s">
        <v>161</v>
      </c>
      <c r="AT153" s="139" t="s">
        <v>156</v>
      </c>
      <c r="AU153" s="139" t="s">
        <v>86</v>
      </c>
      <c r="AY153" s="17" t="s">
        <v>153</v>
      </c>
      <c r="BE153" s="140">
        <f>IF(N153="základní",J153,0)</f>
        <v>282.24</v>
      </c>
      <c r="BF153" s="140">
        <f>IF(N153="snížená",J153,0)</f>
        <v>0</v>
      </c>
      <c r="BG153" s="140">
        <f>IF(N153="zákl. přenesená",J153,0)</f>
        <v>0</v>
      </c>
      <c r="BH153" s="140">
        <f>IF(N153="sníž. přenesená",J153,0)</f>
        <v>0</v>
      </c>
      <c r="BI153" s="140">
        <f>IF(N153="nulová",J153,0)</f>
        <v>0</v>
      </c>
      <c r="BJ153" s="17" t="s">
        <v>84</v>
      </c>
      <c r="BK153" s="140">
        <f>ROUND(I153*H153,2)</f>
        <v>282.24</v>
      </c>
      <c r="BL153" s="17" t="s">
        <v>161</v>
      </c>
      <c r="BM153" s="139" t="s">
        <v>227</v>
      </c>
    </row>
    <row r="154" spans="2:65" s="1" customFormat="1">
      <c r="B154" s="33"/>
      <c r="D154" s="141" t="s">
        <v>163</v>
      </c>
      <c r="F154" s="142" t="s">
        <v>228</v>
      </c>
      <c r="I154" s="143"/>
      <c r="L154" s="33"/>
      <c r="M154" s="144"/>
      <c r="T154" s="54"/>
      <c r="AT154" s="17" t="s">
        <v>163</v>
      </c>
      <c r="AU154" s="17" t="s">
        <v>86</v>
      </c>
    </row>
    <row r="155" spans="2:65" s="12" customFormat="1">
      <c r="B155" s="145"/>
      <c r="D155" s="146" t="s">
        <v>165</v>
      </c>
      <c r="E155" s="147" t="s">
        <v>32</v>
      </c>
      <c r="F155" s="148" t="s">
        <v>172</v>
      </c>
      <c r="H155" s="147" t="s">
        <v>32</v>
      </c>
      <c r="I155" s="149"/>
      <c r="L155" s="145"/>
      <c r="M155" s="150"/>
      <c r="T155" s="151"/>
      <c r="AT155" s="147" t="s">
        <v>165</v>
      </c>
      <c r="AU155" s="147" t="s">
        <v>86</v>
      </c>
      <c r="AV155" s="12" t="s">
        <v>84</v>
      </c>
      <c r="AW155" s="12" t="s">
        <v>37</v>
      </c>
      <c r="AX155" s="12" t="s">
        <v>76</v>
      </c>
      <c r="AY155" s="147" t="s">
        <v>153</v>
      </c>
    </row>
    <row r="156" spans="2:65" s="13" customFormat="1">
      <c r="B156" s="152"/>
      <c r="D156" s="146" t="s">
        <v>165</v>
      </c>
      <c r="E156" s="153" t="s">
        <v>32</v>
      </c>
      <c r="F156" s="154" t="s">
        <v>229</v>
      </c>
      <c r="H156" s="155">
        <v>5.08</v>
      </c>
      <c r="I156" s="156"/>
      <c r="L156" s="152"/>
      <c r="M156" s="157"/>
      <c r="T156" s="158"/>
      <c r="AT156" s="153" t="s">
        <v>165</v>
      </c>
      <c r="AU156" s="153" t="s">
        <v>86</v>
      </c>
      <c r="AV156" s="13" t="s">
        <v>86</v>
      </c>
      <c r="AW156" s="13" t="s">
        <v>37</v>
      </c>
      <c r="AX156" s="13" t="s">
        <v>84</v>
      </c>
      <c r="AY156" s="153" t="s">
        <v>153</v>
      </c>
    </row>
    <row r="157" spans="2:65" s="1" customFormat="1" ht="16.5" customHeight="1">
      <c r="B157" s="33"/>
      <c r="C157" s="166" t="s">
        <v>230</v>
      </c>
      <c r="D157" s="166" t="s">
        <v>231</v>
      </c>
      <c r="E157" s="167" t="s">
        <v>232</v>
      </c>
      <c r="F157" s="168" t="s">
        <v>233</v>
      </c>
      <c r="G157" s="169" t="s">
        <v>226</v>
      </c>
      <c r="H157" s="170">
        <v>6</v>
      </c>
      <c r="I157" s="171">
        <v>12.24</v>
      </c>
      <c r="J157" s="172">
        <f>ROUND(I157*H157,2)</f>
        <v>73.44</v>
      </c>
      <c r="K157" s="168" t="s">
        <v>160</v>
      </c>
      <c r="L157" s="173"/>
      <c r="M157" s="174" t="s">
        <v>32</v>
      </c>
      <c r="N157" s="175" t="s">
        <v>47</v>
      </c>
      <c r="P157" s="137">
        <f>O157*H157</f>
        <v>0</v>
      </c>
      <c r="Q157" s="137">
        <v>1E-4</v>
      </c>
      <c r="R157" s="137">
        <f>Q157*H157</f>
        <v>6.0000000000000006E-4</v>
      </c>
      <c r="S157" s="137">
        <v>0</v>
      </c>
      <c r="T157" s="138">
        <f>S157*H157</f>
        <v>0</v>
      </c>
      <c r="AR157" s="139" t="s">
        <v>209</v>
      </c>
      <c r="AT157" s="139" t="s">
        <v>231</v>
      </c>
      <c r="AU157" s="139" t="s">
        <v>86</v>
      </c>
      <c r="AY157" s="17" t="s">
        <v>153</v>
      </c>
      <c r="BE157" s="140">
        <f>IF(N157="základní",J157,0)</f>
        <v>73.44</v>
      </c>
      <c r="BF157" s="140">
        <f>IF(N157="snížená",J157,0)</f>
        <v>0</v>
      </c>
      <c r="BG157" s="140">
        <f>IF(N157="zákl. přenesená",J157,0)</f>
        <v>0</v>
      </c>
      <c r="BH157" s="140">
        <f>IF(N157="sníž. přenesená",J157,0)</f>
        <v>0</v>
      </c>
      <c r="BI157" s="140">
        <f>IF(N157="nulová",J157,0)</f>
        <v>0</v>
      </c>
      <c r="BJ157" s="17" t="s">
        <v>84</v>
      </c>
      <c r="BK157" s="140">
        <f>ROUND(I157*H157,2)</f>
        <v>73.44</v>
      </c>
      <c r="BL157" s="17" t="s">
        <v>161</v>
      </c>
      <c r="BM157" s="139" t="s">
        <v>234</v>
      </c>
    </row>
    <row r="158" spans="2:65" s="11" customFormat="1" ht="22.9" customHeight="1">
      <c r="B158" s="116"/>
      <c r="D158" s="117" t="s">
        <v>75</v>
      </c>
      <c r="E158" s="126" t="s">
        <v>218</v>
      </c>
      <c r="F158" s="126" t="s">
        <v>235</v>
      </c>
      <c r="I158" s="119"/>
      <c r="J158" s="127">
        <f>BK158</f>
        <v>15672.980000000001</v>
      </c>
      <c r="L158" s="116"/>
      <c r="M158" s="121"/>
      <c r="P158" s="122">
        <f>SUM(P159:P215)</f>
        <v>0</v>
      </c>
      <c r="R158" s="122">
        <f>SUM(R159:R215)</f>
        <v>4.4900999999999996E-4</v>
      </c>
      <c r="T158" s="123">
        <f>SUM(T159:T215)</f>
        <v>2.4029550000000004</v>
      </c>
      <c r="AR158" s="117" t="s">
        <v>84</v>
      </c>
      <c r="AT158" s="124" t="s">
        <v>75</v>
      </c>
      <c r="AU158" s="124" t="s">
        <v>84</v>
      </c>
      <c r="AY158" s="117" t="s">
        <v>153</v>
      </c>
      <c r="BK158" s="125">
        <f>SUM(BK159:BK215)</f>
        <v>15672.980000000001</v>
      </c>
    </row>
    <row r="159" spans="2:65" s="1" customFormat="1" ht="24.2" customHeight="1">
      <c r="B159" s="33"/>
      <c r="C159" s="128" t="s">
        <v>8</v>
      </c>
      <c r="D159" s="128" t="s">
        <v>156</v>
      </c>
      <c r="E159" s="129" t="s">
        <v>236</v>
      </c>
      <c r="F159" s="130" t="s">
        <v>237</v>
      </c>
      <c r="G159" s="131" t="s">
        <v>159</v>
      </c>
      <c r="H159" s="132">
        <v>3.3769999999999998</v>
      </c>
      <c r="I159" s="133">
        <v>46.14</v>
      </c>
      <c r="J159" s="134">
        <f>ROUND(I159*H159,2)</f>
        <v>155.81</v>
      </c>
      <c r="K159" s="130" t="s">
        <v>160</v>
      </c>
      <c r="L159" s="33"/>
      <c r="M159" s="135" t="s">
        <v>32</v>
      </c>
      <c r="N159" s="136" t="s">
        <v>47</v>
      </c>
      <c r="P159" s="137">
        <f>O159*H159</f>
        <v>0</v>
      </c>
      <c r="Q159" s="137">
        <v>1.2999999999999999E-4</v>
      </c>
      <c r="R159" s="137">
        <f>Q159*H159</f>
        <v>4.3900999999999993E-4</v>
      </c>
      <c r="S159" s="137">
        <v>0</v>
      </c>
      <c r="T159" s="138">
        <f>S159*H159</f>
        <v>0</v>
      </c>
      <c r="AR159" s="139" t="s">
        <v>161</v>
      </c>
      <c r="AT159" s="139" t="s">
        <v>156</v>
      </c>
      <c r="AU159" s="139" t="s">
        <v>86</v>
      </c>
      <c r="AY159" s="17" t="s">
        <v>153</v>
      </c>
      <c r="BE159" s="140">
        <f>IF(N159="základní",J159,0)</f>
        <v>155.81</v>
      </c>
      <c r="BF159" s="140">
        <f>IF(N159="snížená",J159,0)</f>
        <v>0</v>
      </c>
      <c r="BG159" s="140">
        <f>IF(N159="zákl. přenesená",J159,0)</f>
        <v>0</v>
      </c>
      <c r="BH159" s="140">
        <f>IF(N159="sníž. přenesená",J159,0)</f>
        <v>0</v>
      </c>
      <c r="BI159" s="140">
        <f>IF(N159="nulová",J159,0)</f>
        <v>0</v>
      </c>
      <c r="BJ159" s="17" t="s">
        <v>84</v>
      </c>
      <c r="BK159" s="140">
        <f>ROUND(I159*H159,2)</f>
        <v>155.81</v>
      </c>
      <c r="BL159" s="17" t="s">
        <v>161</v>
      </c>
      <c r="BM159" s="139" t="s">
        <v>238</v>
      </c>
    </row>
    <row r="160" spans="2:65" s="1" customFormat="1">
      <c r="B160" s="33"/>
      <c r="D160" s="141" t="s">
        <v>163</v>
      </c>
      <c r="F160" s="142" t="s">
        <v>239</v>
      </c>
      <c r="I160" s="143"/>
      <c r="L160" s="33"/>
      <c r="M160" s="144"/>
      <c r="T160" s="54"/>
      <c r="AT160" s="17" t="s">
        <v>163</v>
      </c>
      <c r="AU160" s="17" t="s">
        <v>86</v>
      </c>
    </row>
    <row r="161" spans="2:65" s="12" customFormat="1">
      <c r="B161" s="145"/>
      <c r="D161" s="146" t="s">
        <v>165</v>
      </c>
      <c r="E161" s="147" t="s">
        <v>32</v>
      </c>
      <c r="F161" s="148" t="s">
        <v>172</v>
      </c>
      <c r="H161" s="147" t="s">
        <v>32</v>
      </c>
      <c r="I161" s="149"/>
      <c r="L161" s="145"/>
      <c r="M161" s="150"/>
      <c r="T161" s="151"/>
      <c r="AT161" s="147" t="s">
        <v>165</v>
      </c>
      <c r="AU161" s="147" t="s">
        <v>86</v>
      </c>
      <c r="AV161" s="12" t="s">
        <v>84</v>
      </c>
      <c r="AW161" s="12" t="s">
        <v>37</v>
      </c>
      <c r="AX161" s="12" t="s">
        <v>76</v>
      </c>
      <c r="AY161" s="147" t="s">
        <v>153</v>
      </c>
    </row>
    <row r="162" spans="2:65" s="13" customFormat="1">
      <c r="B162" s="152"/>
      <c r="D162" s="146" t="s">
        <v>165</v>
      </c>
      <c r="E162" s="153" t="s">
        <v>32</v>
      </c>
      <c r="F162" s="154" t="s">
        <v>173</v>
      </c>
      <c r="H162" s="155">
        <v>1.1639999999999999</v>
      </c>
      <c r="I162" s="156"/>
      <c r="L162" s="152"/>
      <c r="M162" s="157"/>
      <c r="T162" s="158"/>
      <c r="AT162" s="153" t="s">
        <v>165</v>
      </c>
      <c r="AU162" s="153" t="s">
        <v>86</v>
      </c>
      <c r="AV162" s="13" t="s">
        <v>86</v>
      </c>
      <c r="AW162" s="13" t="s">
        <v>37</v>
      </c>
      <c r="AX162" s="13" t="s">
        <v>76</v>
      </c>
      <c r="AY162" s="153" t="s">
        <v>153</v>
      </c>
    </row>
    <row r="163" spans="2:65" s="12" customFormat="1">
      <c r="B163" s="145"/>
      <c r="D163" s="146" t="s">
        <v>165</v>
      </c>
      <c r="E163" s="147" t="s">
        <v>32</v>
      </c>
      <c r="F163" s="148" t="s">
        <v>174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175</v>
      </c>
      <c r="H164" s="155">
        <v>1.278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76</v>
      </c>
      <c r="AY164" s="153" t="s">
        <v>153</v>
      </c>
    </row>
    <row r="165" spans="2:65" s="12" customFormat="1">
      <c r="B165" s="145"/>
      <c r="D165" s="146" t="s">
        <v>165</v>
      </c>
      <c r="E165" s="147" t="s">
        <v>32</v>
      </c>
      <c r="F165" s="148" t="s">
        <v>176</v>
      </c>
      <c r="H165" s="147" t="s">
        <v>32</v>
      </c>
      <c r="I165" s="149"/>
      <c r="L165" s="145"/>
      <c r="M165" s="150"/>
      <c r="T165" s="151"/>
      <c r="AT165" s="147" t="s">
        <v>165</v>
      </c>
      <c r="AU165" s="147" t="s">
        <v>86</v>
      </c>
      <c r="AV165" s="12" t="s">
        <v>84</v>
      </c>
      <c r="AW165" s="12" t="s">
        <v>37</v>
      </c>
      <c r="AX165" s="12" t="s">
        <v>76</v>
      </c>
      <c r="AY165" s="147" t="s">
        <v>153</v>
      </c>
    </row>
    <row r="166" spans="2:65" s="13" customFormat="1">
      <c r="B166" s="152"/>
      <c r="D166" s="146" t="s">
        <v>165</v>
      </c>
      <c r="E166" s="153" t="s">
        <v>32</v>
      </c>
      <c r="F166" s="154" t="s">
        <v>177</v>
      </c>
      <c r="H166" s="155">
        <v>0.93500000000000005</v>
      </c>
      <c r="I166" s="156"/>
      <c r="L166" s="152"/>
      <c r="M166" s="157"/>
      <c r="T166" s="158"/>
      <c r="AT166" s="153" t="s">
        <v>165</v>
      </c>
      <c r="AU166" s="153" t="s">
        <v>86</v>
      </c>
      <c r="AV166" s="13" t="s">
        <v>86</v>
      </c>
      <c r="AW166" s="13" t="s">
        <v>37</v>
      </c>
      <c r="AX166" s="13" t="s">
        <v>76</v>
      </c>
      <c r="AY166" s="153" t="s">
        <v>153</v>
      </c>
    </row>
    <row r="167" spans="2:65" s="14" customFormat="1">
      <c r="B167" s="159"/>
      <c r="D167" s="146" t="s">
        <v>165</v>
      </c>
      <c r="E167" s="160" t="s">
        <v>32</v>
      </c>
      <c r="F167" s="161" t="s">
        <v>178</v>
      </c>
      <c r="H167" s="162">
        <v>3.3769999999999998</v>
      </c>
      <c r="I167" s="163"/>
      <c r="L167" s="159"/>
      <c r="M167" s="164"/>
      <c r="T167" s="165"/>
      <c r="AT167" s="160" t="s">
        <v>165</v>
      </c>
      <c r="AU167" s="160" t="s">
        <v>86</v>
      </c>
      <c r="AV167" s="14" t="s">
        <v>161</v>
      </c>
      <c r="AW167" s="14" t="s">
        <v>37</v>
      </c>
      <c r="AX167" s="14" t="s">
        <v>84</v>
      </c>
      <c r="AY167" s="160" t="s">
        <v>153</v>
      </c>
    </row>
    <row r="168" spans="2:65" s="1" customFormat="1" ht="24.2" customHeight="1">
      <c r="B168" s="33"/>
      <c r="C168" s="128" t="s">
        <v>240</v>
      </c>
      <c r="D168" s="128" t="s">
        <v>156</v>
      </c>
      <c r="E168" s="129" t="s">
        <v>241</v>
      </c>
      <c r="F168" s="130" t="s">
        <v>242</v>
      </c>
      <c r="G168" s="131" t="s">
        <v>159</v>
      </c>
      <c r="H168" s="132">
        <v>19.96</v>
      </c>
      <c r="I168" s="133">
        <v>226.01</v>
      </c>
      <c r="J168" s="134">
        <f>ROUND(I168*H168,2)</f>
        <v>4511.16</v>
      </c>
      <c r="K168" s="130" t="s">
        <v>160</v>
      </c>
      <c r="L168" s="33"/>
      <c r="M168" s="135" t="s">
        <v>32</v>
      </c>
      <c r="N168" s="136" t="s">
        <v>47</v>
      </c>
      <c r="P168" s="137">
        <f>O168*H168</f>
        <v>0</v>
      </c>
      <c r="Q168" s="137">
        <v>0</v>
      </c>
      <c r="R168" s="137">
        <f>Q168*H168</f>
        <v>0</v>
      </c>
      <c r="S168" s="137">
        <v>6.8000000000000005E-2</v>
      </c>
      <c r="T168" s="138">
        <f>S168*H168</f>
        <v>1.3572800000000003</v>
      </c>
      <c r="AR168" s="139" t="s">
        <v>161</v>
      </c>
      <c r="AT168" s="139" t="s">
        <v>156</v>
      </c>
      <c r="AU168" s="139" t="s">
        <v>86</v>
      </c>
      <c r="AY168" s="17" t="s">
        <v>153</v>
      </c>
      <c r="BE168" s="140">
        <f>IF(N168="základní",J168,0)</f>
        <v>4511.16</v>
      </c>
      <c r="BF168" s="140">
        <f>IF(N168="snížená",J168,0)</f>
        <v>0</v>
      </c>
      <c r="BG168" s="140">
        <f>IF(N168="zákl. přenesená",J168,0)</f>
        <v>0</v>
      </c>
      <c r="BH168" s="140">
        <f>IF(N168="sníž. přenesená",J168,0)</f>
        <v>0</v>
      </c>
      <c r="BI168" s="140">
        <f>IF(N168="nulová",J168,0)</f>
        <v>0</v>
      </c>
      <c r="BJ168" s="17" t="s">
        <v>84</v>
      </c>
      <c r="BK168" s="140">
        <f>ROUND(I168*H168,2)</f>
        <v>4511.16</v>
      </c>
      <c r="BL168" s="17" t="s">
        <v>161</v>
      </c>
      <c r="BM168" s="139" t="s">
        <v>243</v>
      </c>
    </row>
    <row r="169" spans="2:65" s="1" customFormat="1">
      <c r="B169" s="33"/>
      <c r="D169" s="141" t="s">
        <v>163</v>
      </c>
      <c r="F169" s="142" t="s">
        <v>244</v>
      </c>
      <c r="I169" s="143"/>
      <c r="L169" s="33"/>
      <c r="M169" s="144"/>
      <c r="T169" s="54"/>
      <c r="AT169" s="17" t="s">
        <v>163</v>
      </c>
      <c r="AU169" s="17" t="s">
        <v>86</v>
      </c>
    </row>
    <row r="170" spans="2:65" s="12" customFormat="1">
      <c r="B170" s="145"/>
      <c r="D170" s="146" t="s">
        <v>165</v>
      </c>
      <c r="E170" s="147" t="s">
        <v>32</v>
      </c>
      <c r="F170" s="148" t="s">
        <v>172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245</v>
      </c>
      <c r="H171" s="155">
        <v>4.6820000000000004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76</v>
      </c>
      <c r="AY171" s="153" t="s">
        <v>153</v>
      </c>
    </row>
    <row r="172" spans="2:65" s="12" customFormat="1">
      <c r="B172" s="145"/>
      <c r="D172" s="146" t="s">
        <v>165</v>
      </c>
      <c r="E172" s="147" t="s">
        <v>32</v>
      </c>
      <c r="F172" s="148" t="s">
        <v>174</v>
      </c>
      <c r="H172" s="147" t="s">
        <v>32</v>
      </c>
      <c r="I172" s="149"/>
      <c r="L172" s="145"/>
      <c r="M172" s="150"/>
      <c r="T172" s="151"/>
      <c r="AT172" s="147" t="s">
        <v>165</v>
      </c>
      <c r="AU172" s="147" t="s">
        <v>86</v>
      </c>
      <c r="AV172" s="12" t="s">
        <v>84</v>
      </c>
      <c r="AW172" s="12" t="s">
        <v>37</v>
      </c>
      <c r="AX172" s="12" t="s">
        <v>76</v>
      </c>
      <c r="AY172" s="147" t="s">
        <v>153</v>
      </c>
    </row>
    <row r="173" spans="2:65" s="13" customFormat="1">
      <c r="B173" s="152"/>
      <c r="D173" s="146" t="s">
        <v>165</v>
      </c>
      <c r="E173" s="153" t="s">
        <v>32</v>
      </c>
      <c r="F173" s="154" t="s">
        <v>246</v>
      </c>
      <c r="H173" s="155">
        <v>9.2799999999999994</v>
      </c>
      <c r="I173" s="156"/>
      <c r="L173" s="152"/>
      <c r="M173" s="157"/>
      <c r="T173" s="158"/>
      <c r="AT173" s="153" t="s">
        <v>165</v>
      </c>
      <c r="AU173" s="153" t="s">
        <v>86</v>
      </c>
      <c r="AV173" s="13" t="s">
        <v>86</v>
      </c>
      <c r="AW173" s="13" t="s">
        <v>37</v>
      </c>
      <c r="AX173" s="13" t="s">
        <v>76</v>
      </c>
      <c r="AY173" s="153" t="s">
        <v>153</v>
      </c>
    </row>
    <row r="174" spans="2:65" s="12" customFormat="1">
      <c r="B174" s="145"/>
      <c r="D174" s="146" t="s">
        <v>165</v>
      </c>
      <c r="E174" s="147" t="s">
        <v>32</v>
      </c>
      <c r="F174" s="148" t="s">
        <v>176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247</v>
      </c>
      <c r="H175" s="155">
        <v>5.9980000000000002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76</v>
      </c>
      <c r="AY175" s="153" t="s">
        <v>153</v>
      </c>
    </row>
    <row r="176" spans="2:65" s="14" customFormat="1">
      <c r="B176" s="159"/>
      <c r="D176" s="146" t="s">
        <v>165</v>
      </c>
      <c r="E176" s="160" t="s">
        <v>32</v>
      </c>
      <c r="F176" s="161" t="s">
        <v>178</v>
      </c>
      <c r="H176" s="162">
        <v>19.96</v>
      </c>
      <c r="I176" s="163"/>
      <c r="L176" s="159"/>
      <c r="M176" s="164"/>
      <c r="T176" s="165"/>
      <c r="AT176" s="160" t="s">
        <v>165</v>
      </c>
      <c r="AU176" s="160" t="s">
        <v>86</v>
      </c>
      <c r="AV176" s="14" t="s">
        <v>161</v>
      </c>
      <c r="AW176" s="14" t="s">
        <v>37</v>
      </c>
      <c r="AX176" s="14" t="s">
        <v>84</v>
      </c>
      <c r="AY176" s="160" t="s">
        <v>153</v>
      </c>
    </row>
    <row r="177" spans="2:65" s="1" customFormat="1" ht="24.2" customHeight="1">
      <c r="B177" s="33"/>
      <c r="C177" s="128" t="s">
        <v>248</v>
      </c>
      <c r="D177" s="128" t="s">
        <v>156</v>
      </c>
      <c r="E177" s="129" t="s">
        <v>249</v>
      </c>
      <c r="F177" s="130" t="s">
        <v>250</v>
      </c>
      <c r="G177" s="131" t="s">
        <v>159</v>
      </c>
      <c r="H177" s="132">
        <v>3.9169999999999998</v>
      </c>
      <c r="I177" s="133">
        <v>226.01</v>
      </c>
      <c r="J177" s="134">
        <f>ROUND(I177*H177,2)</f>
        <v>885.28</v>
      </c>
      <c r="K177" s="130" t="s">
        <v>160</v>
      </c>
      <c r="L177" s="33"/>
      <c r="M177" s="135" t="s">
        <v>32</v>
      </c>
      <c r="N177" s="136" t="s">
        <v>47</v>
      </c>
      <c r="P177" s="137">
        <f>O177*H177</f>
        <v>0</v>
      </c>
      <c r="Q177" s="137">
        <v>0</v>
      </c>
      <c r="R177" s="137">
        <f>Q177*H177</f>
        <v>0</v>
      </c>
      <c r="S177" s="137">
        <v>5.7000000000000002E-2</v>
      </c>
      <c r="T177" s="138">
        <f>S177*H177</f>
        <v>0.223269</v>
      </c>
      <c r="AR177" s="139" t="s">
        <v>161</v>
      </c>
      <c r="AT177" s="139" t="s">
        <v>156</v>
      </c>
      <c r="AU177" s="139" t="s">
        <v>86</v>
      </c>
      <c r="AY177" s="17" t="s">
        <v>153</v>
      </c>
      <c r="BE177" s="140">
        <f>IF(N177="základní",J177,0)</f>
        <v>885.28</v>
      </c>
      <c r="BF177" s="140">
        <f>IF(N177="snížená",J177,0)</f>
        <v>0</v>
      </c>
      <c r="BG177" s="140">
        <f>IF(N177="zákl. přenesená",J177,0)</f>
        <v>0</v>
      </c>
      <c r="BH177" s="140">
        <f>IF(N177="sníž. přenesená",J177,0)</f>
        <v>0</v>
      </c>
      <c r="BI177" s="140">
        <f>IF(N177="nulová",J177,0)</f>
        <v>0</v>
      </c>
      <c r="BJ177" s="17" t="s">
        <v>84</v>
      </c>
      <c r="BK177" s="140">
        <f>ROUND(I177*H177,2)</f>
        <v>885.28</v>
      </c>
      <c r="BL177" s="17" t="s">
        <v>161</v>
      </c>
      <c r="BM177" s="139" t="s">
        <v>251</v>
      </c>
    </row>
    <row r="178" spans="2:65" s="1" customFormat="1">
      <c r="B178" s="33"/>
      <c r="D178" s="141" t="s">
        <v>163</v>
      </c>
      <c r="F178" s="142" t="s">
        <v>252</v>
      </c>
      <c r="I178" s="143"/>
      <c r="L178" s="33"/>
      <c r="M178" s="144"/>
      <c r="T178" s="54"/>
      <c r="AT178" s="17" t="s">
        <v>163</v>
      </c>
      <c r="AU178" s="17" t="s">
        <v>86</v>
      </c>
    </row>
    <row r="179" spans="2:65" s="12" customFormat="1">
      <c r="B179" s="145"/>
      <c r="D179" s="146" t="s">
        <v>165</v>
      </c>
      <c r="E179" s="147" t="s">
        <v>32</v>
      </c>
      <c r="F179" s="148" t="s">
        <v>172</v>
      </c>
      <c r="H179" s="147" t="s">
        <v>32</v>
      </c>
      <c r="I179" s="149"/>
      <c r="L179" s="145"/>
      <c r="M179" s="150"/>
      <c r="T179" s="151"/>
      <c r="AT179" s="147" t="s">
        <v>165</v>
      </c>
      <c r="AU179" s="147" t="s">
        <v>86</v>
      </c>
      <c r="AV179" s="12" t="s">
        <v>84</v>
      </c>
      <c r="AW179" s="12" t="s">
        <v>37</v>
      </c>
      <c r="AX179" s="12" t="s">
        <v>76</v>
      </c>
      <c r="AY179" s="147" t="s">
        <v>153</v>
      </c>
    </row>
    <row r="180" spans="2:65" s="13" customFormat="1">
      <c r="B180" s="152"/>
      <c r="D180" s="146" t="s">
        <v>165</v>
      </c>
      <c r="E180" s="153" t="s">
        <v>32</v>
      </c>
      <c r="F180" s="154" t="s">
        <v>173</v>
      </c>
      <c r="H180" s="155">
        <v>1.1639999999999999</v>
      </c>
      <c r="I180" s="156"/>
      <c r="L180" s="152"/>
      <c r="M180" s="157"/>
      <c r="T180" s="158"/>
      <c r="AT180" s="153" t="s">
        <v>165</v>
      </c>
      <c r="AU180" s="153" t="s">
        <v>86</v>
      </c>
      <c r="AV180" s="13" t="s">
        <v>86</v>
      </c>
      <c r="AW180" s="13" t="s">
        <v>37</v>
      </c>
      <c r="AX180" s="13" t="s">
        <v>76</v>
      </c>
      <c r="AY180" s="153" t="s">
        <v>153</v>
      </c>
    </row>
    <row r="181" spans="2:65" s="12" customFormat="1">
      <c r="B181" s="145"/>
      <c r="D181" s="146" t="s">
        <v>165</v>
      </c>
      <c r="E181" s="147" t="s">
        <v>32</v>
      </c>
      <c r="F181" s="148" t="s">
        <v>174</v>
      </c>
      <c r="H181" s="147" t="s">
        <v>32</v>
      </c>
      <c r="I181" s="149"/>
      <c r="L181" s="145"/>
      <c r="M181" s="150"/>
      <c r="T181" s="151"/>
      <c r="AT181" s="147" t="s">
        <v>165</v>
      </c>
      <c r="AU181" s="147" t="s">
        <v>86</v>
      </c>
      <c r="AV181" s="12" t="s">
        <v>84</v>
      </c>
      <c r="AW181" s="12" t="s">
        <v>37</v>
      </c>
      <c r="AX181" s="12" t="s">
        <v>76</v>
      </c>
      <c r="AY181" s="147" t="s">
        <v>153</v>
      </c>
    </row>
    <row r="182" spans="2:65" s="13" customFormat="1">
      <c r="B182" s="152"/>
      <c r="D182" s="146" t="s">
        <v>165</v>
      </c>
      <c r="E182" s="153" t="s">
        <v>32</v>
      </c>
      <c r="F182" s="154" t="s">
        <v>253</v>
      </c>
      <c r="H182" s="155">
        <v>1.8180000000000001</v>
      </c>
      <c r="I182" s="156"/>
      <c r="L182" s="152"/>
      <c r="M182" s="157"/>
      <c r="T182" s="158"/>
      <c r="AT182" s="153" t="s">
        <v>165</v>
      </c>
      <c r="AU182" s="153" t="s">
        <v>86</v>
      </c>
      <c r="AV182" s="13" t="s">
        <v>86</v>
      </c>
      <c r="AW182" s="13" t="s">
        <v>37</v>
      </c>
      <c r="AX182" s="13" t="s">
        <v>76</v>
      </c>
      <c r="AY182" s="153" t="s">
        <v>153</v>
      </c>
    </row>
    <row r="183" spans="2:65" s="12" customFormat="1">
      <c r="B183" s="145"/>
      <c r="D183" s="146" t="s">
        <v>165</v>
      </c>
      <c r="E183" s="147" t="s">
        <v>32</v>
      </c>
      <c r="F183" s="148" t="s">
        <v>176</v>
      </c>
      <c r="H183" s="147" t="s">
        <v>32</v>
      </c>
      <c r="I183" s="149"/>
      <c r="L183" s="145"/>
      <c r="M183" s="150"/>
      <c r="T183" s="151"/>
      <c r="AT183" s="147" t="s">
        <v>165</v>
      </c>
      <c r="AU183" s="147" t="s">
        <v>86</v>
      </c>
      <c r="AV183" s="12" t="s">
        <v>84</v>
      </c>
      <c r="AW183" s="12" t="s">
        <v>37</v>
      </c>
      <c r="AX183" s="12" t="s">
        <v>76</v>
      </c>
      <c r="AY183" s="147" t="s">
        <v>153</v>
      </c>
    </row>
    <row r="184" spans="2:65" s="13" customFormat="1">
      <c r="B184" s="152"/>
      <c r="D184" s="146" t="s">
        <v>165</v>
      </c>
      <c r="E184" s="153" t="s">
        <v>32</v>
      </c>
      <c r="F184" s="154" t="s">
        <v>177</v>
      </c>
      <c r="H184" s="155">
        <v>0.93500000000000005</v>
      </c>
      <c r="I184" s="156"/>
      <c r="L184" s="152"/>
      <c r="M184" s="157"/>
      <c r="T184" s="158"/>
      <c r="AT184" s="153" t="s">
        <v>165</v>
      </c>
      <c r="AU184" s="153" t="s">
        <v>86</v>
      </c>
      <c r="AV184" s="13" t="s">
        <v>86</v>
      </c>
      <c r="AW184" s="13" t="s">
        <v>37</v>
      </c>
      <c r="AX184" s="13" t="s">
        <v>76</v>
      </c>
      <c r="AY184" s="153" t="s">
        <v>153</v>
      </c>
    </row>
    <row r="185" spans="2:65" s="14" customFormat="1">
      <c r="B185" s="159"/>
      <c r="D185" s="146" t="s">
        <v>165</v>
      </c>
      <c r="E185" s="160" t="s">
        <v>32</v>
      </c>
      <c r="F185" s="161" t="s">
        <v>178</v>
      </c>
      <c r="H185" s="162">
        <v>3.9169999999999998</v>
      </c>
      <c r="I185" s="163"/>
      <c r="L185" s="159"/>
      <c r="M185" s="164"/>
      <c r="T185" s="165"/>
      <c r="AT185" s="160" t="s">
        <v>165</v>
      </c>
      <c r="AU185" s="160" t="s">
        <v>86</v>
      </c>
      <c r="AV185" s="14" t="s">
        <v>161</v>
      </c>
      <c r="AW185" s="14" t="s">
        <v>37</v>
      </c>
      <c r="AX185" s="14" t="s">
        <v>84</v>
      </c>
      <c r="AY185" s="160" t="s">
        <v>153</v>
      </c>
    </row>
    <row r="186" spans="2:65" s="1" customFormat="1" ht="16.5" customHeight="1">
      <c r="B186" s="33"/>
      <c r="C186" s="128" t="s">
        <v>254</v>
      </c>
      <c r="D186" s="128" t="s">
        <v>156</v>
      </c>
      <c r="E186" s="129" t="s">
        <v>255</v>
      </c>
      <c r="F186" s="130" t="s">
        <v>256</v>
      </c>
      <c r="G186" s="131" t="s">
        <v>159</v>
      </c>
      <c r="H186" s="132">
        <v>0.18</v>
      </c>
      <c r="I186" s="133">
        <v>226.01</v>
      </c>
      <c r="J186" s="134">
        <f>ROUND(I186*H186,2)</f>
        <v>40.68</v>
      </c>
      <c r="K186" s="130" t="s">
        <v>160</v>
      </c>
      <c r="L186" s="33"/>
      <c r="M186" s="135" t="s">
        <v>32</v>
      </c>
      <c r="N186" s="136" t="s">
        <v>47</v>
      </c>
      <c r="P186" s="137">
        <f>O186*H186</f>
        <v>0</v>
      </c>
      <c r="Q186" s="137">
        <v>0</v>
      </c>
      <c r="R186" s="137">
        <f>Q186*H186</f>
        <v>0</v>
      </c>
      <c r="S186" s="137">
        <v>0.26100000000000001</v>
      </c>
      <c r="T186" s="138">
        <f>S186*H186</f>
        <v>4.6980000000000001E-2</v>
      </c>
      <c r="AR186" s="139" t="s">
        <v>161</v>
      </c>
      <c r="AT186" s="139" t="s">
        <v>156</v>
      </c>
      <c r="AU186" s="139" t="s">
        <v>86</v>
      </c>
      <c r="AY186" s="17" t="s">
        <v>153</v>
      </c>
      <c r="BE186" s="140">
        <f>IF(N186="základní",J186,0)</f>
        <v>40.68</v>
      </c>
      <c r="BF186" s="140">
        <f>IF(N186="snížená",J186,0)</f>
        <v>0</v>
      </c>
      <c r="BG186" s="140">
        <f>IF(N186="zákl. přenesená",J186,0)</f>
        <v>0</v>
      </c>
      <c r="BH186" s="140">
        <f>IF(N186="sníž. přenesená",J186,0)</f>
        <v>0</v>
      </c>
      <c r="BI186" s="140">
        <f>IF(N186="nulová",J186,0)</f>
        <v>0</v>
      </c>
      <c r="BJ186" s="17" t="s">
        <v>84</v>
      </c>
      <c r="BK186" s="140">
        <f>ROUND(I186*H186,2)</f>
        <v>40.68</v>
      </c>
      <c r="BL186" s="17" t="s">
        <v>161</v>
      </c>
      <c r="BM186" s="139" t="s">
        <v>257</v>
      </c>
    </row>
    <row r="187" spans="2:65" s="1" customFormat="1">
      <c r="B187" s="33"/>
      <c r="D187" s="141" t="s">
        <v>163</v>
      </c>
      <c r="F187" s="142" t="s">
        <v>258</v>
      </c>
      <c r="I187" s="143"/>
      <c r="L187" s="33"/>
      <c r="M187" s="144"/>
      <c r="T187" s="54"/>
      <c r="AT187" s="17" t="s">
        <v>163</v>
      </c>
      <c r="AU187" s="17" t="s">
        <v>86</v>
      </c>
    </row>
    <row r="188" spans="2:65" s="12" customFormat="1">
      <c r="B188" s="145"/>
      <c r="D188" s="146" t="s">
        <v>165</v>
      </c>
      <c r="E188" s="147" t="s">
        <v>32</v>
      </c>
      <c r="F188" s="148" t="s">
        <v>259</v>
      </c>
      <c r="H188" s="147" t="s">
        <v>32</v>
      </c>
      <c r="I188" s="149"/>
      <c r="L188" s="145"/>
      <c r="M188" s="150"/>
      <c r="T188" s="151"/>
      <c r="AT188" s="147" t="s">
        <v>165</v>
      </c>
      <c r="AU188" s="147" t="s">
        <v>86</v>
      </c>
      <c r="AV188" s="12" t="s">
        <v>84</v>
      </c>
      <c r="AW188" s="12" t="s">
        <v>37</v>
      </c>
      <c r="AX188" s="12" t="s">
        <v>76</v>
      </c>
      <c r="AY188" s="147" t="s">
        <v>153</v>
      </c>
    </row>
    <row r="189" spans="2:65" s="13" customFormat="1">
      <c r="B189" s="152"/>
      <c r="D189" s="146" t="s">
        <v>165</v>
      </c>
      <c r="E189" s="153" t="s">
        <v>32</v>
      </c>
      <c r="F189" s="154" t="s">
        <v>260</v>
      </c>
      <c r="H189" s="155">
        <v>0.18</v>
      </c>
      <c r="I189" s="156"/>
      <c r="L189" s="152"/>
      <c r="M189" s="157"/>
      <c r="T189" s="158"/>
      <c r="AT189" s="153" t="s">
        <v>165</v>
      </c>
      <c r="AU189" s="153" t="s">
        <v>86</v>
      </c>
      <c r="AV189" s="13" t="s">
        <v>86</v>
      </c>
      <c r="AW189" s="13" t="s">
        <v>37</v>
      </c>
      <c r="AX189" s="13" t="s">
        <v>84</v>
      </c>
      <c r="AY189" s="153" t="s">
        <v>153</v>
      </c>
    </row>
    <row r="190" spans="2:65" s="1" customFormat="1" ht="16.5" customHeight="1">
      <c r="B190" s="33"/>
      <c r="C190" s="128" t="s">
        <v>261</v>
      </c>
      <c r="D190" s="128" t="s">
        <v>156</v>
      </c>
      <c r="E190" s="129" t="s">
        <v>262</v>
      </c>
      <c r="F190" s="130" t="s">
        <v>263</v>
      </c>
      <c r="G190" s="131" t="s">
        <v>226</v>
      </c>
      <c r="H190" s="132">
        <v>18</v>
      </c>
      <c r="I190" s="133">
        <v>226.01</v>
      </c>
      <c r="J190" s="134">
        <f>ROUND(I190*H190,2)</f>
        <v>4068.18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0</v>
      </c>
      <c r="R190" s="137">
        <f>Q190*H190</f>
        <v>0</v>
      </c>
      <c r="S190" s="137">
        <v>6.4999999999999997E-3</v>
      </c>
      <c r="T190" s="138">
        <f>S190*H190</f>
        <v>0.11699999999999999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4068.18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4068.18</v>
      </c>
      <c r="BL190" s="17" t="s">
        <v>161</v>
      </c>
      <c r="BM190" s="139" t="s">
        <v>265</v>
      </c>
    </row>
    <row r="191" spans="2:65" s="12" customFormat="1">
      <c r="B191" s="145"/>
      <c r="D191" s="146" t="s">
        <v>165</v>
      </c>
      <c r="E191" s="147" t="s">
        <v>32</v>
      </c>
      <c r="F191" s="148" t="s">
        <v>266</v>
      </c>
      <c r="H191" s="147" t="s">
        <v>32</v>
      </c>
      <c r="I191" s="149"/>
      <c r="L191" s="145"/>
      <c r="M191" s="150"/>
      <c r="T191" s="151"/>
      <c r="AT191" s="147" t="s">
        <v>165</v>
      </c>
      <c r="AU191" s="147" t="s">
        <v>86</v>
      </c>
      <c r="AV191" s="12" t="s">
        <v>84</v>
      </c>
      <c r="AW191" s="12" t="s">
        <v>37</v>
      </c>
      <c r="AX191" s="12" t="s">
        <v>76</v>
      </c>
      <c r="AY191" s="147" t="s">
        <v>153</v>
      </c>
    </row>
    <row r="192" spans="2:65" s="13" customFormat="1">
      <c r="B192" s="152"/>
      <c r="D192" s="146" t="s">
        <v>165</v>
      </c>
      <c r="E192" s="153" t="s">
        <v>32</v>
      </c>
      <c r="F192" s="154" t="s">
        <v>267</v>
      </c>
      <c r="H192" s="155">
        <v>18</v>
      </c>
      <c r="I192" s="156"/>
      <c r="L192" s="152"/>
      <c r="M192" s="157"/>
      <c r="T192" s="158"/>
      <c r="AT192" s="153" t="s">
        <v>165</v>
      </c>
      <c r="AU192" s="153" t="s">
        <v>86</v>
      </c>
      <c r="AV192" s="13" t="s">
        <v>86</v>
      </c>
      <c r="AW192" s="13" t="s">
        <v>37</v>
      </c>
      <c r="AX192" s="13" t="s">
        <v>84</v>
      </c>
      <c r="AY192" s="153" t="s">
        <v>153</v>
      </c>
    </row>
    <row r="193" spans="2:65" s="1" customFormat="1" ht="24.2" customHeight="1">
      <c r="B193" s="33"/>
      <c r="C193" s="128" t="s">
        <v>268</v>
      </c>
      <c r="D193" s="128" t="s">
        <v>156</v>
      </c>
      <c r="E193" s="129" t="s">
        <v>269</v>
      </c>
      <c r="F193" s="130" t="s">
        <v>270</v>
      </c>
      <c r="G193" s="131" t="s">
        <v>271</v>
      </c>
      <c r="H193" s="132">
        <v>2</v>
      </c>
      <c r="I193" s="133">
        <v>84.76</v>
      </c>
      <c r="J193" s="134">
        <f>ROUND(I193*H193,2)</f>
        <v>169.52</v>
      </c>
      <c r="K193" s="130" t="s">
        <v>160</v>
      </c>
      <c r="L193" s="33"/>
      <c r="M193" s="135" t="s">
        <v>32</v>
      </c>
      <c r="N193" s="136" t="s">
        <v>47</v>
      </c>
      <c r="P193" s="137">
        <f>O193*H193</f>
        <v>0</v>
      </c>
      <c r="Q193" s="137">
        <v>0</v>
      </c>
      <c r="R193" s="137">
        <f>Q193*H193</f>
        <v>0</v>
      </c>
      <c r="S193" s="137">
        <v>2.5000000000000001E-2</v>
      </c>
      <c r="T193" s="138">
        <f>S193*H193</f>
        <v>0.05</v>
      </c>
      <c r="AR193" s="139" t="s">
        <v>261</v>
      </c>
      <c r="AT193" s="139" t="s">
        <v>156</v>
      </c>
      <c r="AU193" s="139" t="s">
        <v>86</v>
      </c>
      <c r="AY193" s="17" t="s">
        <v>153</v>
      </c>
      <c r="BE193" s="140">
        <f>IF(N193="základní",J193,0)</f>
        <v>169.52</v>
      </c>
      <c r="BF193" s="140">
        <f>IF(N193="snížená",J193,0)</f>
        <v>0</v>
      </c>
      <c r="BG193" s="140">
        <f>IF(N193="zákl. přenesená",J193,0)</f>
        <v>0</v>
      </c>
      <c r="BH193" s="140">
        <f>IF(N193="sníž. přenesená",J193,0)</f>
        <v>0</v>
      </c>
      <c r="BI193" s="140">
        <f>IF(N193="nulová",J193,0)</f>
        <v>0</v>
      </c>
      <c r="BJ193" s="17" t="s">
        <v>84</v>
      </c>
      <c r="BK193" s="140">
        <f>ROUND(I193*H193,2)</f>
        <v>169.52</v>
      </c>
      <c r="BL193" s="17" t="s">
        <v>261</v>
      </c>
      <c r="BM193" s="139" t="s">
        <v>272</v>
      </c>
    </row>
    <row r="194" spans="2:65" s="1" customFormat="1">
      <c r="B194" s="33"/>
      <c r="D194" s="141" t="s">
        <v>163</v>
      </c>
      <c r="F194" s="142" t="s">
        <v>273</v>
      </c>
      <c r="I194" s="143"/>
      <c r="L194" s="33"/>
      <c r="M194" s="144"/>
      <c r="T194" s="54"/>
      <c r="AT194" s="17" t="s">
        <v>163</v>
      </c>
      <c r="AU194" s="17" t="s">
        <v>86</v>
      </c>
    </row>
    <row r="195" spans="2:65" s="12" customFormat="1">
      <c r="B195" s="145"/>
      <c r="D195" s="146" t="s">
        <v>165</v>
      </c>
      <c r="E195" s="147" t="s">
        <v>32</v>
      </c>
      <c r="F195" s="148" t="s">
        <v>274</v>
      </c>
      <c r="H195" s="147" t="s">
        <v>32</v>
      </c>
      <c r="I195" s="149"/>
      <c r="L195" s="145"/>
      <c r="M195" s="150"/>
      <c r="T195" s="151"/>
      <c r="AT195" s="147" t="s">
        <v>165</v>
      </c>
      <c r="AU195" s="147" t="s">
        <v>86</v>
      </c>
      <c r="AV195" s="12" t="s">
        <v>84</v>
      </c>
      <c r="AW195" s="12" t="s">
        <v>37</v>
      </c>
      <c r="AX195" s="12" t="s">
        <v>76</v>
      </c>
      <c r="AY195" s="147" t="s">
        <v>153</v>
      </c>
    </row>
    <row r="196" spans="2:65" s="13" customFormat="1">
      <c r="B196" s="152"/>
      <c r="D196" s="146" t="s">
        <v>165</v>
      </c>
      <c r="E196" s="153" t="s">
        <v>32</v>
      </c>
      <c r="F196" s="154" t="s">
        <v>86</v>
      </c>
      <c r="H196" s="155">
        <v>2</v>
      </c>
      <c r="I196" s="156"/>
      <c r="L196" s="152"/>
      <c r="M196" s="157"/>
      <c r="T196" s="158"/>
      <c r="AT196" s="153" t="s">
        <v>165</v>
      </c>
      <c r="AU196" s="153" t="s">
        <v>86</v>
      </c>
      <c r="AV196" s="13" t="s">
        <v>86</v>
      </c>
      <c r="AW196" s="13" t="s">
        <v>37</v>
      </c>
      <c r="AX196" s="13" t="s">
        <v>84</v>
      </c>
      <c r="AY196" s="153" t="s">
        <v>153</v>
      </c>
    </row>
    <row r="197" spans="2:65" s="1" customFormat="1" ht="21.75" customHeight="1">
      <c r="B197" s="33"/>
      <c r="C197" s="128" t="s">
        <v>267</v>
      </c>
      <c r="D197" s="128" t="s">
        <v>156</v>
      </c>
      <c r="E197" s="129" t="s">
        <v>275</v>
      </c>
      <c r="F197" s="130" t="s">
        <v>276</v>
      </c>
      <c r="G197" s="131" t="s">
        <v>159</v>
      </c>
      <c r="H197" s="132">
        <v>3.3769999999999998</v>
      </c>
      <c r="I197" s="133">
        <v>226.01</v>
      </c>
      <c r="J197" s="134">
        <f>ROUND(I197*H197,2)</f>
        <v>763.24</v>
      </c>
      <c r="K197" s="130" t="s">
        <v>160</v>
      </c>
      <c r="L197" s="33"/>
      <c r="M197" s="135" t="s">
        <v>32</v>
      </c>
      <c r="N197" s="136" t="s">
        <v>47</v>
      </c>
      <c r="P197" s="137">
        <f>O197*H197</f>
        <v>0</v>
      </c>
      <c r="Q197" s="137">
        <v>0</v>
      </c>
      <c r="R197" s="137">
        <f>Q197*H197</f>
        <v>0</v>
      </c>
      <c r="S197" s="137">
        <v>0.05</v>
      </c>
      <c r="T197" s="138">
        <f>S197*H197</f>
        <v>0.16885</v>
      </c>
      <c r="AR197" s="139" t="s">
        <v>161</v>
      </c>
      <c r="AT197" s="139" t="s">
        <v>156</v>
      </c>
      <c r="AU197" s="139" t="s">
        <v>86</v>
      </c>
      <c r="AY197" s="17" t="s">
        <v>153</v>
      </c>
      <c r="BE197" s="140">
        <f>IF(N197="základní",J197,0)</f>
        <v>763.24</v>
      </c>
      <c r="BF197" s="140">
        <f>IF(N197="snížená",J197,0)</f>
        <v>0</v>
      </c>
      <c r="BG197" s="140">
        <f>IF(N197="zákl. přenesená",J197,0)</f>
        <v>0</v>
      </c>
      <c r="BH197" s="140">
        <f>IF(N197="sníž. přenesená",J197,0)</f>
        <v>0</v>
      </c>
      <c r="BI197" s="140">
        <f>IF(N197="nulová",J197,0)</f>
        <v>0</v>
      </c>
      <c r="BJ197" s="17" t="s">
        <v>84</v>
      </c>
      <c r="BK197" s="140">
        <f>ROUND(I197*H197,2)</f>
        <v>763.24</v>
      </c>
      <c r="BL197" s="17" t="s">
        <v>161</v>
      </c>
      <c r="BM197" s="139" t="s">
        <v>277</v>
      </c>
    </row>
    <row r="198" spans="2:65" s="1" customFormat="1">
      <c r="B198" s="33"/>
      <c r="D198" s="141" t="s">
        <v>163</v>
      </c>
      <c r="F198" s="142" t="s">
        <v>278</v>
      </c>
      <c r="I198" s="143"/>
      <c r="L198" s="33"/>
      <c r="M198" s="144"/>
      <c r="T198" s="54"/>
      <c r="AT198" s="17" t="s">
        <v>163</v>
      </c>
      <c r="AU198" s="17" t="s">
        <v>86</v>
      </c>
    </row>
    <row r="199" spans="2:65" s="12" customFormat="1">
      <c r="B199" s="145"/>
      <c r="D199" s="146" t="s">
        <v>165</v>
      </c>
      <c r="E199" s="147" t="s">
        <v>32</v>
      </c>
      <c r="F199" s="148" t="s">
        <v>172</v>
      </c>
      <c r="H199" s="147" t="s">
        <v>32</v>
      </c>
      <c r="I199" s="149"/>
      <c r="L199" s="145"/>
      <c r="M199" s="150"/>
      <c r="T199" s="151"/>
      <c r="AT199" s="147" t="s">
        <v>165</v>
      </c>
      <c r="AU199" s="147" t="s">
        <v>86</v>
      </c>
      <c r="AV199" s="12" t="s">
        <v>84</v>
      </c>
      <c r="AW199" s="12" t="s">
        <v>37</v>
      </c>
      <c r="AX199" s="12" t="s">
        <v>76</v>
      </c>
      <c r="AY199" s="147" t="s">
        <v>153</v>
      </c>
    </row>
    <row r="200" spans="2:65" s="13" customFormat="1">
      <c r="B200" s="152"/>
      <c r="D200" s="146" t="s">
        <v>165</v>
      </c>
      <c r="E200" s="153" t="s">
        <v>32</v>
      </c>
      <c r="F200" s="154" t="s">
        <v>173</v>
      </c>
      <c r="H200" s="155">
        <v>1.1639999999999999</v>
      </c>
      <c r="I200" s="156"/>
      <c r="L200" s="152"/>
      <c r="M200" s="157"/>
      <c r="T200" s="158"/>
      <c r="AT200" s="153" t="s">
        <v>165</v>
      </c>
      <c r="AU200" s="153" t="s">
        <v>86</v>
      </c>
      <c r="AV200" s="13" t="s">
        <v>86</v>
      </c>
      <c r="AW200" s="13" t="s">
        <v>37</v>
      </c>
      <c r="AX200" s="13" t="s">
        <v>76</v>
      </c>
      <c r="AY200" s="153" t="s">
        <v>153</v>
      </c>
    </row>
    <row r="201" spans="2:65" s="12" customFormat="1">
      <c r="B201" s="145"/>
      <c r="D201" s="146" t="s">
        <v>165</v>
      </c>
      <c r="E201" s="147" t="s">
        <v>32</v>
      </c>
      <c r="F201" s="148" t="s">
        <v>174</v>
      </c>
      <c r="H201" s="147" t="s">
        <v>32</v>
      </c>
      <c r="I201" s="149"/>
      <c r="L201" s="145"/>
      <c r="M201" s="150"/>
      <c r="T201" s="151"/>
      <c r="AT201" s="147" t="s">
        <v>165</v>
      </c>
      <c r="AU201" s="147" t="s">
        <v>86</v>
      </c>
      <c r="AV201" s="12" t="s">
        <v>84</v>
      </c>
      <c r="AW201" s="12" t="s">
        <v>37</v>
      </c>
      <c r="AX201" s="12" t="s">
        <v>76</v>
      </c>
      <c r="AY201" s="147" t="s">
        <v>153</v>
      </c>
    </row>
    <row r="202" spans="2:65" s="13" customFormat="1">
      <c r="B202" s="152"/>
      <c r="D202" s="146" t="s">
        <v>165</v>
      </c>
      <c r="E202" s="153" t="s">
        <v>32</v>
      </c>
      <c r="F202" s="154" t="s">
        <v>175</v>
      </c>
      <c r="H202" s="155">
        <v>1.278</v>
      </c>
      <c r="I202" s="156"/>
      <c r="L202" s="152"/>
      <c r="M202" s="157"/>
      <c r="T202" s="158"/>
      <c r="AT202" s="153" t="s">
        <v>165</v>
      </c>
      <c r="AU202" s="153" t="s">
        <v>86</v>
      </c>
      <c r="AV202" s="13" t="s">
        <v>86</v>
      </c>
      <c r="AW202" s="13" t="s">
        <v>37</v>
      </c>
      <c r="AX202" s="13" t="s">
        <v>76</v>
      </c>
      <c r="AY202" s="153" t="s">
        <v>153</v>
      </c>
    </row>
    <row r="203" spans="2:65" s="12" customFormat="1">
      <c r="B203" s="145"/>
      <c r="D203" s="146" t="s">
        <v>165</v>
      </c>
      <c r="E203" s="147" t="s">
        <v>32</v>
      </c>
      <c r="F203" s="148" t="s">
        <v>176</v>
      </c>
      <c r="H203" s="147" t="s">
        <v>32</v>
      </c>
      <c r="I203" s="149"/>
      <c r="L203" s="145"/>
      <c r="M203" s="150"/>
      <c r="T203" s="151"/>
      <c r="AT203" s="147" t="s">
        <v>165</v>
      </c>
      <c r="AU203" s="147" t="s">
        <v>86</v>
      </c>
      <c r="AV203" s="12" t="s">
        <v>84</v>
      </c>
      <c r="AW203" s="12" t="s">
        <v>37</v>
      </c>
      <c r="AX203" s="12" t="s">
        <v>76</v>
      </c>
      <c r="AY203" s="147" t="s">
        <v>153</v>
      </c>
    </row>
    <row r="204" spans="2:65" s="13" customFormat="1">
      <c r="B204" s="152"/>
      <c r="D204" s="146" t="s">
        <v>165</v>
      </c>
      <c r="E204" s="153" t="s">
        <v>32</v>
      </c>
      <c r="F204" s="154" t="s">
        <v>177</v>
      </c>
      <c r="H204" s="155">
        <v>0.93500000000000005</v>
      </c>
      <c r="I204" s="156"/>
      <c r="L204" s="152"/>
      <c r="M204" s="157"/>
      <c r="T204" s="158"/>
      <c r="AT204" s="153" t="s">
        <v>165</v>
      </c>
      <c r="AU204" s="153" t="s">
        <v>86</v>
      </c>
      <c r="AV204" s="13" t="s">
        <v>86</v>
      </c>
      <c r="AW204" s="13" t="s">
        <v>37</v>
      </c>
      <c r="AX204" s="13" t="s">
        <v>76</v>
      </c>
      <c r="AY204" s="153" t="s">
        <v>153</v>
      </c>
    </row>
    <row r="205" spans="2:65" s="14" customFormat="1">
      <c r="B205" s="159"/>
      <c r="D205" s="146" t="s">
        <v>165</v>
      </c>
      <c r="E205" s="160" t="s">
        <v>32</v>
      </c>
      <c r="F205" s="161" t="s">
        <v>178</v>
      </c>
      <c r="H205" s="162">
        <v>3.3769999999999998</v>
      </c>
      <c r="I205" s="163"/>
      <c r="L205" s="159"/>
      <c r="M205" s="164"/>
      <c r="T205" s="165"/>
      <c r="AT205" s="160" t="s">
        <v>165</v>
      </c>
      <c r="AU205" s="160" t="s">
        <v>86</v>
      </c>
      <c r="AV205" s="14" t="s">
        <v>161</v>
      </c>
      <c r="AW205" s="14" t="s">
        <v>37</v>
      </c>
      <c r="AX205" s="14" t="s">
        <v>84</v>
      </c>
      <c r="AY205" s="160" t="s">
        <v>153</v>
      </c>
    </row>
    <row r="206" spans="2:65" s="1" customFormat="1" ht="24.2" customHeight="1">
      <c r="B206" s="33"/>
      <c r="C206" s="128" t="s">
        <v>279</v>
      </c>
      <c r="D206" s="128" t="s">
        <v>156</v>
      </c>
      <c r="E206" s="129" t="s">
        <v>280</v>
      </c>
      <c r="F206" s="130" t="s">
        <v>281</v>
      </c>
      <c r="G206" s="131" t="s">
        <v>159</v>
      </c>
      <c r="H206" s="132">
        <v>9.5559999999999992</v>
      </c>
      <c r="I206" s="133">
        <v>226.01</v>
      </c>
      <c r="J206" s="134">
        <f>ROUND(I206*H206,2)</f>
        <v>2159.75</v>
      </c>
      <c r="K206" s="130" t="s">
        <v>160</v>
      </c>
      <c r="L206" s="33"/>
      <c r="M206" s="135" t="s">
        <v>32</v>
      </c>
      <c r="N206" s="136" t="s">
        <v>47</v>
      </c>
      <c r="P206" s="137">
        <f>O206*H206</f>
        <v>0</v>
      </c>
      <c r="Q206" s="137">
        <v>0</v>
      </c>
      <c r="R206" s="137">
        <f>Q206*H206</f>
        <v>0</v>
      </c>
      <c r="S206" s="137">
        <v>4.5999999999999999E-2</v>
      </c>
      <c r="T206" s="138">
        <f>S206*H206</f>
        <v>0.43957599999999997</v>
      </c>
      <c r="AR206" s="139" t="s">
        <v>161</v>
      </c>
      <c r="AT206" s="139" t="s">
        <v>156</v>
      </c>
      <c r="AU206" s="139" t="s">
        <v>86</v>
      </c>
      <c r="AY206" s="17" t="s">
        <v>153</v>
      </c>
      <c r="BE206" s="140">
        <f>IF(N206="základní",J206,0)</f>
        <v>2159.75</v>
      </c>
      <c r="BF206" s="140">
        <f>IF(N206="snížená",J206,0)</f>
        <v>0</v>
      </c>
      <c r="BG206" s="140">
        <f>IF(N206="zákl. přenesená",J206,0)</f>
        <v>0</v>
      </c>
      <c r="BH206" s="140">
        <f>IF(N206="sníž. přenesená",J206,0)</f>
        <v>0</v>
      </c>
      <c r="BI206" s="140">
        <f>IF(N206="nulová",J206,0)</f>
        <v>0</v>
      </c>
      <c r="BJ206" s="17" t="s">
        <v>84</v>
      </c>
      <c r="BK206" s="140">
        <f>ROUND(I206*H206,2)</f>
        <v>2159.75</v>
      </c>
      <c r="BL206" s="17" t="s">
        <v>161</v>
      </c>
      <c r="BM206" s="139" t="s">
        <v>282</v>
      </c>
    </row>
    <row r="207" spans="2:65" s="1" customFormat="1">
      <c r="B207" s="33"/>
      <c r="D207" s="141" t="s">
        <v>163</v>
      </c>
      <c r="F207" s="142" t="s">
        <v>283</v>
      </c>
      <c r="I207" s="143"/>
      <c r="L207" s="33"/>
      <c r="M207" s="144"/>
      <c r="T207" s="54"/>
      <c r="AT207" s="17" t="s">
        <v>163</v>
      </c>
      <c r="AU207" s="17" t="s">
        <v>86</v>
      </c>
    </row>
    <row r="208" spans="2:65" s="12" customFormat="1">
      <c r="B208" s="145"/>
      <c r="D208" s="146" t="s">
        <v>165</v>
      </c>
      <c r="E208" s="147" t="s">
        <v>32</v>
      </c>
      <c r="F208" s="148" t="s">
        <v>172</v>
      </c>
      <c r="H208" s="147" t="s">
        <v>32</v>
      </c>
      <c r="I208" s="149"/>
      <c r="L208" s="145"/>
      <c r="M208" s="150"/>
      <c r="T208" s="151"/>
      <c r="AT208" s="147" t="s">
        <v>165</v>
      </c>
      <c r="AU208" s="147" t="s">
        <v>86</v>
      </c>
      <c r="AV208" s="12" t="s">
        <v>84</v>
      </c>
      <c r="AW208" s="12" t="s">
        <v>37</v>
      </c>
      <c r="AX208" s="12" t="s">
        <v>76</v>
      </c>
      <c r="AY208" s="147" t="s">
        <v>153</v>
      </c>
    </row>
    <row r="209" spans="2:65" s="13" customFormat="1">
      <c r="B209" s="152"/>
      <c r="D209" s="146" t="s">
        <v>165</v>
      </c>
      <c r="E209" s="153" t="s">
        <v>32</v>
      </c>
      <c r="F209" s="154" t="s">
        <v>215</v>
      </c>
      <c r="H209" s="155">
        <v>3.0910000000000002</v>
      </c>
      <c r="I209" s="156"/>
      <c r="L209" s="152"/>
      <c r="M209" s="157"/>
      <c r="T209" s="158"/>
      <c r="AT209" s="153" t="s">
        <v>165</v>
      </c>
      <c r="AU209" s="153" t="s">
        <v>86</v>
      </c>
      <c r="AV209" s="13" t="s">
        <v>86</v>
      </c>
      <c r="AW209" s="13" t="s">
        <v>37</v>
      </c>
      <c r="AX209" s="13" t="s">
        <v>76</v>
      </c>
      <c r="AY209" s="153" t="s">
        <v>153</v>
      </c>
    </row>
    <row r="210" spans="2:65" s="12" customFormat="1">
      <c r="B210" s="145"/>
      <c r="D210" s="146" t="s">
        <v>165</v>
      </c>
      <c r="E210" s="147" t="s">
        <v>32</v>
      </c>
      <c r="F210" s="148" t="s">
        <v>174</v>
      </c>
      <c r="H210" s="147" t="s">
        <v>32</v>
      </c>
      <c r="I210" s="149"/>
      <c r="L210" s="145"/>
      <c r="M210" s="150"/>
      <c r="T210" s="151"/>
      <c r="AT210" s="147" t="s">
        <v>165</v>
      </c>
      <c r="AU210" s="147" t="s">
        <v>86</v>
      </c>
      <c r="AV210" s="12" t="s">
        <v>84</v>
      </c>
      <c r="AW210" s="12" t="s">
        <v>37</v>
      </c>
      <c r="AX210" s="12" t="s">
        <v>76</v>
      </c>
      <c r="AY210" s="147" t="s">
        <v>153</v>
      </c>
    </row>
    <row r="211" spans="2:65" s="13" customFormat="1">
      <c r="B211" s="152"/>
      <c r="D211" s="146" t="s">
        <v>165</v>
      </c>
      <c r="E211" s="153" t="s">
        <v>32</v>
      </c>
      <c r="F211" s="154" t="s">
        <v>216</v>
      </c>
      <c r="H211" s="155">
        <v>2.5059999999999998</v>
      </c>
      <c r="I211" s="156"/>
      <c r="L211" s="152"/>
      <c r="M211" s="157"/>
      <c r="T211" s="158"/>
      <c r="AT211" s="153" t="s">
        <v>165</v>
      </c>
      <c r="AU211" s="153" t="s">
        <v>86</v>
      </c>
      <c r="AV211" s="13" t="s">
        <v>86</v>
      </c>
      <c r="AW211" s="13" t="s">
        <v>37</v>
      </c>
      <c r="AX211" s="13" t="s">
        <v>76</v>
      </c>
      <c r="AY211" s="153" t="s">
        <v>153</v>
      </c>
    </row>
    <row r="212" spans="2:65" s="12" customFormat="1">
      <c r="B212" s="145"/>
      <c r="D212" s="146" t="s">
        <v>165</v>
      </c>
      <c r="E212" s="147" t="s">
        <v>32</v>
      </c>
      <c r="F212" s="148" t="s">
        <v>176</v>
      </c>
      <c r="H212" s="147" t="s">
        <v>32</v>
      </c>
      <c r="I212" s="149"/>
      <c r="L212" s="145"/>
      <c r="M212" s="150"/>
      <c r="T212" s="151"/>
      <c r="AT212" s="147" t="s">
        <v>165</v>
      </c>
      <c r="AU212" s="147" t="s">
        <v>86</v>
      </c>
      <c r="AV212" s="12" t="s">
        <v>84</v>
      </c>
      <c r="AW212" s="12" t="s">
        <v>37</v>
      </c>
      <c r="AX212" s="12" t="s">
        <v>76</v>
      </c>
      <c r="AY212" s="147" t="s">
        <v>153</v>
      </c>
    </row>
    <row r="213" spans="2:65" s="13" customFormat="1">
      <c r="B213" s="152"/>
      <c r="D213" s="146" t="s">
        <v>165</v>
      </c>
      <c r="E213" s="153" t="s">
        <v>32</v>
      </c>
      <c r="F213" s="154" t="s">
        <v>284</v>
      </c>
      <c r="H213" s="155">
        <v>3.9590000000000001</v>
      </c>
      <c r="I213" s="156"/>
      <c r="L213" s="152"/>
      <c r="M213" s="157"/>
      <c r="T213" s="158"/>
      <c r="AT213" s="153" t="s">
        <v>165</v>
      </c>
      <c r="AU213" s="153" t="s">
        <v>86</v>
      </c>
      <c r="AV213" s="13" t="s">
        <v>86</v>
      </c>
      <c r="AW213" s="13" t="s">
        <v>37</v>
      </c>
      <c r="AX213" s="13" t="s">
        <v>76</v>
      </c>
      <c r="AY213" s="153" t="s">
        <v>153</v>
      </c>
    </row>
    <row r="214" spans="2:65" s="14" customFormat="1">
      <c r="B214" s="159"/>
      <c r="D214" s="146" t="s">
        <v>165</v>
      </c>
      <c r="E214" s="160" t="s">
        <v>32</v>
      </c>
      <c r="F214" s="161" t="s">
        <v>178</v>
      </c>
      <c r="H214" s="162">
        <v>9.5559999999999992</v>
      </c>
      <c r="I214" s="163"/>
      <c r="L214" s="159"/>
      <c r="M214" s="164"/>
      <c r="T214" s="165"/>
      <c r="AT214" s="160" t="s">
        <v>165</v>
      </c>
      <c r="AU214" s="160" t="s">
        <v>86</v>
      </c>
      <c r="AV214" s="14" t="s">
        <v>161</v>
      </c>
      <c r="AW214" s="14" t="s">
        <v>37</v>
      </c>
      <c r="AX214" s="14" t="s">
        <v>84</v>
      </c>
      <c r="AY214" s="160" t="s">
        <v>153</v>
      </c>
    </row>
    <row r="215" spans="2:65" s="1" customFormat="1" ht="24.2" customHeight="1">
      <c r="B215" s="33"/>
      <c r="C215" s="128" t="s">
        <v>285</v>
      </c>
      <c r="D215" s="128" t="s">
        <v>156</v>
      </c>
      <c r="E215" s="129" t="s">
        <v>286</v>
      </c>
      <c r="F215" s="130" t="s">
        <v>287</v>
      </c>
      <c r="G215" s="131" t="s">
        <v>288</v>
      </c>
      <c r="H215" s="132">
        <v>1</v>
      </c>
      <c r="I215" s="133">
        <v>2919.36</v>
      </c>
      <c r="J215" s="134">
        <f>ROUND(I215*H215,2)</f>
        <v>2919.36</v>
      </c>
      <c r="K215" s="130" t="s">
        <v>264</v>
      </c>
      <c r="L215" s="33"/>
      <c r="M215" s="135" t="s">
        <v>32</v>
      </c>
      <c r="N215" s="136" t="s">
        <v>47</v>
      </c>
      <c r="P215" s="137">
        <f>O215*H215</f>
        <v>0</v>
      </c>
      <c r="Q215" s="137">
        <v>1.0000000000000001E-5</v>
      </c>
      <c r="R215" s="137">
        <f>Q215*H215</f>
        <v>1.0000000000000001E-5</v>
      </c>
      <c r="S215" s="137">
        <v>0</v>
      </c>
      <c r="T215" s="138">
        <f>S215*H215</f>
        <v>0</v>
      </c>
      <c r="AR215" s="139" t="s">
        <v>161</v>
      </c>
      <c r="AT215" s="139" t="s">
        <v>156</v>
      </c>
      <c r="AU215" s="139" t="s">
        <v>86</v>
      </c>
      <c r="AY215" s="17" t="s">
        <v>153</v>
      </c>
      <c r="BE215" s="140">
        <f>IF(N215="základní",J215,0)</f>
        <v>2919.36</v>
      </c>
      <c r="BF215" s="140">
        <f>IF(N215="snížená",J215,0)</f>
        <v>0</v>
      </c>
      <c r="BG215" s="140">
        <f>IF(N215="zákl. přenesená",J215,0)</f>
        <v>0</v>
      </c>
      <c r="BH215" s="140">
        <f>IF(N215="sníž. přenesená",J215,0)</f>
        <v>0</v>
      </c>
      <c r="BI215" s="140">
        <f>IF(N215="nulová",J215,0)</f>
        <v>0</v>
      </c>
      <c r="BJ215" s="17" t="s">
        <v>84</v>
      </c>
      <c r="BK215" s="140">
        <f>ROUND(I215*H215,2)</f>
        <v>2919.36</v>
      </c>
      <c r="BL215" s="17" t="s">
        <v>161</v>
      </c>
      <c r="BM215" s="139" t="s">
        <v>289</v>
      </c>
    </row>
    <row r="216" spans="2:65" s="11" customFormat="1" ht="22.9" customHeight="1">
      <c r="B216" s="116"/>
      <c r="D216" s="117" t="s">
        <v>75</v>
      </c>
      <c r="E216" s="126" t="s">
        <v>290</v>
      </c>
      <c r="F216" s="126" t="s">
        <v>291</v>
      </c>
      <c r="I216" s="119"/>
      <c r="J216" s="127">
        <f>BK216</f>
        <v>6673.0099999999993</v>
      </c>
      <c r="L216" s="116"/>
      <c r="M216" s="121"/>
      <c r="P216" s="122">
        <f>SUM(P217:P227)</f>
        <v>0</v>
      </c>
      <c r="R216" s="122">
        <f>SUM(R217:R227)</f>
        <v>0</v>
      </c>
      <c r="T216" s="123">
        <f>SUM(T217:T227)</f>
        <v>0</v>
      </c>
      <c r="AR216" s="117" t="s">
        <v>84</v>
      </c>
      <c r="AT216" s="124" t="s">
        <v>75</v>
      </c>
      <c r="AU216" s="124" t="s">
        <v>84</v>
      </c>
      <c r="AY216" s="117" t="s">
        <v>153</v>
      </c>
      <c r="BK216" s="125">
        <f>SUM(BK217:BK227)</f>
        <v>6673.0099999999993</v>
      </c>
    </row>
    <row r="217" spans="2:65" s="1" customFormat="1" ht="24.2" customHeight="1">
      <c r="B217" s="33"/>
      <c r="C217" s="128" t="s">
        <v>7</v>
      </c>
      <c r="D217" s="128" t="s">
        <v>156</v>
      </c>
      <c r="E217" s="129" t="s">
        <v>292</v>
      </c>
      <c r="F217" s="130" t="s">
        <v>293</v>
      </c>
      <c r="G217" s="131" t="s">
        <v>294</v>
      </c>
      <c r="H217" s="132">
        <v>2.5310000000000001</v>
      </c>
      <c r="I217" s="133">
        <v>1271.33</v>
      </c>
      <c r="J217" s="134">
        <f>ROUND(I217*H217,2)</f>
        <v>3217.74</v>
      </c>
      <c r="K217" s="130" t="s">
        <v>160</v>
      </c>
      <c r="L217" s="33"/>
      <c r="M217" s="135" t="s">
        <v>32</v>
      </c>
      <c r="N217" s="136" t="s">
        <v>47</v>
      </c>
      <c r="P217" s="137">
        <f>O217*H217</f>
        <v>0</v>
      </c>
      <c r="Q217" s="137">
        <v>0</v>
      </c>
      <c r="R217" s="137">
        <f>Q217*H217</f>
        <v>0</v>
      </c>
      <c r="S217" s="137">
        <v>0</v>
      </c>
      <c r="T217" s="138">
        <f>S217*H217</f>
        <v>0</v>
      </c>
      <c r="AR217" s="139" t="s">
        <v>161</v>
      </c>
      <c r="AT217" s="139" t="s">
        <v>156</v>
      </c>
      <c r="AU217" s="139" t="s">
        <v>86</v>
      </c>
      <c r="AY217" s="17" t="s">
        <v>153</v>
      </c>
      <c r="BE217" s="140">
        <f>IF(N217="základní",J217,0)</f>
        <v>3217.74</v>
      </c>
      <c r="BF217" s="140">
        <f>IF(N217="snížená",J217,0)</f>
        <v>0</v>
      </c>
      <c r="BG217" s="140">
        <f>IF(N217="zákl. přenesená",J217,0)</f>
        <v>0</v>
      </c>
      <c r="BH217" s="140">
        <f>IF(N217="sníž. přenesená",J217,0)</f>
        <v>0</v>
      </c>
      <c r="BI217" s="140">
        <f>IF(N217="nulová",J217,0)</f>
        <v>0</v>
      </c>
      <c r="BJ217" s="17" t="s">
        <v>84</v>
      </c>
      <c r="BK217" s="140">
        <f>ROUND(I217*H217,2)</f>
        <v>3217.74</v>
      </c>
      <c r="BL217" s="17" t="s">
        <v>161</v>
      </c>
      <c r="BM217" s="139" t="s">
        <v>295</v>
      </c>
    </row>
    <row r="218" spans="2:65" s="1" customFormat="1">
      <c r="B218" s="33"/>
      <c r="D218" s="141" t="s">
        <v>163</v>
      </c>
      <c r="F218" s="142" t="s">
        <v>296</v>
      </c>
      <c r="I218" s="143"/>
      <c r="L218" s="33"/>
      <c r="M218" s="144"/>
      <c r="T218" s="54"/>
      <c r="AT218" s="17" t="s">
        <v>163</v>
      </c>
      <c r="AU218" s="17" t="s">
        <v>86</v>
      </c>
    </row>
    <row r="219" spans="2:65" s="1" customFormat="1" ht="21.75" customHeight="1">
      <c r="B219" s="33"/>
      <c r="C219" s="128" t="s">
        <v>297</v>
      </c>
      <c r="D219" s="128" t="s">
        <v>156</v>
      </c>
      <c r="E219" s="129" t="s">
        <v>298</v>
      </c>
      <c r="F219" s="130" t="s">
        <v>299</v>
      </c>
      <c r="G219" s="131" t="s">
        <v>294</v>
      </c>
      <c r="H219" s="132">
        <v>2.5310000000000001</v>
      </c>
      <c r="I219" s="133">
        <v>452.03</v>
      </c>
      <c r="J219" s="134">
        <f>ROUND(I219*H219,2)</f>
        <v>1144.0899999999999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161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1144.0899999999999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1144.0899999999999</v>
      </c>
      <c r="BL219" s="17" t="s">
        <v>161</v>
      </c>
      <c r="BM219" s="139" t="s">
        <v>300</v>
      </c>
    </row>
    <row r="220" spans="2:65" s="1" customFormat="1">
      <c r="B220" s="33"/>
      <c r="D220" s="141" t="s">
        <v>163</v>
      </c>
      <c r="F220" s="142" t="s">
        <v>301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" customFormat="1" ht="24.2" customHeight="1">
      <c r="B221" s="33"/>
      <c r="C221" s="128" t="s">
        <v>302</v>
      </c>
      <c r="D221" s="128" t="s">
        <v>156</v>
      </c>
      <c r="E221" s="129" t="s">
        <v>303</v>
      </c>
      <c r="F221" s="130" t="s">
        <v>304</v>
      </c>
      <c r="G221" s="131" t="s">
        <v>294</v>
      </c>
      <c r="H221" s="132">
        <v>22.779</v>
      </c>
      <c r="I221" s="133">
        <v>12.52</v>
      </c>
      <c r="J221" s="134">
        <f>ROUND(I221*H221,2)</f>
        <v>285.19</v>
      </c>
      <c r="K221" s="130" t="s">
        <v>160</v>
      </c>
      <c r="L221" s="33"/>
      <c r="M221" s="135" t="s">
        <v>32</v>
      </c>
      <c r="N221" s="136" t="s">
        <v>47</v>
      </c>
      <c r="P221" s="137">
        <f>O221*H221</f>
        <v>0</v>
      </c>
      <c r="Q221" s="137">
        <v>0</v>
      </c>
      <c r="R221" s="137">
        <f>Q221*H221</f>
        <v>0</v>
      </c>
      <c r="S221" s="137">
        <v>0</v>
      </c>
      <c r="T221" s="138">
        <f>S221*H221</f>
        <v>0</v>
      </c>
      <c r="AR221" s="139" t="s">
        <v>161</v>
      </c>
      <c r="AT221" s="139" t="s">
        <v>156</v>
      </c>
      <c r="AU221" s="139" t="s">
        <v>86</v>
      </c>
      <c r="AY221" s="17" t="s">
        <v>153</v>
      </c>
      <c r="BE221" s="140">
        <f>IF(N221="základní",J221,0)</f>
        <v>285.19</v>
      </c>
      <c r="BF221" s="140">
        <f>IF(N221="snížená",J221,0)</f>
        <v>0</v>
      </c>
      <c r="BG221" s="140">
        <f>IF(N221="zákl. přenesená",J221,0)</f>
        <v>0</v>
      </c>
      <c r="BH221" s="140">
        <f>IF(N221="sníž. přenesená",J221,0)</f>
        <v>0</v>
      </c>
      <c r="BI221" s="140">
        <f>IF(N221="nulová",J221,0)</f>
        <v>0</v>
      </c>
      <c r="BJ221" s="17" t="s">
        <v>84</v>
      </c>
      <c r="BK221" s="140">
        <f>ROUND(I221*H221,2)</f>
        <v>285.19</v>
      </c>
      <c r="BL221" s="17" t="s">
        <v>161</v>
      </c>
      <c r="BM221" s="139" t="s">
        <v>305</v>
      </c>
    </row>
    <row r="222" spans="2:65" s="1" customFormat="1">
      <c r="B222" s="33"/>
      <c r="D222" s="141" t="s">
        <v>163</v>
      </c>
      <c r="F222" s="142" t="s">
        <v>306</v>
      </c>
      <c r="I222" s="143"/>
      <c r="L222" s="33"/>
      <c r="M222" s="144"/>
      <c r="T222" s="54"/>
      <c r="AT222" s="17" t="s">
        <v>163</v>
      </c>
      <c r="AU222" s="17" t="s">
        <v>86</v>
      </c>
    </row>
    <row r="223" spans="2:65" s="13" customFormat="1">
      <c r="B223" s="152"/>
      <c r="D223" s="146" t="s">
        <v>165</v>
      </c>
      <c r="E223" s="153" t="s">
        <v>32</v>
      </c>
      <c r="F223" s="154" t="s">
        <v>307</v>
      </c>
      <c r="H223" s="155">
        <v>22.779</v>
      </c>
      <c r="I223" s="156"/>
      <c r="L223" s="152"/>
      <c r="M223" s="157"/>
      <c r="T223" s="158"/>
      <c r="AT223" s="153" t="s">
        <v>165</v>
      </c>
      <c r="AU223" s="153" t="s">
        <v>86</v>
      </c>
      <c r="AV223" s="13" t="s">
        <v>86</v>
      </c>
      <c r="AW223" s="13" t="s">
        <v>37</v>
      </c>
      <c r="AX223" s="13" t="s">
        <v>84</v>
      </c>
      <c r="AY223" s="153" t="s">
        <v>153</v>
      </c>
    </row>
    <row r="224" spans="2:65" s="1" customFormat="1" ht="24.2" customHeight="1">
      <c r="B224" s="33"/>
      <c r="C224" s="128" t="s">
        <v>308</v>
      </c>
      <c r="D224" s="128" t="s">
        <v>156</v>
      </c>
      <c r="E224" s="129" t="s">
        <v>309</v>
      </c>
      <c r="F224" s="130" t="s">
        <v>310</v>
      </c>
      <c r="G224" s="131" t="s">
        <v>294</v>
      </c>
      <c r="H224" s="132">
        <v>2.286</v>
      </c>
      <c r="I224" s="133">
        <v>800.47</v>
      </c>
      <c r="J224" s="134">
        <f>ROUND(I224*H224,2)</f>
        <v>1829.87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0</v>
      </c>
      <c r="R224" s="137">
        <f>Q224*H224</f>
        <v>0</v>
      </c>
      <c r="S224" s="137">
        <v>0</v>
      </c>
      <c r="T224" s="138">
        <f>S224*H224</f>
        <v>0</v>
      </c>
      <c r="AR224" s="139" t="s">
        <v>161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1829.87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1829.87</v>
      </c>
      <c r="BL224" s="17" t="s">
        <v>161</v>
      </c>
      <c r="BM224" s="139" t="s">
        <v>311</v>
      </c>
    </row>
    <row r="225" spans="2:65" s="1" customFormat="1">
      <c r="B225" s="33"/>
      <c r="D225" s="141" t="s">
        <v>163</v>
      </c>
      <c r="F225" s="142" t="s">
        <v>312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313</v>
      </c>
      <c r="D226" s="128" t="s">
        <v>156</v>
      </c>
      <c r="E226" s="129" t="s">
        <v>314</v>
      </c>
      <c r="F226" s="130" t="s">
        <v>315</v>
      </c>
      <c r="G226" s="131" t="s">
        <v>294</v>
      </c>
      <c r="H226" s="132">
        <v>0.245</v>
      </c>
      <c r="I226" s="133">
        <v>800.47</v>
      </c>
      <c r="J226" s="134">
        <f>ROUND(I226*H226,2)</f>
        <v>196.12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0</v>
      </c>
      <c r="R226" s="137">
        <f>Q226*H226</f>
        <v>0</v>
      </c>
      <c r="S226" s="137">
        <v>0</v>
      </c>
      <c r="T226" s="138">
        <f>S226*H226</f>
        <v>0</v>
      </c>
      <c r="AR226" s="139" t="s">
        <v>161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196.12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196.12</v>
      </c>
      <c r="BL226" s="17" t="s">
        <v>161</v>
      </c>
      <c r="BM226" s="139" t="s">
        <v>316</v>
      </c>
    </row>
    <row r="227" spans="2:65" s="1" customFormat="1">
      <c r="B227" s="33"/>
      <c r="D227" s="141" t="s">
        <v>163</v>
      </c>
      <c r="F227" s="142" t="s">
        <v>317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1" customFormat="1" ht="22.9" customHeight="1">
      <c r="B228" s="116"/>
      <c r="D228" s="117" t="s">
        <v>75</v>
      </c>
      <c r="E228" s="126" t="s">
        <v>318</v>
      </c>
      <c r="F228" s="126" t="s">
        <v>319</v>
      </c>
      <c r="I228" s="119"/>
      <c r="J228" s="127">
        <f>BK228</f>
        <v>3522.86</v>
      </c>
      <c r="L228" s="116"/>
      <c r="M228" s="121"/>
      <c r="P228" s="122">
        <f>SUM(P229:P230)</f>
        <v>0</v>
      </c>
      <c r="R228" s="122">
        <f>SUM(R229:R230)</f>
        <v>0</v>
      </c>
      <c r="T228" s="123">
        <f>SUM(T229:T230)</f>
        <v>0</v>
      </c>
      <c r="AR228" s="117" t="s">
        <v>84</v>
      </c>
      <c r="AT228" s="124" t="s">
        <v>75</v>
      </c>
      <c r="AU228" s="124" t="s">
        <v>84</v>
      </c>
      <c r="AY228" s="117" t="s">
        <v>153</v>
      </c>
      <c r="BK228" s="125">
        <f>SUM(BK229:BK230)</f>
        <v>3522.86</v>
      </c>
    </row>
    <row r="229" spans="2:65" s="1" customFormat="1" ht="37.9" customHeight="1">
      <c r="B229" s="33"/>
      <c r="C229" s="128" t="s">
        <v>320</v>
      </c>
      <c r="D229" s="128" t="s">
        <v>156</v>
      </c>
      <c r="E229" s="129" t="s">
        <v>321</v>
      </c>
      <c r="F229" s="130" t="s">
        <v>322</v>
      </c>
      <c r="G229" s="131" t="s">
        <v>294</v>
      </c>
      <c r="H229" s="132">
        <v>2.7709999999999999</v>
      </c>
      <c r="I229" s="133">
        <v>1271.33</v>
      </c>
      <c r="J229" s="134">
        <f>ROUND(I229*H229,2)</f>
        <v>3522.86</v>
      </c>
      <c r="K229" s="130" t="s">
        <v>160</v>
      </c>
      <c r="L229" s="33"/>
      <c r="M229" s="135" t="s">
        <v>32</v>
      </c>
      <c r="N229" s="136" t="s">
        <v>47</v>
      </c>
      <c r="P229" s="137">
        <f>O229*H229</f>
        <v>0</v>
      </c>
      <c r="Q229" s="137">
        <v>0</v>
      </c>
      <c r="R229" s="137">
        <f>Q229*H229</f>
        <v>0</v>
      </c>
      <c r="S229" s="137">
        <v>0</v>
      </c>
      <c r="T229" s="138">
        <f>S229*H229</f>
        <v>0</v>
      </c>
      <c r="AR229" s="139" t="s">
        <v>161</v>
      </c>
      <c r="AT229" s="139" t="s">
        <v>156</v>
      </c>
      <c r="AU229" s="139" t="s">
        <v>86</v>
      </c>
      <c r="AY229" s="17" t="s">
        <v>153</v>
      </c>
      <c r="BE229" s="140">
        <f>IF(N229="základní",J229,0)</f>
        <v>3522.86</v>
      </c>
      <c r="BF229" s="140">
        <f>IF(N229="snížená",J229,0)</f>
        <v>0</v>
      </c>
      <c r="BG229" s="140">
        <f>IF(N229="zákl. přenesená",J229,0)</f>
        <v>0</v>
      </c>
      <c r="BH229" s="140">
        <f>IF(N229="sníž. přenesená",J229,0)</f>
        <v>0</v>
      </c>
      <c r="BI229" s="140">
        <f>IF(N229="nulová",J229,0)</f>
        <v>0</v>
      </c>
      <c r="BJ229" s="17" t="s">
        <v>84</v>
      </c>
      <c r="BK229" s="140">
        <f>ROUND(I229*H229,2)</f>
        <v>3522.86</v>
      </c>
      <c r="BL229" s="17" t="s">
        <v>161</v>
      </c>
      <c r="BM229" s="139" t="s">
        <v>323</v>
      </c>
    </row>
    <row r="230" spans="2:65" s="1" customFormat="1">
      <c r="B230" s="33"/>
      <c r="D230" s="141" t="s">
        <v>163</v>
      </c>
      <c r="F230" s="142" t="s">
        <v>324</v>
      </c>
      <c r="I230" s="143"/>
      <c r="L230" s="33"/>
      <c r="M230" s="144"/>
      <c r="T230" s="54"/>
      <c r="AT230" s="17" t="s">
        <v>163</v>
      </c>
      <c r="AU230" s="17" t="s">
        <v>86</v>
      </c>
    </row>
    <row r="231" spans="2:65" s="11" customFormat="1" ht="25.9" customHeight="1">
      <c r="B231" s="116"/>
      <c r="D231" s="117" t="s">
        <v>75</v>
      </c>
      <c r="E231" s="118" t="s">
        <v>325</v>
      </c>
      <c r="F231" s="118" t="s">
        <v>326</v>
      </c>
      <c r="I231" s="119"/>
      <c r="J231" s="120">
        <f>BK231</f>
        <v>120662.83</v>
      </c>
      <c r="L231" s="116"/>
      <c r="M231" s="121"/>
      <c r="P231" s="122">
        <f>P232+P257+P273+P314+P366+P383+P390+P437+P451+P505+P542+P559</f>
        <v>0</v>
      </c>
      <c r="R231" s="122">
        <f>R232+R257+R273+R314+R366+R383+R390+R437+R451+R505+R542+R559</f>
        <v>0.76809440520000005</v>
      </c>
      <c r="T231" s="123">
        <f>T232+T257+T273+T314+T366+T383+T390+T437+T451+T505+T542+T559</f>
        <v>0.12789</v>
      </c>
      <c r="AR231" s="117" t="s">
        <v>86</v>
      </c>
      <c r="AT231" s="124" t="s">
        <v>75</v>
      </c>
      <c r="AU231" s="124" t="s">
        <v>76</v>
      </c>
      <c r="AY231" s="117" t="s">
        <v>153</v>
      </c>
      <c r="BK231" s="125">
        <f>BK232+BK257+BK273+BK314+BK366+BK383+BK390+BK437+BK451+BK505+BK542+BK559</f>
        <v>120662.83</v>
      </c>
    </row>
    <row r="232" spans="2:65" s="11" customFormat="1" ht="22.9" customHeight="1">
      <c r="B232" s="116"/>
      <c r="D232" s="117" t="s">
        <v>75</v>
      </c>
      <c r="E232" s="126" t="s">
        <v>327</v>
      </c>
      <c r="F232" s="126" t="s">
        <v>328</v>
      </c>
      <c r="I232" s="119"/>
      <c r="J232" s="127">
        <f>BK232</f>
        <v>6827.78</v>
      </c>
      <c r="L232" s="116"/>
      <c r="M232" s="121"/>
      <c r="P232" s="122">
        <f>SUM(P233:P256)</f>
        <v>0</v>
      </c>
      <c r="R232" s="122">
        <f>SUM(R233:R256)</f>
        <v>1.5220000000000001E-2</v>
      </c>
      <c r="T232" s="123">
        <f>SUM(T233:T256)</f>
        <v>0</v>
      </c>
      <c r="AR232" s="117" t="s">
        <v>86</v>
      </c>
      <c r="AT232" s="124" t="s">
        <v>75</v>
      </c>
      <c r="AU232" s="124" t="s">
        <v>84</v>
      </c>
      <c r="AY232" s="117" t="s">
        <v>153</v>
      </c>
      <c r="BK232" s="125">
        <f>SUM(BK233:BK256)</f>
        <v>6827.78</v>
      </c>
    </row>
    <row r="233" spans="2:65" s="1" customFormat="1" ht="16.5" customHeight="1">
      <c r="B233" s="33"/>
      <c r="C233" s="128" t="s">
        <v>329</v>
      </c>
      <c r="D233" s="128" t="s">
        <v>156</v>
      </c>
      <c r="E233" s="129" t="s">
        <v>330</v>
      </c>
      <c r="F233" s="130" t="s">
        <v>331</v>
      </c>
      <c r="G233" s="131" t="s">
        <v>226</v>
      </c>
      <c r="H233" s="132">
        <v>2</v>
      </c>
      <c r="I233" s="133">
        <v>452.03</v>
      </c>
      <c r="J233" s="134">
        <f>ROUND(I233*H233,2)</f>
        <v>904.06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7.1000000000000002E-4</v>
      </c>
      <c r="R233" s="137">
        <f>Q233*H233</f>
        <v>1.42E-3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904.06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904.06</v>
      </c>
      <c r="BL233" s="17" t="s">
        <v>261</v>
      </c>
      <c r="BM233" s="139" t="s">
        <v>332</v>
      </c>
    </row>
    <row r="234" spans="2:65" s="1" customFormat="1">
      <c r="B234" s="33"/>
      <c r="D234" s="141" t="s">
        <v>163</v>
      </c>
      <c r="F234" s="142" t="s">
        <v>333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2" customFormat="1">
      <c r="B235" s="145"/>
      <c r="D235" s="146" t="s">
        <v>165</v>
      </c>
      <c r="E235" s="147" t="s">
        <v>32</v>
      </c>
      <c r="F235" s="148" t="s">
        <v>172</v>
      </c>
      <c r="H235" s="147" t="s">
        <v>32</v>
      </c>
      <c r="I235" s="149"/>
      <c r="L235" s="145"/>
      <c r="M235" s="150"/>
      <c r="T235" s="151"/>
      <c r="AT235" s="147" t="s">
        <v>165</v>
      </c>
      <c r="AU235" s="147" t="s">
        <v>86</v>
      </c>
      <c r="AV235" s="12" t="s">
        <v>84</v>
      </c>
      <c r="AW235" s="12" t="s">
        <v>37</v>
      </c>
      <c r="AX235" s="12" t="s">
        <v>76</v>
      </c>
      <c r="AY235" s="147" t="s">
        <v>153</v>
      </c>
    </row>
    <row r="236" spans="2:65" s="13" customFormat="1">
      <c r="B236" s="152"/>
      <c r="D236" s="146" t="s">
        <v>165</v>
      </c>
      <c r="E236" s="153" t="s">
        <v>32</v>
      </c>
      <c r="F236" s="154" t="s">
        <v>86</v>
      </c>
      <c r="H236" s="155">
        <v>2</v>
      </c>
      <c r="I236" s="156"/>
      <c r="L236" s="152"/>
      <c r="M236" s="157"/>
      <c r="T236" s="158"/>
      <c r="AT236" s="153" t="s">
        <v>165</v>
      </c>
      <c r="AU236" s="153" t="s">
        <v>86</v>
      </c>
      <c r="AV236" s="13" t="s">
        <v>86</v>
      </c>
      <c r="AW236" s="13" t="s">
        <v>37</v>
      </c>
      <c r="AX236" s="13" t="s">
        <v>84</v>
      </c>
      <c r="AY236" s="153" t="s">
        <v>153</v>
      </c>
    </row>
    <row r="237" spans="2:65" s="1" customFormat="1" ht="16.5" customHeight="1">
      <c r="B237" s="33"/>
      <c r="C237" s="128" t="s">
        <v>334</v>
      </c>
      <c r="D237" s="128" t="s">
        <v>156</v>
      </c>
      <c r="E237" s="129" t="s">
        <v>335</v>
      </c>
      <c r="F237" s="130" t="s">
        <v>336</v>
      </c>
      <c r="G237" s="131" t="s">
        <v>226</v>
      </c>
      <c r="H237" s="132">
        <v>6</v>
      </c>
      <c r="I237" s="133">
        <v>555.62</v>
      </c>
      <c r="J237" s="134">
        <f>ROUND(I237*H237,2)</f>
        <v>3333.72</v>
      </c>
      <c r="K237" s="130" t="s">
        <v>160</v>
      </c>
      <c r="L237" s="33"/>
      <c r="M237" s="135" t="s">
        <v>32</v>
      </c>
      <c r="N237" s="136" t="s">
        <v>47</v>
      </c>
      <c r="P237" s="137">
        <f>O237*H237</f>
        <v>0</v>
      </c>
      <c r="Q237" s="137">
        <v>2.0600000000000002E-3</v>
      </c>
      <c r="R237" s="137">
        <f>Q237*H237</f>
        <v>1.2360000000000001E-2</v>
      </c>
      <c r="S237" s="137">
        <v>0</v>
      </c>
      <c r="T237" s="138">
        <f>S237*H237</f>
        <v>0</v>
      </c>
      <c r="AR237" s="139" t="s">
        <v>261</v>
      </c>
      <c r="AT237" s="139" t="s">
        <v>156</v>
      </c>
      <c r="AU237" s="139" t="s">
        <v>86</v>
      </c>
      <c r="AY237" s="17" t="s">
        <v>153</v>
      </c>
      <c r="BE237" s="140">
        <f>IF(N237="základní",J237,0)</f>
        <v>3333.72</v>
      </c>
      <c r="BF237" s="140">
        <f>IF(N237="snížená",J237,0)</f>
        <v>0</v>
      </c>
      <c r="BG237" s="140">
        <f>IF(N237="zákl. přenesená",J237,0)</f>
        <v>0</v>
      </c>
      <c r="BH237" s="140">
        <f>IF(N237="sníž. přenesená",J237,0)</f>
        <v>0</v>
      </c>
      <c r="BI237" s="140">
        <f>IF(N237="nulová",J237,0)</f>
        <v>0</v>
      </c>
      <c r="BJ237" s="17" t="s">
        <v>84</v>
      </c>
      <c r="BK237" s="140">
        <f>ROUND(I237*H237,2)</f>
        <v>3333.72</v>
      </c>
      <c r="BL237" s="17" t="s">
        <v>261</v>
      </c>
      <c r="BM237" s="139" t="s">
        <v>337</v>
      </c>
    </row>
    <row r="238" spans="2:65" s="1" customFormat="1">
      <c r="B238" s="33"/>
      <c r="D238" s="141" t="s">
        <v>163</v>
      </c>
      <c r="F238" s="142" t="s">
        <v>338</v>
      </c>
      <c r="I238" s="143"/>
      <c r="L238" s="33"/>
      <c r="M238" s="144"/>
      <c r="T238" s="54"/>
      <c r="AT238" s="17" t="s">
        <v>163</v>
      </c>
      <c r="AU238" s="17" t="s">
        <v>86</v>
      </c>
    </row>
    <row r="239" spans="2:65" s="12" customFormat="1">
      <c r="B239" s="145"/>
      <c r="D239" s="146" t="s">
        <v>165</v>
      </c>
      <c r="E239" s="147" t="s">
        <v>32</v>
      </c>
      <c r="F239" s="148" t="s">
        <v>172</v>
      </c>
      <c r="H239" s="147" t="s">
        <v>32</v>
      </c>
      <c r="I239" s="149"/>
      <c r="L239" s="145"/>
      <c r="M239" s="150"/>
      <c r="T239" s="151"/>
      <c r="AT239" s="147" t="s">
        <v>165</v>
      </c>
      <c r="AU239" s="147" t="s">
        <v>86</v>
      </c>
      <c r="AV239" s="12" t="s">
        <v>84</v>
      </c>
      <c r="AW239" s="12" t="s">
        <v>37</v>
      </c>
      <c r="AX239" s="12" t="s">
        <v>76</v>
      </c>
      <c r="AY239" s="147" t="s">
        <v>153</v>
      </c>
    </row>
    <row r="240" spans="2:65" s="13" customFormat="1">
      <c r="B240" s="152"/>
      <c r="D240" s="146" t="s">
        <v>165</v>
      </c>
      <c r="E240" s="153" t="s">
        <v>32</v>
      </c>
      <c r="F240" s="154" t="s">
        <v>86</v>
      </c>
      <c r="H240" s="155">
        <v>2</v>
      </c>
      <c r="I240" s="156"/>
      <c r="L240" s="152"/>
      <c r="M240" s="157"/>
      <c r="T240" s="158"/>
      <c r="AT240" s="153" t="s">
        <v>165</v>
      </c>
      <c r="AU240" s="153" t="s">
        <v>86</v>
      </c>
      <c r="AV240" s="13" t="s">
        <v>86</v>
      </c>
      <c r="AW240" s="13" t="s">
        <v>37</v>
      </c>
      <c r="AX240" s="13" t="s">
        <v>76</v>
      </c>
      <c r="AY240" s="153" t="s">
        <v>153</v>
      </c>
    </row>
    <row r="241" spans="2:65" s="12" customFormat="1">
      <c r="B241" s="145"/>
      <c r="D241" s="146" t="s">
        <v>165</v>
      </c>
      <c r="E241" s="147" t="s">
        <v>32</v>
      </c>
      <c r="F241" s="148" t="s">
        <v>174</v>
      </c>
      <c r="H241" s="147" t="s">
        <v>32</v>
      </c>
      <c r="I241" s="149"/>
      <c r="L241" s="145"/>
      <c r="M241" s="150"/>
      <c r="T241" s="151"/>
      <c r="AT241" s="147" t="s">
        <v>165</v>
      </c>
      <c r="AU241" s="147" t="s">
        <v>86</v>
      </c>
      <c r="AV241" s="12" t="s">
        <v>84</v>
      </c>
      <c r="AW241" s="12" t="s">
        <v>37</v>
      </c>
      <c r="AX241" s="12" t="s">
        <v>76</v>
      </c>
      <c r="AY241" s="147" t="s">
        <v>153</v>
      </c>
    </row>
    <row r="242" spans="2:65" s="13" customFormat="1">
      <c r="B242" s="152"/>
      <c r="D242" s="146" t="s">
        <v>165</v>
      </c>
      <c r="E242" s="153" t="s">
        <v>32</v>
      </c>
      <c r="F242" s="154" t="s">
        <v>86</v>
      </c>
      <c r="H242" s="155">
        <v>2</v>
      </c>
      <c r="I242" s="156"/>
      <c r="L242" s="152"/>
      <c r="M242" s="157"/>
      <c r="T242" s="158"/>
      <c r="AT242" s="153" t="s">
        <v>165</v>
      </c>
      <c r="AU242" s="153" t="s">
        <v>86</v>
      </c>
      <c r="AV242" s="13" t="s">
        <v>86</v>
      </c>
      <c r="AW242" s="13" t="s">
        <v>37</v>
      </c>
      <c r="AX242" s="13" t="s">
        <v>76</v>
      </c>
      <c r="AY242" s="153" t="s">
        <v>153</v>
      </c>
    </row>
    <row r="243" spans="2:65" s="12" customFormat="1">
      <c r="B243" s="145"/>
      <c r="D243" s="146" t="s">
        <v>165</v>
      </c>
      <c r="E243" s="147" t="s">
        <v>32</v>
      </c>
      <c r="F243" s="148" t="s">
        <v>176</v>
      </c>
      <c r="H243" s="147" t="s">
        <v>32</v>
      </c>
      <c r="I243" s="149"/>
      <c r="L243" s="145"/>
      <c r="M243" s="150"/>
      <c r="T243" s="151"/>
      <c r="AT243" s="147" t="s">
        <v>165</v>
      </c>
      <c r="AU243" s="147" t="s">
        <v>86</v>
      </c>
      <c r="AV243" s="12" t="s">
        <v>84</v>
      </c>
      <c r="AW243" s="12" t="s">
        <v>37</v>
      </c>
      <c r="AX243" s="12" t="s">
        <v>76</v>
      </c>
      <c r="AY243" s="147" t="s">
        <v>153</v>
      </c>
    </row>
    <row r="244" spans="2:65" s="13" customFormat="1">
      <c r="B244" s="152"/>
      <c r="D244" s="146" t="s">
        <v>165</v>
      </c>
      <c r="E244" s="153" t="s">
        <v>32</v>
      </c>
      <c r="F244" s="154" t="s">
        <v>86</v>
      </c>
      <c r="H244" s="155">
        <v>2</v>
      </c>
      <c r="I244" s="156"/>
      <c r="L244" s="152"/>
      <c r="M244" s="157"/>
      <c r="T244" s="158"/>
      <c r="AT244" s="153" t="s">
        <v>165</v>
      </c>
      <c r="AU244" s="153" t="s">
        <v>86</v>
      </c>
      <c r="AV244" s="13" t="s">
        <v>86</v>
      </c>
      <c r="AW244" s="13" t="s">
        <v>37</v>
      </c>
      <c r="AX244" s="13" t="s">
        <v>76</v>
      </c>
      <c r="AY244" s="153" t="s">
        <v>153</v>
      </c>
    </row>
    <row r="245" spans="2:65" s="14" customFormat="1">
      <c r="B245" s="159"/>
      <c r="D245" s="146" t="s">
        <v>165</v>
      </c>
      <c r="E245" s="160" t="s">
        <v>32</v>
      </c>
      <c r="F245" s="161" t="s">
        <v>178</v>
      </c>
      <c r="H245" s="162">
        <v>6</v>
      </c>
      <c r="I245" s="163"/>
      <c r="L245" s="159"/>
      <c r="M245" s="164"/>
      <c r="T245" s="165"/>
      <c r="AT245" s="160" t="s">
        <v>165</v>
      </c>
      <c r="AU245" s="160" t="s">
        <v>86</v>
      </c>
      <c r="AV245" s="14" t="s">
        <v>161</v>
      </c>
      <c r="AW245" s="14" t="s">
        <v>37</v>
      </c>
      <c r="AX245" s="14" t="s">
        <v>84</v>
      </c>
      <c r="AY245" s="160" t="s">
        <v>153</v>
      </c>
    </row>
    <row r="246" spans="2:65" s="1" customFormat="1" ht="16.5" customHeight="1">
      <c r="B246" s="33"/>
      <c r="C246" s="128" t="s">
        <v>339</v>
      </c>
      <c r="D246" s="128" t="s">
        <v>156</v>
      </c>
      <c r="E246" s="129" t="s">
        <v>340</v>
      </c>
      <c r="F246" s="130" t="s">
        <v>341</v>
      </c>
      <c r="G246" s="131" t="s">
        <v>226</v>
      </c>
      <c r="H246" s="132">
        <v>3</v>
      </c>
      <c r="I246" s="133">
        <v>395.53</v>
      </c>
      <c r="J246" s="134">
        <f>ROUND(I246*H246,2)</f>
        <v>1186.5899999999999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4.8000000000000001E-4</v>
      </c>
      <c r="R246" s="137">
        <f>Q246*H246</f>
        <v>1.4400000000000001E-3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1186.5899999999999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1186.5899999999999</v>
      </c>
      <c r="BL246" s="17" t="s">
        <v>261</v>
      </c>
      <c r="BM246" s="139" t="s">
        <v>342</v>
      </c>
    </row>
    <row r="247" spans="2:65" s="1" customFormat="1">
      <c r="B247" s="33"/>
      <c r="D247" s="141" t="s">
        <v>163</v>
      </c>
      <c r="F247" s="142" t="s">
        <v>343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2" customFormat="1">
      <c r="B248" s="145"/>
      <c r="D248" s="146" t="s">
        <v>165</v>
      </c>
      <c r="E248" s="147" t="s">
        <v>32</v>
      </c>
      <c r="F248" s="148" t="s">
        <v>172</v>
      </c>
      <c r="H248" s="147" t="s">
        <v>32</v>
      </c>
      <c r="I248" s="149"/>
      <c r="L248" s="145"/>
      <c r="M248" s="150"/>
      <c r="T248" s="151"/>
      <c r="AT248" s="147" t="s">
        <v>165</v>
      </c>
      <c r="AU248" s="147" t="s">
        <v>86</v>
      </c>
      <c r="AV248" s="12" t="s">
        <v>84</v>
      </c>
      <c r="AW248" s="12" t="s">
        <v>37</v>
      </c>
      <c r="AX248" s="12" t="s">
        <v>76</v>
      </c>
      <c r="AY248" s="147" t="s">
        <v>153</v>
      </c>
    </row>
    <row r="249" spans="2:65" s="13" customFormat="1">
      <c r="B249" s="152"/>
      <c r="D249" s="146" t="s">
        <v>165</v>
      </c>
      <c r="E249" s="153" t="s">
        <v>32</v>
      </c>
      <c r="F249" s="154" t="s">
        <v>179</v>
      </c>
      <c r="H249" s="155">
        <v>3</v>
      </c>
      <c r="I249" s="156"/>
      <c r="L249" s="152"/>
      <c r="M249" s="157"/>
      <c r="T249" s="158"/>
      <c r="AT249" s="153" t="s">
        <v>165</v>
      </c>
      <c r="AU249" s="153" t="s">
        <v>86</v>
      </c>
      <c r="AV249" s="13" t="s">
        <v>86</v>
      </c>
      <c r="AW249" s="13" t="s">
        <v>37</v>
      </c>
      <c r="AX249" s="13" t="s">
        <v>84</v>
      </c>
      <c r="AY249" s="153" t="s">
        <v>153</v>
      </c>
    </row>
    <row r="250" spans="2:65" s="1" customFormat="1" ht="16.5" customHeight="1">
      <c r="B250" s="33"/>
      <c r="C250" s="128" t="s">
        <v>344</v>
      </c>
      <c r="D250" s="128" t="s">
        <v>156</v>
      </c>
      <c r="E250" s="129" t="s">
        <v>345</v>
      </c>
      <c r="F250" s="130" t="s">
        <v>346</v>
      </c>
      <c r="G250" s="131" t="s">
        <v>271</v>
      </c>
      <c r="H250" s="132">
        <v>2</v>
      </c>
      <c r="I250" s="133">
        <v>103.59</v>
      </c>
      <c r="J250" s="134">
        <f>ROUND(I250*H250,2)</f>
        <v>207.18</v>
      </c>
      <c r="K250" s="130" t="s">
        <v>160</v>
      </c>
      <c r="L250" s="33"/>
      <c r="M250" s="135" t="s">
        <v>32</v>
      </c>
      <c r="N250" s="136" t="s">
        <v>47</v>
      </c>
      <c r="P250" s="137">
        <f>O250*H250</f>
        <v>0</v>
      </c>
      <c r="Q250" s="137">
        <v>0</v>
      </c>
      <c r="R250" s="137">
        <f>Q250*H250</f>
        <v>0</v>
      </c>
      <c r="S250" s="137">
        <v>0</v>
      </c>
      <c r="T250" s="138">
        <f>S250*H250</f>
        <v>0</v>
      </c>
      <c r="AR250" s="139" t="s">
        <v>261</v>
      </c>
      <c r="AT250" s="139" t="s">
        <v>156</v>
      </c>
      <c r="AU250" s="139" t="s">
        <v>86</v>
      </c>
      <c r="AY250" s="17" t="s">
        <v>153</v>
      </c>
      <c r="BE250" s="140">
        <f>IF(N250="základní",J250,0)</f>
        <v>207.18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207.18</v>
      </c>
      <c r="BL250" s="17" t="s">
        <v>261</v>
      </c>
      <c r="BM250" s="139" t="s">
        <v>347</v>
      </c>
    </row>
    <row r="251" spans="2:65" s="1" customFormat="1">
      <c r="B251" s="33"/>
      <c r="D251" s="141" t="s">
        <v>163</v>
      </c>
      <c r="F251" s="142" t="s">
        <v>348</v>
      </c>
      <c r="I251" s="143"/>
      <c r="L251" s="33"/>
      <c r="M251" s="144"/>
      <c r="T251" s="54"/>
      <c r="AT251" s="17" t="s">
        <v>163</v>
      </c>
      <c r="AU251" s="17" t="s">
        <v>86</v>
      </c>
    </row>
    <row r="252" spans="2:65" s="1" customFormat="1" ht="16.5" customHeight="1">
      <c r="B252" s="33"/>
      <c r="C252" s="128" t="s">
        <v>349</v>
      </c>
      <c r="D252" s="128" t="s">
        <v>156</v>
      </c>
      <c r="E252" s="129" t="s">
        <v>350</v>
      </c>
      <c r="F252" s="130" t="s">
        <v>351</v>
      </c>
      <c r="G252" s="131" t="s">
        <v>271</v>
      </c>
      <c r="H252" s="132">
        <v>2</v>
      </c>
      <c r="I252" s="133">
        <v>141.26</v>
      </c>
      <c r="J252" s="134">
        <f>ROUND(I252*H252,2)</f>
        <v>282.52</v>
      </c>
      <c r="K252" s="130" t="s">
        <v>160</v>
      </c>
      <c r="L252" s="33"/>
      <c r="M252" s="135" t="s">
        <v>32</v>
      </c>
      <c r="N252" s="136" t="s">
        <v>47</v>
      </c>
      <c r="P252" s="137">
        <f>O252*H252</f>
        <v>0</v>
      </c>
      <c r="Q252" s="137">
        <v>0</v>
      </c>
      <c r="R252" s="137">
        <f>Q252*H252</f>
        <v>0</v>
      </c>
      <c r="S252" s="137">
        <v>0</v>
      </c>
      <c r="T252" s="138">
        <f>S252*H252</f>
        <v>0</v>
      </c>
      <c r="AR252" s="139" t="s">
        <v>261</v>
      </c>
      <c r="AT252" s="139" t="s">
        <v>156</v>
      </c>
      <c r="AU252" s="139" t="s">
        <v>86</v>
      </c>
      <c r="AY252" s="17" t="s">
        <v>153</v>
      </c>
      <c r="BE252" s="140">
        <f>IF(N252="základní",J252,0)</f>
        <v>282.52</v>
      </c>
      <c r="BF252" s="140">
        <f>IF(N252="snížená",J252,0)</f>
        <v>0</v>
      </c>
      <c r="BG252" s="140">
        <f>IF(N252="zákl. přenesená",J252,0)</f>
        <v>0</v>
      </c>
      <c r="BH252" s="140">
        <f>IF(N252="sníž. přenesená",J252,0)</f>
        <v>0</v>
      </c>
      <c r="BI252" s="140">
        <f>IF(N252="nulová",J252,0)</f>
        <v>0</v>
      </c>
      <c r="BJ252" s="17" t="s">
        <v>84</v>
      </c>
      <c r="BK252" s="140">
        <f>ROUND(I252*H252,2)</f>
        <v>282.52</v>
      </c>
      <c r="BL252" s="17" t="s">
        <v>261</v>
      </c>
      <c r="BM252" s="139" t="s">
        <v>352</v>
      </c>
    </row>
    <row r="253" spans="2:65" s="1" customFormat="1">
      <c r="B253" s="33"/>
      <c r="D253" s="141" t="s">
        <v>163</v>
      </c>
      <c r="F253" s="142" t="s">
        <v>353</v>
      </c>
      <c r="I253" s="143"/>
      <c r="L253" s="33"/>
      <c r="M253" s="144"/>
      <c r="T253" s="54"/>
      <c r="AT253" s="17" t="s">
        <v>163</v>
      </c>
      <c r="AU253" s="17" t="s">
        <v>86</v>
      </c>
    </row>
    <row r="254" spans="2:65" s="1" customFormat="1" ht="16.5" customHeight="1">
      <c r="B254" s="33"/>
      <c r="C254" s="128" t="s">
        <v>354</v>
      </c>
      <c r="D254" s="128" t="s">
        <v>156</v>
      </c>
      <c r="E254" s="129" t="s">
        <v>355</v>
      </c>
      <c r="F254" s="130" t="s">
        <v>356</v>
      </c>
      <c r="G254" s="131" t="s">
        <v>288</v>
      </c>
      <c r="H254" s="132">
        <v>1</v>
      </c>
      <c r="I254" s="133">
        <v>894.64</v>
      </c>
      <c r="J254" s="134">
        <f>ROUND(I254*H254,2)</f>
        <v>894.64</v>
      </c>
      <c r="K254" s="130" t="s">
        <v>264</v>
      </c>
      <c r="L254" s="33"/>
      <c r="M254" s="135" t="s">
        <v>32</v>
      </c>
      <c r="N254" s="136" t="s">
        <v>47</v>
      </c>
      <c r="P254" s="137">
        <f>O254*H254</f>
        <v>0</v>
      </c>
      <c r="Q254" s="137">
        <v>0</v>
      </c>
      <c r="R254" s="137">
        <f>Q254*H254</f>
        <v>0</v>
      </c>
      <c r="S254" s="137">
        <v>0</v>
      </c>
      <c r="T254" s="138">
        <f>S254*H254</f>
        <v>0</v>
      </c>
      <c r="AR254" s="139" t="s">
        <v>261</v>
      </c>
      <c r="AT254" s="139" t="s">
        <v>156</v>
      </c>
      <c r="AU254" s="139" t="s">
        <v>86</v>
      </c>
      <c r="AY254" s="17" t="s">
        <v>153</v>
      </c>
      <c r="BE254" s="140">
        <f>IF(N254="základní",J254,0)</f>
        <v>894.64</v>
      </c>
      <c r="BF254" s="140">
        <f>IF(N254="snížená",J254,0)</f>
        <v>0</v>
      </c>
      <c r="BG254" s="140">
        <f>IF(N254="zákl. přenesená",J254,0)</f>
        <v>0</v>
      </c>
      <c r="BH254" s="140">
        <f>IF(N254="sníž. přenesená",J254,0)</f>
        <v>0</v>
      </c>
      <c r="BI254" s="140">
        <f>IF(N254="nulová",J254,0)</f>
        <v>0</v>
      </c>
      <c r="BJ254" s="17" t="s">
        <v>84</v>
      </c>
      <c r="BK254" s="140">
        <f>ROUND(I254*H254,2)</f>
        <v>894.64</v>
      </c>
      <c r="BL254" s="17" t="s">
        <v>261</v>
      </c>
      <c r="BM254" s="139" t="s">
        <v>357</v>
      </c>
    </row>
    <row r="255" spans="2:65" s="1" customFormat="1" ht="24.2" customHeight="1">
      <c r="B255" s="33"/>
      <c r="C255" s="128" t="s">
        <v>358</v>
      </c>
      <c r="D255" s="128" t="s">
        <v>156</v>
      </c>
      <c r="E255" s="129" t="s">
        <v>359</v>
      </c>
      <c r="F255" s="130" t="s">
        <v>360</v>
      </c>
      <c r="G255" s="131" t="s">
        <v>294</v>
      </c>
      <c r="H255" s="132">
        <v>1.4999999999999999E-2</v>
      </c>
      <c r="I255" s="133">
        <v>1271.33</v>
      </c>
      <c r="J255" s="134">
        <f>ROUND(I255*H255,2)</f>
        <v>19.07</v>
      </c>
      <c r="K255" s="130" t="s">
        <v>160</v>
      </c>
      <c r="L255" s="33"/>
      <c r="M255" s="135" t="s">
        <v>32</v>
      </c>
      <c r="N255" s="136" t="s">
        <v>47</v>
      </c>
      <c r="P255" s="137">
        <f>O255*H255</f>
        <v>0</v>
      </c>
      <c r="Q255" s="137">
        <v>0</v>
      </c>
      <c r="R255" s="137">
        <f>Q255*H255</f>
        <v>0</v>
      </c>
      <c r="S255" s="137">
        <v>0</v>
      </c>
      <c r="T255" s="138">
        <f>S255*H255</f>
        <v>0</v>
      </c>
      <c r="AR255" s="139" t="s">
        <v>261</v>
      </c>
      <c r="AT255" s="139" t="s">
        <v>156</v>
      </c>
      <c r="AU255" s="139" t="s">
        <v>86</v>
      </c>
      <c r="AY255" s="17" t="s">
        <v>153</v>
      </c>
      <c r="BE255" s="140">
        <f>IF(N255="základní",J255,0)</f>
        <v>19.07</v>
      </c>
      <c r="BF255" s="140">
        <f>IF(N255="snížená",J255,0)</f>
        <v>0</v>
      </c>
      <c r="BG255" s="140">
        <f>IF(N255="zákl. přenesená",J255,0)</f>
        <v>0</v>
      </c>
      <c r="BH255" s="140">
        <f>IF(N255="sníž. přenesená",J255,0)</f>
        <v>0</v>
      </c>
      <c r="BI255" s="140">
        <f>IF(N255="nulová",J255,0)</f>
        <v>0</v>
      </c>
      <c r="BJ255" s="17" t="s">
        <v>84</v>
      </c>
      <c r="BK255" s="140">
        <f>ROUND(I255*H255,2)</f>
        <v>19.07</v>
      </c>
      <c r="BL255" s="17" t="s">
        <v>261</v>
      </c>
      <c r="BM255" s="139" t="s">
        <v>361</v>
      </c>
    </row>
    <row r="256" spans="2:65" s="1" customFormat="1">
      <c r="B256" s="33"/>
      <c r="D256" s="141" t="s">
        <v>163</v>
      </c>
      <c r="F256" s="142" t="s">
        <v>362</v>
      </c>
      <c r="I256" s="143"/>
      <c r="L256" s="33"/>
      <c r="M256" s="144"/>
      <c r="T256" s="54"/>
      <c r="AT256" s="17" t="s">
        <v>163</v>
      </c>
      <c r="AU256" s="17" t="s">
        <v>86</v>
      </c>
    </row>
    <row r="257" spans="2:65" s="11" customFormat="1" ht="22.9" customHeight="1">
      <c r="B257" s="116"/>
      <c r="D257" s="117" t="s">
        <v>75</v>
      </c>
      <c r="E257" s="126" t="s">
        <v>363</v>
      </c>
      <c r="F257" s="126" t="s">
        <v>364</v>
      </c>
      <c r="I257" s="119"/>
      <c r="J257" s="127">
        <f>BK257</f>
        <v>7628.4600000000009</v>
      </c>
      <c r="L257" s="116"/>
      <c r="M257" s="121"/>
      <c r="P257" s="122">
        <f>SUM(P258:P272)</f>
        <v>0</v>
      </c>
      <c r="R257" s="122">
        <f>SUM(R258:R272)</f>
        <v>1.3399999999999999E-2</v>
      </c>
      <c r="T257" s="123">
        <f>SUM(T258:T272)</f>
        <v>0</v>
      </c>
      <c r="AR257" s="117" t="s">
        <v>86</v>
      </c>
      <c r="AT257" s="124" t="s">
        <v>75</v>
      </c>
      <c r="AU257" s="124" t="s">
        <v>84</v>
      </c>
      <c r="AY257" s="117" t="s">
        <v>153</v>
      </c>
      <c r="BK257" s="125">
        <f>SUM(BK258:BK272)</f>
        <v>7628.4600000000009</v>
      </c>
    </row>
    <row r="258" spans="2:65" s="1" customFormat="1" ht="21.75" customHeight="1">
      <c r="B258" s="33"/>
      <c r="C258" s="128" t="s">
        <v>365</v>
      </c>
      <c r="D258" s="128" t="s">
        <v>156</v>
      </c>
      <c r="E258" s="129" t="s">
        <v>366</v>
      </c>
      <c r="F258" s="130" t="s">
        <v>367</v>
      </c>
      <c r="G258" s="131" t="s">
        <v>226</v>
      </c>
      <c r="H258" s="132">
        <v>5</v>
      </c>
      <c r="I258" s="133">
        <v>414.36</v>
      </c>
      <c r="J258" s="134">
        <f>ROUND(I258*H258,2)</f>
        <v>2071.8000000000002</v>
      </c>
      <c r="K258" s="130" t="s">
        <v>160</v>
      </c>
      <c r="L258" s="33"/>
      <c r="M258" s="135" t="s">
        <v>32</v>
      </c>
      <c r="N258" s="136" t="s">
        <v>47</v>
      </c>
      <c r="P258" s="137">
        <f>O258*H258</f>
        <v>0</v>
      </c>
      <c r="Q258" s="137">
        <v>1.16E-3</v>
      </c>
      <c r="R258" s="137">
        <f>Q258*H258</f>
        <v>5.7999999999999996E-3</v>
      </c>
      <c r="S258" s="137">
        <v>0</v>
      </c>
      <c r="T258" s="138">
        <f>S258*H258</f>
        <v>0</v>
      </c>
      <c r="AR258" s="139" t="s">
        <v>261</v>
      </c>
      <c r="AT258" s="139" t="s">
        <v>156</v>
      </c>
      <c r="AU258" s="139" t="s">
        <v>86</v>
      </c>
      <c r="AY258" s="17" t="s">
        <v>153</v>
      </c>
      <c r="BE258" s="140">
        <f>IF(N258="základní",J258,0)</f>
        <v>2071.8000000000002</v>
      </c>
      <c r="BF258" s="140">
        <f>IF(N258="snížená",J258,0)</f>
        <v>0</v>
      </c>
      <c r="BG258" s="140">
        <f>IF(N258="zákl. přenesená",J258,0)</f>
        <v>0</v>
      </c>
      <c r="BH258" s="140">
        <f>IF(N258="sníž. přenesená",J258,0)</f>
        <v>0</v>
      </c>
      <c r="BI258" s="140">
        <f>IF(N258="nulová",J258,0)</f>
        <v>0</v>
      </c>
      <c r="BJ258" s="17" t="s">
        <v>84</v>
      </c>
      <c r="BK258" s="140">
        <f>ROUND(I258*H258,2)</f>
        <v>2071.8000000000002</v>
      </c>
      <c r="BL258" s="17" t="s">
        <v>261</v>
      </c>
      <c r="BM258" s="139" t="s">
        <v>368</v>
      </c>
    </row>
    <row r="259" spans="2:65" s="1" customFormat="1">
      <c r="B259" s="33"/>
      <c r="D259" s="141" t="s">
        <v>163</v>
      </c>
      <c r="F259" s="142" t="s">
        <v>369</v>
      </c>
      <c r="I259" s="143"/>
      <c r="L259" s="33"/>
      <c r="M259" s="144"/>
      <c r="T259" s="54"/>
      <c r="AT259" s="17" t="s">
        <v>163</v>
      </c>
      <c r="AU259" s="17" t="s">
        <v>86</v>
      </c>
    </row>
    <row r="260" spans="2:65" s="1" customFormat="1" ht="21.75" customHeight="1">
      <c r="B260" s="33"/>
      <c r="C260" s="128" t="s">
        <v>370</v>
      </c>
      <c r="D260" s="128" t="s">
        <v>156</v>
      </c>
      <c r="E260" s="129" t="s">
        <v>371</v>
      </c>
      <c r="F260" s="130" t="s">
        <v>372</v>
      </c>
      <c r="G260" s="131" t="s">
        <v>226</v>
      </c>
      <c r="H260" s="132">
        <v>5</v>
      </c>
      <c r="I260" s="133">
        <v>452.03</v>
      </c>
      <c r="J260" s="134">
        <f>ROUND(I260*H260,2)</f>
        <v>2260.15</v>
      </c>
      <c r="K260" s="130" t="s">
        <v>160</v>
      </c>
      <c r="L260" s="33"/>
      <c r="M260" s="135" t="s">
        <v>32</v>
      </c>
      <c r="N260" s="136" t="s">
        <v>47</v>
      </c>
      <c r="P260" s="137">
        <f>O260*H260</f>
        <v>0</v>
      </c>
      <c r="Q260" s="137">
        <v>1.2600000000000001E-3</v>
      </c>
      <c r="R260" s="137">
        <f>Q260*H260</f>
        <v>6.3E-3</v>
      </c>
      <c r="S260" s="137">
        <v>0</v>
      </c>
      <c r="T260" s="138">
        <f>S260*H260</f>
        <v>0</v>
      </c>
      <c r="AR260" s="139" t="s">
        <v>261</v>
      </c>
      <c r="AT260" s="139" t="s">
        <v>156</v>
      </c>
      <c r="AU260" s="139" t="s">
        <v>86</v>
      </c>
      <c r="AY260" s="17" t="s">
        <v>153</v>
      </c>
      <c r="BE260" s="140">
        <f>IF(N260="základní",J260,0)</f>
        <v>2260.15</v>
      </c>
      <c r="BF260" s="140">
        <f>IF(N260="snížená",J260,0)</f>
        <v>0</v>
      </c>
      <c r="BG260" s="140">
        <f>IF(N260="zákl. přenesená",J260,0)</f>
        <v>0</v>
      </c>
      <c r="BH260" s="140">
        <f>IF(N260="sníž. přenesená",J260,0)</f>
        <v>0</v>
      </c>
      <c r="BI260" s="140">
        <f>IF(N260="nulová",J260,0)</f>
        <v>0</v>
      </c>
      <c r="BJ260" s="17" t="s">
        <v>84</v>
      </c>
      <c r="BK260" s="140">
        <f>ROUND(I260*H260,2)</f>
        <v>2260.15</v>
      </c>
      <c r="BL260" s="17" t="s">
        <v>261</v>
      </c>
      <c r="BM260" s="139" t="s">
        <v>373</v>
      </c>
    </row>
    <row r="261" spans="2:65" s="1" customFormat="1">
      <c r="B261" s="33"/>
      <c r="D261" s="141" t="s">
        <v>163</v>
      </c>
      <c r="F261" s="142" t="s">
        <v>374</v>
      </c>
      <c r="I261" s="143"/>
      <c r="L261" s="33"/>
      <c r="M261" s="144"/>
      <c r="T261" s="54"/>
      <c r="AT261" s="17" t="s">
        <v>163</v>
      </c>
      <c r="AU261" s="17" t="s">
        <v>86</v>
      </c>
    </row>
    <row r="262" spans="2:65" s="1" customFormat="1" ht="24.2" customHeight="1">
      <c r="B262" s="33"/>
      <c r="C262" s="128" t="s">
        <v>375</v>
      </c>
      <c r="D262" s="128" t="s">
        <v>156</v>
      </c>
      <c r="E262" s="129" t="s">
        <v>376</v>
      </c>
      <c r="F262" s="130" t="s">
        <v>377</v>
      </c>
      <c r="G262" s="131" t="s">
        <v>226</v>
      </c>
      <c r="H262" s="132">
        <v>10</v>
      </c>
      <c r="I262" s="133">
        <v>67.33</v>
      </c>
      <c r="J262" s="134">
        <f>ROUND(I262*H262,2)</f>
        <v>673.3</v>
      </c>
      <c r="K262" s="130" t="s">
        <v>160</v>
      </c>
      <c r="L262" s="33"/>
      <c r="M262" s="135" t="s">
        <v>32</v>
      </c>
      <c r="N262" s="136" t="s">
        <v>47</v>
      </c>
      <c r="P262" s="137">
        <f>O262*H262</f>
        <v>0</v>
      </c>
      <c r="Q262" s="137">
        <v>4.0000000000000003E-5</v>
      </c>
      <c r="R262" s="137">
        <f>Q262*H262</f>
        <v>4.0000000000000002E-4</v>
      </c>
      <c r="S262" s="137">
        <v>0</v>
      </c>
      <c r="T262" s="138">
        <f>S262*H262</f>
        <v>0</v>
      </c>
      <c r="AR262" s="139" t="s">
        <v>261</v>
      </c>
      <c r="AT262" s="139" t="s">
        <v>156</v>
      </c>
      <c r="AU262" s="139" t="s">
        <v>86</v>
      </c>
      <c r="AY262" s="17" t="s">
        <v>153</v>
      </c>
      <c r="BE262" s="140">
        <f>IF(N262="základní",J262,0)</f>
        <v>673.3</v>
      </c>
      <c r="BF262" s="140">
        <f>IF(N262="snížená",J262,0)</f>
        <v>0</v>
      </c>
      <c r="BG262" s="140">
        <f>IF(N262="zákl. přenesená",J262,0)</f>
        <v>0</v>
      </c>
      <c r="BH262" s="140">
        <f>IF(N262="sníž. přenesená",J262,0)</f>
        <v>0</v>
      </c>
      <c r="BI262" s="140">
        <f>IF(N262="nulová",J262,0)</f>
        <v>0</v>
      </c>
      <c r="BJ262" s="17" t="s">
        <v>84</v>
      </c>
      <c r="BK262" s="140">
        <f>ROUND(I262*H262,2)</f>
        <v>673.3</v>
      </c>
      <c r="BL262" s="17" t="s">
        <v>261</v>
      </c>
      <c r="BM262" s="139" t="s">
        <v>378</v>
      </c>
    </row>
    <row r="263" spans="2:65" s="1" customFormat="1">
      <c r="B263" s="33"/>
      <c r="D263" s="141" t="s">
        <v>163</v>
      </c>
      <c r="F263" s="142" t="s">
        <v>379</v>
      </c>
      <c r="I263" s="143"/>
      <c r="L263" s="33"/>
      <c r="M263" s="144"/>
      <c r="T263" s="54"/>
      <c r="AT263" s="17" t="s">
        <v>163</v>
      </c>
      <c r="AU263" s="17" t="s">
        <v>86</v>
      </c>
    </row>
    <row r="264" spans="2:65" s="1" customFormat="1" ht="16.5" customHeight="1">
      <c r="B264" s="33"/>
      <c r="C264" s="128" t="s">
        <v>380</v>
      </c>
      <c r="D264" s="128" t="s">
        <v>156</v>
      </c>
      <c r="E264" s="129" t="s">
        <v>381</v>
      </c>
      <c r="F264" s="130" t="s">
        <v>382</v>
      </c>
      <c r="G264" s="131" t="s">
        <v>271</v>
      </c>
      <c r="H264" s="132">
        <v>4</v>
      </c>
      <c r="I264" s="133">
        <v>218.48</v>
      </c>
      <c r="J264" s="134">
        <f>ROUND(I264*H264,2)</f>
        <v>873.92</v>
      </c>
      <c r="K264" s="130" t="s">
        <v>160</v>
      </c>
      <c r="L264" s="33"/>
      <c r="M264" s="135" t="s">
        <v>32</v>
      </c>
      <c r="N264" s="136" t="s">
        <v>47</v>
      </c>
      <c r="P264" s="137">
        <f>O264*H264</f>
        <v>0</v>
      </c>
      <c r="Q264" s="137">
        <v>2.0000000000000001E-4</v>
      </c>
      <c r="R264" s="137">
        <f>Q264*H264</f>
        <v>8.0000000000000004E-4</v>
      </c>
      <c r="S264" s="137">
        <v>0</v>
      </c>
      <c r="T264" s="138">
        <f>S264*H264</f>
        <v>0</v>
      </c>
      <c r="AR264" s="139" t="s">
        <v>261</v>
      </c>
      <c r="AT264" s="139" t="s">
        <v>156</v>
      </c>
      <c r="AU264" s="139" t="s">
        <v>86</v>
      </c>
      <c r="AY264" s="17" t="s">
        <v>153</v>
      </c>
      <c r="BE264" s="140">
        <f>IF(N264="základní",J264,0)</f>
        <v>873.92</v>
      </c>
      <c r="BF264" s="140">
        <f>IF(N264="snížená",J264,0)</f>
        <v>0</v>
      </c>
      <c r="BG264" s="140">
        <f>IF(N264="zákl. přenesená",J264,0)</f>
        <v>0</v>
      </c>
      <c r="BH264" s="140">
        <f>IF(N264="sníž. přenesená",J264,0)</f>
        <v>0</v>
      </c>
      <c r="BI264" s="140">
        <f>IF(N264="nulová",J264,0)</f>
        <v>0</v>
      </c>
      <c r="BJ264" s="17" t="s">
        <v>84</v>
      </c>
      <c r="BK264" s="140">
        <f>ROUND(I264*H264,2)</f>
        <v>873.92</v>
      </c>
      <c r="BL264" s="17" t="s">
        <v>261</v>
      </c>
      <c r="BM264" s="139" t="s">
        <v>383</v>
      </c>
    </row>
    <row r="265" spans="2:65" s="1" customFormat="1">
      <c r="B265" s="33"/>
      <c r="D265" s="141" t="s">
        <v>163</v>
      </c>
      <c r="F265" s="142" t="s">
        <v>384</v>
      </c>
      <c r="I265" s="143"/>
      <c r="L265" s="33"/>
      <c r="M265" s="144"/>
      <c r="T265" s="54"/>
      <c r="AT265" s="17" t="s">
        <v>163</v>
      </c>
      <c r="AU265" s="17" t="s">
        <v>86</v>
      </c>
    </row>
    <row r="266" spans="2:65" s="1" customFormat="1" ht="16.5" customHeight="1">
      <c r="B266" s="33"/>
      <c r="C266" s="128" t="s">
        <v>385</v>
      </c>
      <c r="D266" s="128" t="s">
        <v>156</v>
      </c>
      <c r="E266" s="129" t="s">
        <v>386</v>
      </c>
      <c r="F266" s="130" t="s">
        <v>387</v>
      </c>
      <c r="G266" s="131" t="s">
        <v>271</v>
      </c>
      <c r="H266" s="132">
        <v>4</v>
      </c>
      <c r="I266" s="133">
        <v>150.68</v>
      </c>
      <c r="J266" s="134">
        <f>ROUND(I266*H266,2)</f>
        <v>602.72</v>
      </c>
      <c r="K266" s="130" t="s">
        <v>160</v>
      </c>
      <c r="L266" s="33"/>
      <c r="M266" s="135" t="s">
        <v>32</v>
      </c>
      <c r="N266" s="136" t="s">
        <v>47</v>
      </c>
      <c r="P266" s="137">
        <f>O266*H266</f>
        <v>0</v>
      </c>
      <c r="Q266" s="137">
        <v>0</v>
      </c>
      <c r="R266" s="137">
        <f>Q266*H266</f>
        <v>0</v>
      </c>
      <c r="S266" s="137">
        <v>0</v>
      </c>
      <c r="T266" s="138">
        <f>S266*H266</f>
        <v>0</v>
      </c>
      <c r="AR266" s="139" t="s">
        <v>261</v>
      </c>
      <c r="AT266" s="139" t="s">
        <v>156</v>
      </c>
      <c r="AU266" s="139" t="s">
        <v>86</v>
      </c>
      <c r="AY266" s="17" t="s">
        <v>153</v>
      </c>
      <c r="BE266" s="140">
        <f>IF(N266="základní",J266,0)</f>
        <v>602.72</v>
      </c>
      <c r="BF266" s="140">
        <f>IF(N266="snížená",J266,0)</f>
        <v>0</v>
      </c>
      <c r="BG266" s="140">
        <f>IF(N266="zákl. přenesená",J266,0)</f>
        <v>0</v>
      </c>
      <c r="BH266" s="140">
        <f>IF(N266="sníž. přenesená",J266,0)</f>
        <v>0</v>
      </c>
      <c r="BI266" s="140">
        <f>IF(N266="nulová",J266,0)</f>
        <v>0</v>
      </c>
      <c r="BJ266" s="17" t="s">
        <v>84</v>
      </c>
      <c r="BK266" s="140">
        <f>ROUND(I266*H266,2)</f>
        <v>602.72</v>
      </c>
      <c r="BL266" s="17" t="s">
        <v>261</v>
      </c>
      <c r="BM266" s="139" t="s">
        <v>388</v>
      </c>
    </row>
    <row r="267" spans="2:65" s="1" customFormat="1">
      <c r="B267" s="33"/>
      <c r="D267" s="141" t="s">
        <v>163</v>
      </c>
      <c r="F267" s="142" t="s">
        <v>389</v>
      </c>
      <c r="I267" s="143"/>
      <c r="L267" s="33"/>
      <c r="M267" s="144"/>
      <c r="T267" s="54"/>
      <c r="AT267" s="17" t="s">
        <v>163</v>
      </c>
      <c r="AU267" s="17" t="s">
        <v>86</v>
      </c>
    </row>
    <row r="268" spans="2:65" s="1" customFormat="1" ht="16.5" customHeight="1">
      <c r="B268" s="33"/>
      <c r="C268" s="128" t="s">
        <v>390</v>
      </c>
      <c r="D268" s="128" t="s">
        <v>156</v>
      </c>
      <c r="E268" s="129" t="s">
        <v>391</v>
      </c>
      <c r="F268" s="130" t="s">
        <v>392</v>
      </c>
      <c r="G268" s="131" t="s">
        <v>288</v>
      </c>
      <c r="H268" s="132">
        <v>1</v>
      </c>
      <c r="I268" s="133">
        <v>894.64</v>
      </c>
      <c r="J268" s="134">
        <f>ROUND(I268*H268,2)</f>
        <v>894.64</v>
      </c>
      <c r="K268" s="130" t="s">
        <v>264</v>
      </c>
      <c r="L268" s="33"/>
      <c r="M268" s="135" t="s">
        <v>32</v>
      </c>
      <c r="N268" s="136" t="s">
        <v>47</v>
      </c>
      <c r="P268" s="137">
        <f>O268*H268</f>
        <v>0</v>
      </c>
      <c r="Q268" s="137">
        <v>0</v>
      </c>
      <c r="R268" s="137">
        <f>Q268*H268</f>
        <v>0</v>
      </c>
      <c r="S268" s="137">
        <v>0</v>
      </c>
      <c r="T268" s="138">
        <f>S268*H268</f>
        <v>0</v>
      </c>
      <c r="AR268" s="139" t="s">
        <v>261</v>
      </c>
      <c r="AT268" s="139" t="s">
        <v>156</v>
      </c>
      <c r="AU268" s="139" t="s">
        <v>86</v>
      </c>
      <c r="AY268" s="17" t="s">
        <v>153</v>
      </c>
      <c r="BE268" s="140">
        <f>IF(N268="základní",J268,0)</f>
        <v>894.64</v>
      </c>
      <c r="BF268" s="140">
        <f>IF(N268="snížená",J268,0)</f>
        <v>0</v>
      </c>
      <c r="BG268" s="140">
        <f>IF(N268="zákl. přenesená",J268,0)</f>
        <v>0</v>
      </c>
      <c r="BH268" s="140">
        <f>IF(N268="sníž. přenesená",J268,0)</f>
        <v>0</v>
      </c>
      <c r="BI268" s="140">
        <f>IF(N268="nulová",J268,0)</f>
        <v>0</v>
      </c>
      <c r="BJ268" s="17" t="s">
        <v>84</v>
      </c>
      <c r="BK268" s="140">
        <f>ROUND(I268*H268,2)</f>
        <v>894.64</v>
      </c>
      <c r="BL268" s="17" t="s">
        <v>261</v>
      </c>
      <c r="BM268" s="139" t="s">
        <v>393</v>
      </c>
    </row>
    <row r="269" spans="2:65" s="1" customFormat="1" ht="21.75" customHeight="1">
      <c r="B269" s="33"/>
      <c r="C269" s="128" t="s">
        <v>394</v>
      </c>
      <c r="D269" s="128" t="s">
        <v>156</v>
      </c>
      <c r="E269" s="129" t="s">
        <v>395</v>
      </c>
      <c r="F269" s="130" t="s">
        <v>396</v>
      </c>
      <c r="G269" s="131" t="s">
        <v>226</v>
      </c>
      <c r="H269" s="132">
        <v>10</v>
      </c>
      <c r="I269" s="133">
        <v>23.54</v>
      </c>
      <c r="J269" s="134">
        <f>ROUND(I269*H269,2)</f>
        <v>235.4</v>
      </c>
      <c r="K269" s="130" t="s">
        <v>160</v>
      </c>
      <c r="L269" s="33"/>
      <c r="M269" s="135" t="s">
        <v>32</v>
      </c>
      <c r="N269" s="136" t="s">
        <v>47</v>
      </c>
      <c r="P269" s="137">
        <f>O269*H269</f>
        <v>0</v>
      </c>
      <c r="Q269" s="137">
        <v>1.0000000000000001E-5</v>
      </c>
      <c r="R269" s="137">
        <f>Q269*H269</f>
        <v>1E-4</v>
      </c>
      <c r="S269" s="137">
        <v>0</v>
      </c>
      <c r="T269" s="138">
        <f>S269*H269</f>
        <v>0</v>
      </c>
      <c r="AR269" s="139" t="s">
        <v>261</v>
      </c>
      <c r="AT269" s="139" t="s">
        <v>156</v>
      </c>
      <c r="AU269" s="139" t="s">
        <v>86</v>
      </c>
      <c r="AY269" s="17" t="s">
        <v>153</v>
      </c>
      <c r="BE269" s="140">
        <f>IF(N269="základní",J269,0)</f>
        <v>235.4</v>
      </c>
      <c r="BF269" s="140">
        <f>IF(N269="snížená",J269,0)</f>
        <v>0</v>
      </c>
      <c r="BG269" s="140">
        <f>IF(N269="zákl. přenesená",J269,0)</f>
        <v>0</v>
      </c>
      <c r="BH269" s="140">
        <f>IF(N269="sníž. přenesená",J269,0)</f>
        <v>0</v>
      </c>
      <c r="BI269" s="140">
        <f>IF(N269="nulová",J269,0)</f>
        <v>0</v>
      </c>
      <c r="BJ269" s="17" t="s">
        <v>84</v>
      </c>
      <c r="BK269" s="140">
        <f>ROUND(I269*H269,2)</f>
        <v>235.4</v>
      </c>
      <c r="BL269" s="17" t="s">
        <v>261</v>
      </c>
      <c r="BM269" s="139" t="s">
        <v>397</v>
      </c>
    </row>
    <row r="270" spans="2:65" s="1" customFormat="1">
      <c r="B270" s="33"/>
      <c r="D270" s="141" t="s">
        <v>163</v>
      </c>
      <c r="F270" s="142" t="s">
        <v>398</v>
      </c>
      <c r="I270" s="143"/>
      <c r="L270" s="33"/>
      <c r="M270" s="144"/>
      <c r="T270" s="54"/>
      <c r="AT270" s="17" t="s">
        <v>163</v>
      </c>
      <c r="AU270" s="17" t="s">
        <v>86</v>
      </c>
    </row>
    <row r="271" spans="2:65" s="1" customFormat="1" ht="24.2" customHeight="1">
      <c r="B271" s="33"/>
      <c r="C271" s="128" t="s">
        <v>399</v>
      </c>
      <c r="D271" s="128" t="s">
        <v>156</v>
      </c>
      <c r="E271" s="129" t="s">
        <v>400</v>
      </c>
      <c r="F271" s="130" t="s">
        <v>401</v>
      </c>
      <c r="G271" s="131" t="s">
        <v>294</v>
      </c>
      <c r="H271" s="132">
        <v>1.2999999999999999E-2</v>
      </c>
      <c r="I271" s="133">
        <v>1271.33</v>
      </c>
      <c r="J271" s="134">
        <f>ROUND(I271*H271,2)</f>
        <v>16.53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16.53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16.53</v>
      </c>
      <c r="BL271" s="17" t="s">
        <v>261</v>
      </c>
      <c r="BM271" s="139" t="s">
        <v>402</v>
      </c>
    </row>
    <row r="272" spans="2:65" s="1" customFormat="1">
      <c r="B272" s="33"/>
      <c r="D272" s="141" t="s">
        <v>163</v>
      </c>
      <c r="F272" s="142" t="s">
        <v>403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404</v>
      </c>
      <c r="F273" s="126" t="s">
        <v>405</v>
      </c>
      <c r="I273" s="119"/>
      <c r="J273" s="127">
        <f>BK273</f>
        <v>34615.699999999997</v>
      </c>
      <c r="L273" s="116"/>
      <c r="M273" s="121"/>
      <c r="P273" s="122">
        <f>SUM(P274:P313)</f>
        <v>0</v>
      </c>
      <c r="R273" s="122">
        <f>SUM(R274:R313)</f>
        <v>8.8920000000000013E-2</v>
      </c>
      <c r="T273" s="123">
        <f>SUM(T274:T313)</f>
        <v>6.8989999999999996E-2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SUM(BK274:BK313)</f>
        <v>34615.699999999997</v>
      </c>
    </row>
    <row r="274" spans="2:65" s="1" customFormat="1" ht="16.5" customHeight="1">
      <c r="B274" s="33"/>
      <c r="C274" s="128" t="s">
        <v>406</v>
      </c>
      <c r="D274" s="128" t="s">
        <v>156</v>
      </c>
      <c r="E274" s="129" t="s">
        <v>407</v>
      </c>
      <c r="F274" s="130" t="s">
        <v>408</v>
      </c>
      <c r="G274" s="131" t="s">
        <v>409</v>
      </c>
      <c r="H274" s="132">
        <v>2</v>
      </c>
      <c r="I274" s="133">
        <v>84.76</v>
      </c>
      <c r="J274" s="134">
        <f>ROUND(I274*H274,2)</f>
        <v>169.52</v>
      </c>
      <c r="K274" s="130" t="s">
        <v>160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1.56E-3</v>
      </c>
      <c r="T274" s="138">
        <f>S274*H274</f>
        <v>3.1199999999999999E-3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169.52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169.52</v>
      </c>
      <c r="BL274" s="17" t="s">
        <v>261</v>
      </c>
      <c r="BM274" s="139" t="s">
        <v>410</v>
      </c>
    </row>
    <row r="275" spans="2:65" s="1" customFormat="1">
      <c r="B275" s="33"/>
      <c r="D275" s="141" t="s">
        <v>163</v>
      </c>
      <c r="F275" s="142" t="s">
        <v>411</v>
      </c>
      <c r="I275" s="143"/>
      <c r="L275" s="33"/>
      <c r="M275" s="144"/>
      <c r="T275" s="54"/>
      <c r="AT275" s="17" t="s">
        <v>163</v>
      </c>
      <c r="AU275" s="17" t="s">
        <v>86</v>
      </c>
    </row>
    <row r="276" spans="2:65" s="1" customFormat="1" ht="16.5" customHeight="1">
      <c r="B276" s="33"/>
      <c r="C276" s="128" t="s">
        <v>412</v>
      </c>
      <c r="D276" s="128" t="s">
        <v>156</v>
      </c>
      <c r="E276" s="129" t="s">
        <v>413</v>
      </c>
      <c r="F276" s="130" t="s">
        <v>414</v>
      </c>
      <c r="G276" s="131" t="s">
        <v>271</v>
      </c>
      <c r="H276" s="132">
        <v>1</v>
      </c>
      <c r="I276" s="133">
        <v>84.76</v>
      </c>
      <c r="J276" s="134">
        <f>ROUND(I276*H276,2)</f>
        <v>84.76</v>
      </c>
      <c r="K276" s="130" t="s">
        <v>160</v>
      </c>
      <c r="L276" s="33"/>
      <c r="M276" s="135" t="s">
        <v>32</v>
      </c>
      <c r="N276" s="136" t="s">
        <v>47</v>
      </c>
      <c r="P276" s="137">
        <f>O276*H276</f>
        <v>0</v>
      </c>
      <c r="Q276" s="137">
        <v>0</v>
      </c>
      <c r="R276" s="137">
        <f>Q276*H276</f>
        <v>0</v>
      </c>
      <c r="S276" s="137">
        <v>7.62E-3</v>
      </c>
      <c r="T276" s="138">
        <f>S276*H276</f>
        <v>7.62E-3</v>
      </c>
      <c r="AR276" s="139" t="s">
        <v>261</v>
      </c>
      <c r="AT276" s="139" t="s">
        <v>156</v>
      </c>
      <c r="AU276" s="139" t="s">
        <v>86</v>
      </c>
      <c r="AY276" s="17" t="s">
        <v>153</v>
      </c>
      <c r="BE276" s="140">
        <f>IF(N276="základní",J276,0)</f>
        <v>84.76</v>
      </c>
      <c r="BF276" s="140">
        <f>IF(N276="snížená",J276,0)</f>
        <v>0</v>
      </c>
      <c r="BG276" s="140">
        <f>IF(N276="zákl. přenesená",J276,0)</f>
        <v>0</v>
      </c>
      <c r="BH276" s="140">
        <f>IF(N276="sníž. přenesená",J276,0)</f>
        <v>0</v>
      </c>
      <c r="BI276" s="140">
        <f>IF(N276="nulová",J276,0)</f>
        <v>0</v>
      </c>
      <c r="BJ276" s="17" t="s">
        <v>84</v>
      </c>
      <c r="BK276" s="140">
        <f>ROUND(I276*H276,2)</f>
        <v>84.76</v>
      </c>
      <c r="BL276" s="17" t="s">
        <v>261</v>
      </c>
      <c r="BM276" s="139" t="s">
        <v>415</v>
      </c>
    </row>
    <row r="277" spans="2:65" s="1" customFormat="1">
      <c r="B277" s="33"/>
      <c r="D277" s="141" t="s">
        <v>163</v>
      </c>
      <c r="F277" s="142" t="s">
        <v>416</v>
      </c>
      <c r="I277" s="143"/>
      <c r="L277" s="33"/>
      <c r="M277" s="144"/>
      <c r="T277" s="54"/>
      <c r="AT277" s="17" t="s">
        <v>163</v>
      </c>
      <c r="AU277" s="17" t="s">
        <v>86</v>
      </c>
    </row>
    <row r="278" spans="2:65" s="1" customFormat="1" ht="16.5" customHeight="1">
      <c r="B278" s="33"/>
      <c r="C278" s="128" t="s">
        <v>417</v>
      </c>
      <c r="D278" s="128" t="s">
        <v>156</v>
      </c>
      <c r="E278" s="129" t="s">
        <v>418</v>
      </c>
      <c r="F278" s="130" t="s">
        <v>419</v>
      </c>
      <c r="G278" s="131" t="s">
        <v>409</v>
      </c>
      <c r="H278" s="132">
        <v>1</v>
      </c>
      <c r="I278" s="133">
        <v>235.43</v>
      </c>
      <c r="J278" s="134">
        <f>ROUND(I278*H278,2)</f>
        <v>235.43</v>
      </c>
      <c r="K278" s="130" t="s">
        <v>160</v>
      </c>
      <c r="L278" s="33"/>
      <c r="M278" s="135" t="s">
        <v>32</v>
      </c>
      <c r="N278" s="136" t="s">
        <v>47</v>
      </c>
      <c r="P278" s="137">
        <f>O278*H278</f>
        <v>0</v>
      </c>
      <c r="Q278" s="137">
        <v>0</v>
      </c>
      <c r="R278" s="137">
        <f>Q278*H278</f>
        <v>0</v>
      </c>
      <c r="S278" s="137">
        <v>1.933E-2</v>
      </c>
      <c r="T278" s="138">
        <f>S278*H278</f>
        <v>1.933E-2</v>
      </c>
      <c r="AR278" s="139" t="s">
        <v>261</v>
      </c>
      <c r="AT278" s="139" t="s">
        <v>156</v>
      </c>
      <c r="AU278" s="139" t="s">
        <v>86</v>
      </c>
      <c r="AY278" s="17" t="s">
        <v>153</v>
      </c>
      <c r="BE278" s="140">
        <f>IF(N278="základní",J278,0)</f>
        <v>235.43</v>
      </c>
      <c r="BF278" s="140">
        <f>IF(N278="snížená",J278,0)</f>
        <v>0</v>
      </c>
      <c r="BG278" s="140">
        <f>IF(N278="zákl. přenesená",J278,0)</f>
        <v>0</v>
      </c>
      <c r="BH278" s="140">
        <f>IF(N278="sníž. přenesená",J278,0)</f>
        <v>0</v>
      </c>
      <c r="BI278" s="140">
        <f>IF(N278="nulová",J278,0)</f>
        <v>0</v>
      </c>
      <c r="BJ278" s="17" t="s">
        <v>84</v>
      </c>
      <c r="BK278" s="140">
        <f>ROUND(I278*H278,2)</f>
        <v>235.43</v>
      </c>
      <c r="BL278" s="17" t="s">
        <v>261</v>
      </c>
      <c r="BM278" s="139" t="s">
        <v>420</v>
      </c>
    </row>
    <row r="279" spans="2:65" s="1" customFormat="1">
      <c r="B279" s="33"/>
      <c r="D279" s="141" t="s">
        <v>163</v>
      </c>
      <c r="F279" s="142" t="s">
        <v>421</v>
      </c>
      <c r="I279" s="143"/>
      <c r="L279" s="33"/>
      <c r="M279" s="144"/>
      <c r="T279" s="54"/>
      <c r="AT279" s="17" t="s">
        <v>163</v>
      </c>
      <c r="AU279" s="17" t="s">
        <v>86</v>
      </c>
    </row>
    <row r="280" spans="2:65" s="1" customFormat="1" ht="16.5" customHeight="1">
      <c r="B280" s="33"/>
      <c r="C280" s="128" t="s">
        <v>422</v>
      </c>
      <c r="D280" s="128" t="s">
        <v>156</v>
      </c>
      <c r="E280" s="129" t="s">
        <v>423</v>
      </c>
      <c r="F280" s="130" t="s">
        <v>424</v>
      </c>
      <c r="G280" s="131" t="s">
        <v>409</v>
      </c>
      <c r="H280" s="132">
        <v>2</v>
      </c>
      <c r="I280" s="133">
        <v>235.43</v>
      </c>
      <c r="J280" s="134">
        <f>ROUND(I280*H280,2)</f>
        <v>470.86</v>
      </c>
      <c r="K280" s="130" t="s">
        <v>160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1.9460000000000002E-2</v>
      </c>
      <c r="T280" s="138">
        <f>S280*H280</f>
        <v>3.8920000000000003E-2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470.86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470.86</v>
      </c>
      <c r="BL280" s="17" t="s">
        <v>261</v>
      </c>
      <c r="BM280" s="139" t="s">
        <v>425</v>
      </c>
    </row>
    <row r="281" spans="2:65" s="1" customFormat="1">
      <c r="B281" s="33"/>
      <c r="D281" s="141" t="s">
        <v>163</v>
      </c>
      <c r="F281" s="142" t="s">
        <v>426</v>
      </c>
      <c r="I281" s="143"/>
      <c r="L281" s="33"/>
      <c r="M281" s="144"/>
      <c r="T281" s="54"/>
      <c r="AT281" s="17" t="s">
        <v>163</v>
      </c>
      <c r="AU281" s="17" t="s">
        <v>86</v>
      </c>
    </row>
    <row r="282" spans="2:65" s="1" customFormat="1" ht="16.5" customHeight="1">
      <c r="B282" s="33"/>
      <c r="C282" s="128" t="s">
        <v>427</v>
      </c>
      <c r="D282" s="128" t="s">
        <v>156</v>
      </c>
      <c r="E282" s="129" t="s">
        <v>428</v>
      </c>
      <c r="F282" s="130" t="s">
        <v>429</v>
      </c>
      <c r="G282" s="131" t="s">
        <v>409</v>
      </c>
      <c r="H282" s="132">
        <v>5</v>
      </c>
      <c r="I282" s="133">
        <v>235.43</v>
      </c>
      <c r="J282" s="134">
        <f>ROUND(I282*H282,2)</f>
        <v>1177.1500000000001</v>
      </c>
      <c r="K282" s="130" t="s">
        <v>160</v>
      </c>
      <c r="L282" s="33"/>
      <c r="M282" s="135" t="s">
        <v>32</v>
      </c>
      <c r="N282" s="136" t="s">
        <v>47</v>
      </c>
      <c r="P282" s="137">
        <f>O282*H282</f>
        <v>0</v>
      </c>
      <c r="Q282" s="137">
        <v>2.4000000000000001E-4</v>
      </c>
      <c r="R282" s="137">
        <f>Q282*H282</f>
        <v>1.2000000000000001E-3</v>
      </c>
      <c r="S282" s="137">
        <v>0</v>
      </c>
      <c r="T282" s="138">
        <f>S282*H282</f>
        <v>0</v>
      </c>
      <c r="AR282" s="139" t="s">
        <v>261</v>
      </c>
      <c r="AT282" s="139" t="s">
        <v>156</v>
      </c>
      <c r="AU282" s="139" t="s">
        <v>86</v>
      </c>
      <c r="AY282" s="17" t="s">
        <v>153</v>
      </c>
      <c r="BE282" s="140">
        <f>IF(N282="základní",J282,0)</f>
        <v>1177.1500000000001</v>
      </c>
      <c r="BF282" s="140">
        <f>IF(N282="snížená",J282,0)</f>
        <v>0</v>
      </c>
      <c r="BG282" s="140">
        <f>IF(N282="zákl. přenesená",J282,0)</f>
        <v>0</v>
      </c>
      <c r="BH282" s="140">
        <f>IF(N282="sníž. přenesená",J282,0)</f>
        <v>0</v>
      </c>
      <c r="BI282" s="140">
        <f>IF(N282="nulová",J282,0)</f>
        <v>0</v>
      </c>
      <c r="BJ282" s="17" t="s">
        <v>84</v>
      </c>
      <c r="BK282" s="140">
        <f>ROUND(I282*H282,2)</f>
        <v>1177.1500000000001</v>
      </c>
      <c r="BL282" s="17" t="s">
        <v>261</v>
      </c>
      <c r="BM282" s="139" t="s">
        <v>430</v>
      </c>
    </row>
    <row r="283" spans="2:65" s="1" customFormat="1">
      <c r="B283" s="33"/>
      <c r="D283" s="141" t="s">
        <v>163</v>
      </c>
      <c r="F283" s="142" t="s">
        <v>431</v>
      </c>
      <c r="I283" s="143"/>
      <c r="L283" s="33"/>
      <c r="M283" s="144"/>
      <c r="T283" s="54"/>
      <c r="AT283" s="17" t="s">
        <v>163</v>
      </c>
      <c r="AU283" s="17" t="s">
        <v>86</v>
      </c>
    </row>
    <row r="284" spans="2:65" s="12" customFormat="1">
      <c r="B284" s="145"/>
      <c r="D284" s="146" t="s">
        <v>165</v>
      </c>
      <c r="E284" s="147" t="s">
        <v>32</v>
      </c>
      <c r="F284" s="148" t="s">
        <v>172</v>
      </c>
      <c r="H284" s="147" t="s">
        <v>32</v>
      </c>
      <c r="I284" s="149"/>
      <c r="L284" s="145"/>
      <c r="M284" s="150"/>
      <c r="T284" s="151"/>
      <c r="AT284" s="147" t="s">
        <v>165</v>
      </c>
      <c r="AU284" s="147" t="s">
        <v>86</v>
      </c>
      <c r="AV284" s="12" t="s">
        <v>84</v>
      </c>
      <c r="AW284" s="12" t="s">
        <v>37</v>
      </c>
      <c r="AX284" s="12" t="s">
        <v>76</v>
      </c>
      <c r="AY284" s="147" t="s">
        <v>153</v>
      </c>
    </row>
    <row r="285" spans="2:65" s="13" customFormat="1">
      <c r="B285" s="152"/>
      <c r="D285" s="146" t="s">
        <v>165</v>
      </c>
      <c r="E285" s="153" t="s">
        <v>32</v>
      </c>
      <c r="F285" s="154" t="s">
        <v>432</v>
      </c>
      <c r="H285" s="155">
        <v>4</v>
      </c>
      <c r="I285" s="156"/>
      <c r="L285" s="152"/>
      <c r="M285" s="157"/>
      <c r="T285" s="158"/>
      <c r="AT285" s="153" t="s">
        <v>165</v>
      </c>
      <c r="AU285" s="153" t="s">
        <v>86</v>
      </c>
      <c r="AV285" s="13" t="s">
        <v>86</v>
      </c>
      <c r="AW285" s="13" t="s">
        <v>37</v>
      </c>
      <c r="AX285" s="13" t="s">
        <v>76</v>
      </c>
      <c r="AY285" s="153" t="s">
        <v>153</v>
      </c>
    </row>
    <row r="286" spans="2:65" s="12" customFormat="1">
      <c r="B286" s="145"/>
      <c r="D286" s="146" t="s">
        <v>165</v>
      </c>
      <c r="E286" s="147" t="s">
        <v>32</v>
      </c>
      <c r="F286" s="148" t="s">
        <v>174</v>
      </c>
      <c r="H286" s="147" t="s">
        <v>32</v>
      </c>
      <c r="I286" s="149"/>
      <c r="L286" s="145"/>
      <c r="M286" s="150"/>
      <c r="T286" s="151"/>
      <c r="AT286" s="147" t="s">
        <v>165</v>
      </c>
      <c r="AU286" s="147" t="s">
        <v>86</v>
      </c>
      <c r="AV286" s="12" t="s">
        <v>84</v>
      </c>
      <c r="AW286" s="12" t="s">
        <v>37</v>
      </c>
      <c r="AX286" s="12" t="s">
        <v>76</v>
      </c>
      <c r="AY286" s="147" t="s">
        <v>153</v>
      </c>
    </row>
    <row r="287" spans="2:65" s="13" customFormat="1">
      <c r="B287" s="152"/>
      <c r="D287" s="146" t="s">
        <v>165</v>
      </c>
      <c r="E287" s="153" t="s">
        <v>32</v>
      </c>
      <c r="F287" s="154" t="s">
        <v>76</v>
      </c>
      <c r="H287" s="155">
        <v>0</v>
      </c>
      <c r="I287" s="156"/>
      <c r="L287" s="152"/>
      <c r="M287" s="157"/>
      <c r="T287" s="158"/>
      <c r="AT287" s="153" t="s">
        <v>165</v>
      </c>
      <c r="AU287" s="153" t="s">
        <v>86</v>
      </c>
      <c r="AV287" s="13" t="s">
        <v>86</v>
      </c>
      <c r="AW287" s="13" t="s">
        <v>37</v>
      </c>
      <c r="AX287" s="13" t="s">
        <v>76</v>
      </c>
      <c r="AY287" s="153" t="s">
        <v>153</v>
      </c>
    </row>
    <row r="288" spans="2:65" s="12" customFormat="1">
      <c r="B288" s="145"/>
      <c r="D288" s="146" t="s">
        <v>165</v>
      </c>
      <c r="E288" s="147" t="s">
        <v>32</v>
      </c>
      <c r="F288" s="148" t="s">
        <v>176</v>
      </c>
      <c r="H288" s="147" t="s">
        <v>32</v>
      </c>
      <c r="I288" s="149"/>
      <c r="L288" s="145"/>
      <c r="M288" s="150"/>
      <c r="T288" s="151"/>
      <c r="AT288" s="147" t="s">
        <v>165</v>
      </c>
      <c r="AU288" s="147" t="s">
        <v>86</v>
      </c>
      <c r="AV288" s="12" t="s">
        <v>84</v>
      </c>
      <c r="AW288" s="12" t="s">
        <v>37</v>
      </c>
      <c r="AX288" s="12" t="s">
        <v>76</v>
      </c>
      <c r="AY288" s="147" t="s">
        <v>153</v>
      </c>
    </row>
    <row r="289" spans="2:65" s="13" customFormat="1">
      <c r="B289" s="152"/>
      <c r="D289" s="146" t="s">
        <v>165</v>
      </c>
      <c r="E289" s="153" t="s">
        <v>32</v>
      </c>
      <c r="F289" s="154" t="s">
        <v>84</v>
      </c>
      <c r="H289" s="155">
        <v>1</v>
      </c>
      <c r="I289" s="156"/>
      <c r="L289" s="152"/>
      <c r="M289" s="157"/>
      <c r="T289" s="158"/>
      <c r="AT289" s="153" t="s">
        <v>165</v>
      </c>
      <c r="AU289" s="153" t="s">
        <v>86</v>
      </c>
      <c r="AV289" s="13" t="s">
        <v>86</v>
      </c>
      <c r="AW289" s="13" t="s">
        <v>37</v>
      </c>
      <c r="AX289" s="13" t="s">
        <v>76</v>
      </c>
      <c r="AY289" s="153" t="s">
        <v>153</v>
      </c>
    </row>
    <row r="290" spans="2:65" s="14" customFormat="1">
      <c r="B290" s="159"/>
      <c r="D290" s="146" t="s">
        <v>165</v>
      </c>
      <c r="E290" s="160" t="s">
        <v>32</v>
      </c>
      <c r="F290" s="161" t="s">
        <v>178</v>
      </c>
      <c r="H290" s="162">
        <v>5</v>
      </c>
      <c r="I290" s="163"/>
      <c r="L290" s="159"/>
      <c r="M290" s="164"/>
      <c r="T290" s="165"/>
      <c r="AT290" s="160" t="s">
        <v>165</v>
      </c>
      <c r="AU290" s="160" t="s">
        <v>86</v>
      </c>
      <c r="AV290" s="14" t="s">
        <v>161</v>
      </c>
      <c r="AW290" s="14" t="s">
        <v>37</v>
      </c>
      <c r="AX290" s="14" t="s">
        <v>84</v>
      </c>
      <c r="AY290" s="160" t="s">
        <v>153</v>
      </c>
    </row>
    <row r="291" spans="2:65" s="1" customFormat="1" ht="16.5" customHeight="1">
      <c r="B291" s="33"/>
      <c r="C291" s="166" t="s">
        <v>433</v>
      </c>
      <c r="D291" s="166" t="s">
        <v>231</v>
      </c>
      <c r="E291" s="167" t="s">
        <v>434</v>
      </c>
      <c r="F291" s="168" t="s">
        <v>435</v>
      </c>
      <c r="G291" s="169" t="s">
        <v>226</v>
      </c>
      <c r="H291" s="170">
        <v>2.5</v>
      </c>
      <c r="I291" s="171">
        <v>159.15</v>
      </c>
      <c r="J291" s="172">
        <f>ROUND(I291*H291,2)</f>
        <v>397.88</v>
      </c>
      <c r="K291" s="168" t="s">
        <v>160</v>
      </c>
      <c r="L291" s="173"/>
      <c r="M291" s="174" t="s">
        <v>32</v>
      </c>
      <c r="N291" s="175" t="s">
        <v>47</v>
      </c>
      <c r="P291" s="137">
        <f>O291*H291</f>
        <v>0</v>
      </c>
      <c r="Q291" s="137">
        <v>1.8000000000000001E-4</v>
      </c>
      <c r="R291" s="137">
        <f>Q291*H291</f>
        <v>4.5000000000000004E-4</v>
      </c>
      <c r="S291" s="137">
        <v>0</v>
      </c>
      <c r="T291" s="138">
        <f>S291*H291</f>
        <v>0</v>
      </c>
      <c r="AR291" s="139" t="s">
        <v>354</v>
      </c>
      <c r="AT291" s="139" t="s">
        <v>231</v>
      </c>
      <c r="AU291" s="139" t="s">
        <v>86</v>
      </c>
      <c r="AY291" s="17" t="s">
        <v>153</v>
      </c>
      <c r="BE291" s="140">
        <f>IF(N291="základní",J291,0)</f>
        <v>397.88</v>
      </c>
      <c r="BF291" s="140">
        <f>IF(N291="snížená",J291,0)</f>
        <v>0</v>
      </c>
      <c r="BG291" s="140">
        <f>IF(N291="zákl. přenesená",J291,0)</f>
        <v>0</v>
      </c>
      <c r="BH291" s="140">
        <f>IF(N291="sníž. přenesená",J291,0)</f>
        <v>0</v>
      </c>
      <c r="BI291" s="140">
        <f>IF(N291="nulová",J291,0)</f>
        <v>0</v>
      </c>
      <c r="BJ291" s="17" t="s">
        <v>84</v>
      </c>
      <c r="BK291" s="140">
        <f>ROUND(I291*H291,2)</f>
        <v>397.88</v>
      </c>
      <c r="BL291" s="17" t="s">
        <v>261</v>
      </c>
      <c r="BM291" s="139" t="s">
        <v>436</v>
      </c>
    </row>
    <row r="292" spans="2:65" s="13" customFormat="1">
      <c r="B292" s="152"/>
      <c r="D292" s="146" t="s">
        <v>165</v>
      </c>
      <c r="E292" s="153" t="s">
        <v>32</v>
      </c>
      <c r="F292" s="154" t="s">
        <v>437</v>
      </c>
      <c r="H292" s="155">
        <v>2.5</v>
      </c>
      <c r="I292" s="156"/>
      <c r="L292" s="152"/>
      <c r="M292" s="157"/>
      <c r="T292" s="158"/>
      <c r="AT292" s="153" t="s">
        <v>165</v>
      </c>
      <c r="AU292" s="153" t="s">
        <v>86</v>
      </c>
      <c r="AV292" s="13" t="s">
        <v>86</v>
      </c>
      <c r="AW292" s="13" t="s">
        <v>37</v>
      </c>
      <c r="AX292" s="13" t="s">
        <v>84</v>
      </c>
      <c r="AY292" s="153" t="s">
        <v>153</v>
      </c>
    </row>
    <row r="293" spans="2:65" s="1" customFormat="1" ht="21.75" customHeight="1">
      <c r="B293" s="33"/>
      <c r="C293" s="128" t="s">
        <v>438</v>
      </c>
      <c r="D293" s="128" t="s">
        <v>156</v>
      </c>
      <c r="E293" s="129" t="s">
        <v>439</v>
      </c>
      <c r="F293" s="130" t="s">
        <v>440</v>
      </c>
      <c r="G293" s="131" t="s">
        <v>409</v>
      </c>
      <c r="H293" s="132">
        <v>1</v>
      </c>
      <c r="I293" s="133">
        <v>4002.34</v>
      </c>
      <c r="J293" s="134">
        <f>ROUND(I293*H293,2)</f>
        <v>4002.34</v>
      </c>
      <c r="K293" s="130" t="s">
        <v>160</v>
      </c>
      <c r="L293" s="33"/>
      <c r="M293" s="135" t="s">
        <v>32</v>
      </c>
      <c r="N293" s="136" t="s">
        <v>47</v>
      </c>
      <c r="P293" s="137">
        <f>O293*H293</f>
        <v>0</v>
      </c>
      <c r="Q293" s="137">
        <v>1.387E-2</v>
      </c>
      <c r="R293" s="137">
        <f>Q293*H293</f>
        <v>1.387E-2</v>
      </c>
      <c r="S293" s="137">
        <v>0</v>
      </c>
      <c r="T293" s="138">
        <f>S293*H293</f>
        <v>0</v>
      </c>
      <c r="AR293" s="139" t="s">
        <v>261</v>
      </c>
      <c r="AT293" s="139" t="s">
        <v>156</v>
      </c>
      <c r="AU293" s="139" t="s">
        <v>86</v>
      </c>
      <c r="AY293" s="17" t="s">
        <v>153</v>
      </c>
      <c r="BE293" s="140">
        <f>IF(N293="základní",J293,0)</f>
        <v>4002.34</v>
      </c>
      <c r="BF293" s="140">
        <f>IF(N293="snížená",J293,0)</f>
        <v>0</v>
      </c>
      <c r="BG293" s="140">
        <f>IF(N293="zákl. přenesená",J293,0)</f>
        <v>0</v>
      </c>
      <c r="BH293" s="140">
        <f>IF(N293="sníž. přenesená",J293,0)</f>
        <v>0</v>
      </c>
      <c r="BI293" s="140">
        <f>IF(N293="nulová",J293,0)</f>
        <v>0</v>
      </c>
      <c r="BJ293" s="17" t="s">
        <v>84</v>
      </c>
      <c r="BK293" s="140">
        <f>ROUND(I293*H293,2)</f>
        <v>4002.34</v>
      </c>
      <c r="BL293" s="17" t="s">
        <v>261</v>
      </c>
      <c r="BM293" s="139" t="s">
        <v>441</v>
      </c>
    </row>
    <row r="294" spans="2:65" s="1" customFormat="1">
      <c r="B294" s="33"/>
      <c r="D294" s="141" t="s">
        <v>163</v>
      </c>
      <c r="F294" s="142" t="s">
        <v>442</v>
      </c>
      <c r="I294" s="143"/>
      <c r="L294" s="33"/>
      <c r="M294" s="144"/>
      <c r="T294" s="54"/>
      <c r="AT294" s="17" t="s">
        <v>163</v>
      </c>
      <c r="AU294" s="17" t="s">
        <v>86</v>
      </c>
    </row>
    <row r="295" spans="2:65" s="1" customFormat="1" ht="16.5" customHeight="1">
      <c r="B295" s="33"/>
      <c r="C295" s="128" t="s">
        <v>443</v>
      </c>
      <c r="D295" s="128" t="s">
        <v>156</v>
      </c>
      <c r="E295" s="129" t="s">
        <v>444</v>
      </c>
      <c r="F295" s="130" t="s">
        <v>445</v>
      </c>
      <c r="G295" s="131" t="s">
        <v>271</v>
      </c>
      <c r="H295" s="132">
        <v>1</v>
      </c>
      <c r="I295" s="133">
        <v>207.18</v>
      </c>
      <c r="J295" s="134">
        <f>ROUND(I295*H295,2)</f>
        <v>207.18</v>
      </c>
      <c r="K295" s="130" t="s">
        <v>160</v>
      </c>
      <c r="L295" s="33"/>
      <c r="M295" s="135" t="s">
        <v>32</v>
      </c>
      <c r="N295" s="136" t="s">
        <v>47</v>
      </c>
      <c r="P295" s="137">
        <f>O295*H295</f>
        <v>0</v>
      </c>
      <c r="Q295" s="137">
        <v>0</v>
      </c>
      <c r="R295" s="137">
        <f>Q295*H295</f>
        <v>0</v>
      </c>
      <c r="S295" s="137">
        <v>0</v>
      </c>
      <c r="T295" s="138">
        <f>S295*H295</f>
        <v>0</v>
      </c>
      <c r="AR295" s="139" t="s">
        <v>261</v>
      </c>
      <c r="AT295" s="139" t="s">
        <v>156</v>
      </c>
      <c r="AU295" s="139" t="s">
        <v>86</v>
      </c>
      <c r="AY295" s="17" t="s">
        <v>153</v>
      </c>
      <c r="BE295" s="140">
        <f>IF(N295="základní",J295,0)</f>
        <v>207.18</v>
      </c>
      <c r="BF295" s="140">
        <f>IF(N295="snížená",J295,0)</f>
        <v>0</v>
      </c>
      <c r="BG295" s="140">
        <f>IF(N295="zákl. přenesená",J295,0)</f>
        <v>0</v>
      </c>
      <c r="BH295" s="140">
        <f>IF(N295="sníž. přenesená",J295,0)</f>
        <v>0</v>
      </c>
      <c r="BI295" s="140">
        <f>IF(N295="nulová",J295,0)</f>
        <v>0</v>
      </c>
      <c r="BJ295" s="17" t="s">
        <v>84</v>
      </c>
      <c r="BK295" s="140">
        <f>ROUND(I295*H295,2)</f>
        <v>207.18</v>
      </c>
      <c r="BL295" s="17" t="s">
        <v>261</v>
      </c>
      <c r="BM295" s="139" t="s">
        <v>446</v>
      </c>
    </row>
    <row r="296" spans="2:65" s="1" customFormat="1">
      <c r="B296" s="33"/>
      <c r="D296" s="141" t="s">
        <v>163</v>
      </c>
      <c r="F296" s="142" t="s">
        <v>447</v>
      </c>
      <c r="I296" s="143"/>
      <c r="L296" s="33"/>
      <c r="M296" s="144"/>
      <c r="T296" s="54"/>
      <c r="AT296" s="17" t="s">
        <v>163</v>
      </c>
      <c r="AU296" s="17" t="s">
        <v>86</v>
      </c>
    </row>
    <row r="297" spans="2:65" s="1" customFormat="1" ht="16.5" customHeight="1">
      <c r="B297" s="33"/>
      <c r="C297" s="166" t="s">
        <v>448</v>
      </c>
      <c r="D297" s="166" t="s">
        <v>231</v>
      </c>
      <c r="E297" s="167" t="s">
        <v>449</v>
      </c>
      <c r="F297" s="168" t="s">
        <v>450</v>
      </c>
      <c r="G297" s="169" t="s">
        <v>271</v>
      </c>
      <c r="H297" s="170">
        <v>1</v>
      </c>
      <c r="I297" s="171">
        <v>1129.98</v>
      </c>
      <c r="J297" s="172">
        <f>ROUND(I297*H297,2)</f>
        <v>1129.98</v>
      </c>
      <c r="K297" s="168" t="s">
        <v>160</v>
      </c>
      <c r="L297" s="173"/>
      <c r="M297" s="174" t="s">
        <v>32</v>
      </c>
      <c r="N297" s="175" t="s">
        <v>47</v>
      </c>
      <c r="P297" s="137">
        <f>O297*H297</f>
        <v>0</v>
      </c>
      <c r="Q297" s="137">
        <v>2.3999999999999998E-3</v>
      </c>
      <c r="R297" s="137">
        <f>Q297*H297</f>
        <v>2.3999999999999998E-3</v>
      </c>
      <c r="S297" s="137">
        <v>0</v>
      </c>
      <c r="T297" s="138">
        <f>S297*H297</f>
        <v>0</v>
      </c>
      <c r="AR297" s="139" t="s">
        <v>354</v>
      </c>
      <c r="AT297" s="139" t="s">
        <v>231</v>
      </c>
      <c r="AU297" s="139" t="s">
        <v>86</v>
      </c>
      <c r="AY297" s="17" t="s">
        <v>153</v>
      </c>
      <c r="BE297" s="140">
        <f>IF(N297="základní",J297,0)</f>
        <v>1129.98</v>
      </c>
      <c r="BF297" s="140">
        <f>IF(N297="snížená",J297,0)</f>
        <v>0</v>
      </c>
      <c r="BG297" s="140">
        <f>IF(N297="zákl. přenesená",J297,0)</f>
        <v>0</v>
      </c>
      <c r="BH297" s="140">
        <f>IF(N297="sníž. přenesená",J297,0)</f>
        <v>0</v>
      </c>
      <c r="BI297" s="140">
        <f>IF(N297="nulová",J297,0)</f>
        <v>0</v>
      </c>
      <c r="BJ297" s="17" t="s">
        <v>84</v>
      </c>
      <c r="BK297" s="140">
        <f>ROUND(I297*H297,2)</f>
        <v>1129.98</v>
      </c>
      <c r="BL297" s="17" t="s">
        <v>261</v>
      </c>
      <c r="BM297" s="139" t="s">
        <v>451</v>
      </c>
    </row>
    <row r="298" spans="2:65" s="1" customFormat="1" ht="16.5" customHeight="1">
      <c r="B298" s="33"/>
      <c r="C298" s="128" t="s">
        <v>452</v>
      </c>
      <c r="D298" s="128" t="s">
        <v>156</v>
      </c>
      <c r="E298" s="129" t="s">
        <v>453</v>
      </c>
      <c r="F298" s="130" t="s">
        <v>454</v>
      </c>
      <c r="G298" s="131" t="s">
        <v>409</v>
      </c>
      <c r="H298" s="132">
        <v>1</v>
      </c>
      <c r="I298" s="133">
        <v>2448.4899999999998</v>
      </c>
      <c r="J298" s="134">
        <f>ROUND(I298*H298,2)</f>
        <v>2448.4899999999998</v>
      </c>
      <c r="K298" s="130" t="s">
        <v>160</v>
      </c>
      <c r="L298" s="33"/>
      <c r="M298" s="135" t="s">
        <v>32</v>
      </c>
      <c r="N298" s="136" t="s">
        <v>47</v>
      </c>
      <c r="P298" s="137">
        <f>O298*H298</f>
        <v>0</v>
      </c>
      <c r="Q298" s="137">
        <v>5.8300000000000001E-3</v>
      </c>
      <c r="R298" s="137">
        <f>Q298*H298</f>
        <v>5.8300000000000001E-3</v>
      </c>
      <c r="S298" s="137">
        <v>0</v>
      </c>
      <c r="T298" s="138">
        <f>S298*H298</f>
        <v>0</v>
      </c>
      <c r="AR298" s="139" t="s">
        <v>261</v>
      </c>
      <c r="AT298" s="139" t="s">
        <v>156</v>
      </c>
      <c r="AU298" s="139" t="s">
        <v>86</v>
      </c>
      <c r="AY298" s="17" t="s">
        <v>153</v>
      </c>
      <c r="BE298" s="140">
        <f>IF(N298="základní",J298,0)</f>
        <v>2448.4899999999998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2448.4899999999998</v>
      </c>
      <c r="BL298" s="17" t="s">
        <v>261</v>
      </c>
      <c r="BM298" s="139" t="s">
        <v>455</v>
      </c>
    </row>
    <row r="299" spans="2:65" s="1" customFormat="1">
      <c r="B299" s="33"/>
      <c r="D299" s="141" t="s">
        <v>163</v>
      </c>
      <c r="F299" s="142" t="s">
        <v>456</v>
      </c>
      <c r="I299" s="143"/>
      <c r="L299" s="33"/>
      <c r="M299" s="144"/>
      <c r="T299" s="54"/>
      <c r="AT299" s="17" t="s">
        <v>163</v>
      </c>
      <c r="AU299" s="17" t="s">
        <v>86</v>
      </c>
    </row>
    <row r="300" spans="2:65" s="1" customFormat="1" ht="16.5" customHeight="1">
      <c r="B300" s="33"/>
      <c r="C300" s="166" t="s">
        <v>457</v>
      </c>
      <c r="D300" s="166" t="s">
        <v>231</v>
      </c>
      <c r="E300" s="167" t="s">
        <v>458</v>
      </c>
      <c r="F300" s="168" t="s">
        <v>459</v>
      </c>
      <c r="G300" s="169" t="s">
        <v>271</v>
      </c>
      <c r="H300" s="170">
        <v>1</v>
      </c>
      <c r="I300" s="171">
        <v>4468.5</v>
      </c>
      <c r="J300" s="172">
        <f>ROUND(I300*H300,2)</f>
        <v>4468.5</v>
      </c>
      <c r="K300" s="168" t="s">
        <v>264</v>
      </c>
      <c r="L300" s="173"/>
      <c r="M300" s="174" t="s">
        <v>32</v>
      </c>
      <c r="N300" s="175" t="s">
        <v>47</v>
      </c>
      <c r="P300" s="137">
        <f>O300*H300</f>
        <v>0</v>
      </c>
      <c r="Q300" s="137">
        <v>1.2999999999999999E-2</v>
      </c>
      <c r="R300" s="137">
        <f>Q300*H300</f>
        <v>1.2999999999999999E-2</v>
      </c>
      <c r="S300" s="137">
        <v>0</v>
      </c>
      <c r="T300" s="138">
        <f>S300*H300</f>
        <v>0</v>
      </c>
      <c r="AR300" s="139" t="s">
        <v>354</v>
      </c>
      <c r="AT300" s="139" t="s">
        <v>231</v>
      </c>
      <c r="AU300" s="139" t="s">
        <v>86</v>
      </c>
      <c r="AY300" s="17" t="s">
        <v>153</v>
      </c>
      <c r="BE300" s="140">
        <f>IF(N300="základní",J300,0)</f>
        <v>4468.5</v>
      </c>
      <c r="BF300" s="140">
        <f>IF(N300="snížená",J300,0)</f>
        <v>0</v>
      </c>
      <c r="BG300" s="140">
        <f>IF(N300="zákl. přenesená",J300,0)</f>
        <v>0</v>
      </c>
      <c r="BH300" s="140">
        <f>IF(N300="sníž. přenesená",J300,0)</f>
        <v>0</v>
      </c>
      <c r="BI300" s="140">
        <f>IF(N300="nulová",J300,0)</f>
        <v>0</v>
      </c>
      <c r="BJ300" s="17" t="s">
        <v>84</v>
      </c>
      <c r="BK300" s="140">
        <f>ROUND(I300*H300,2)</f>
        <v>4468.5</v>
      </c>
      <c r="BL300" s="17" t="s">
        <v>261</v>
      </c>
      <c r="BM300" s="139" t="s">
        <v>460</v>
      </c>
    </row>
    <row r="301" spans="2:65" s="1" customFormat="1" ht="21.75" customHeight="1">
      <c r="B301" s="33"/>
      <c r="C301" s="128" t="s">
        <v>461</v>
      </c>
      <c r="D301" s="128" t="s">
        <v>156</v>
      </c>
      <c r="E301" s="129" t="s">
        <v>462</v>
      </c>
      <c r="F301" s="130" t="s">
        <v>463</v>
      </c>
      <c r="G301" s="131" t="s">
        <v>271</v>
      </c>
      <c r="H301" s="132">
        <v>1</v>
      </c>
      <c r="I301" s="133">
        <v>800.47</v>
      </c>
      <c r="J301" s="134">
        <f>ROUND(I301*H301,2)</f>
        <v>800.47</v>
      </c>
      <c r="K301" s="130" t="s">
        <v>264</v>
      </c>
      <c r="L301" s="33"/>
      <c r="M301" s="135" t="s">
        <v>32</v>
      </c>
      <c r="N301" s="136" t="s">
        <v>47</v>
      </c>
      <c r="P301" s="137">
        <f>O301*H301</f>
        <v>0</v>
      </c>
      <c r="Q301" s="137">
        <v>2.8500000000000001E-3</v>
      </c>
      <c r="R301" s="137">
        <f>Q301*H301</f>
        <v>2.8500000000000001E-3</v>
      </c>
      <c r="S301" s="137">
        <v>0</v>
      </c>
      <c r="T301" s="138">
        <f>S301*H301</f>
        <v>0</v>
      </c>
      <c r="AR301" s="139" t="s">
        <v>261</v>
      </c>
      <c r="AT301" s="139" t="s">
        <v>156</v>
      </c>
      <c r="AU301" s="139" t="s">
        <v>86</v>
      </c>
      <c r="AY301" s="17" t="s">
        <v>153</v>
      </c>
      <c r="BE301" s="140">
        <f>IF(N301="základní",J301,0)</f>
        <v>800.47</v>
      </c>
      <c r="BF301" s="140">
        <f>IF(N301="snížená",J301,0)</f>
        <v>0</v>
      </c>
      <c r="BG301" s="140">
        <f>IF(N301="zákl. přenesená",J301,0)</f>
        <v>0</v>
      </c>
      <c r="BH301" s="140">
        <f>IF(N301="sníž. přenesená",J301,0)</f>
        <v>0</v>
      </c>
      <c r="BI301" s="140">
        <f>IF(N301="nulová",J301,0)</f>
        <v>0</v>
      </c>
      <c r="BJ301" s="17" t="s">
        <v>84</v>
      </c>
      <c r="BK301" s="140">
        <f>ROUND(I301*H301,2)</f>
        <v>800.47</v>
      </c>
      <c r="BL301" s="17" t="s">
        <v>261</v>
      </c>
      <c r="BM301" s="139" t="s">
        <v>464</v>
      </c>
    </row>
    <row r="302" spans="2:65" s="1" customFormat="1" ht="24.2" customHeight="1">
      <c r="B302" s="33"/>
      <c r="C302" s="128" t="s">
        <v>465</v>
      </c>
      <c r="D302" s="128" t="s">
        <v>156</v>
      </c>
      <c r="E302" s="129" t="s">
        <v>466</v>
      </c>
      <c r="F302" s="130" t="s">
        <v>467</v>
      </c>
      <c r="G302" s="131" t="s">
        <v>409</v>
      </c>
      <c r="H302" s="132">
        <v>1</v>
      </c>
      <c r="I302" s="133">
        <v>7062.96</v>
      </c>
      <c r="J302" s="134">
        <f>ROUND(I302*H302,2)</f>
        <v>7062.96</v>
      </c>
      <c r="K302" s="130" t="s">
        <v>160</v>
      </c>
      <c r="L302" s="33"/>
      <c r="M302" s="135" t="s">
        <v>32</v>
      </c>
      <c r="N302" s="136" t="s">
        <v>47</v>
      </c>
      <c r="P302" s="137">
        <f>O302*H302</f>
        <v>0</v>
      </c>
      <c r="Q302" s="137">
        <v>2.01E-2</v>
      </c>
      <c r="R302" s="137">
        <f>Q302*H302</f>
        <v>2.01E-2</v>
      </c>
      <c r="S302" s="137">
        <v>0</v>
      </c>
      <c r="T302" s="138">
        <f>S302*H302</f>
        <v>0</v>
      </c>
      <c r="AR302" s="139" t="s">
        <v>261</v>
      </c>
      <c r="AT302" s="139" t="s">
        <v>156</v>
      </c>
      <c r="AU302" s="139" t="s">
        <v>86</v>
      </c>
      <c r="AY302" s="17" t="s">
        <v>153</v>
      </c>
      <c r="BE302" s="140">
        <f>IF(N302="základní",J302,0)</f>
        <v>7062.96</v>
      </c>
      <c r="BF302" s="140">
        <f>IF(N302="snížená",J302,0)</f>
        <v>0</v>
      </c>
      <c r="BG302" s="140">
        <f>IF(N302="zákl. přenesená",J302,0)</f>
        <v>0</v>
      </c>
      <c r="BH302" s="140">
        <f>IF(N302="sníž. přenesená",J302,0)</f>
        <v>0</v>
      </c>
      <c r="BI302" s="140">
        <f>IF(N302="nulová",J302,0)</f>
        <v>0</v>
      </c>
      <c r="BJ302" s="17" t="s">
        <v>84</v>
      </c>
      <c r="BK302" s="140">
        <f>ROUND(I302*H302,2)</f>
        <v>7062.96</v>
      </c>
      <c r="BL302" s="17" t="s">
        <v>261</v>
      </c>
      <c r="BM302" s="139" t="s">
        <v>468</v>
      </c>
    </row>
    <row r="303" spans="2:65" s="1" customFormat="1">
      <c r="B303" s="33"/>
      <c r="D303" s="141" t="s">
        <v>163</v>
      </c>
      <c r="F303" s="142" t="s">
        <v>469</v>
      </c>
      <c r="I303" s="143"/>
      <c r="L303" s="33"/>
      <c r="M303" s="144"/>
      <c r="T303" s="54"/>
      <c r="AT303" s="17" t="s">
        <v>163</v>
      </c>
      <c r="AU303" s="17" t="s">
        <v>86</v>
      </c>
    </row>
    <row r="304" spans="2:65" s="1" customFormat="1" ht="16.5" customHeight="1">
      <c r="B304" s="33"/>
      <c r="C304" s="128" t="s">
        <v>470</v>
      </c>
      <c r="D304" s="128" t="s">
        <v>156</v>
      </c>
      <c r="E304" s="129" t="s">
        <v>471</v>
      </c>
      <c r="F304" s="130" t="s">
        <v>472</v>
      </c>
      <c r="G304" s="131" t="s">
        <v>409</v>
      </c>
      <c r="H304" s="132">
        <v>1</v>
      </c>
      <c r="I304" s="133">
        <v>1638.71</v>
      </c>
      <c r="J304" s="134">
        <f>ROUND(I304*H304,2)</f>
        <v>1638.71</v>
      </c>
      <c r="K304" s="130" t="s">
        <v>264</v>
      </c>
      <c r="L304" s="33"/>
      <c r="M304" s="135" t="s">
        <v>32</v>
      </c>
      <c r="N304" s="136" t="s">
        <v>47</v>
      </c>
      <c r="P304" s="137">
        <f>O304*H304</f>
        <v>0</v>
      </c>
      <c r="Q304" s="137">
        <v>2.14E-3</v>
      </c>
      <c r="R304" s="137">
        <f>Q304*H304</f>
        <v>2.14E-3</v>
      </c>
      <c r="S304" s="137">
        <v>0</v>
      </c>
      <c r="T304" s="138">
        <f>S304*H304</f>
        <v>0</v>
      </c>
      <c r="AR304" s="139" t="s">
        <v>261</v>
      </c>
      <c r="AT304" s="139" t="s">
        <v>156</v>
      </c>
      <c r="AU304" s="139" t="s">
        <v>86</v>
      </c>
      <c r="AY304" s="17" t="s">
        <v>153</v>
      </c>
      <c r="BE304" s="140">
        <f>IF(N304="základní",J304,0)</f>
        <v>1638.71</v>
      </c>
      <c r="BF304" s="140">
        <f>IF(N304="snížená",J304,0)</f>
        <v>0</v>
      </c>
      <c r="BG304" s="140">
        <f>IF(N304="zákl. přenesená",J304,0)</f>
        <v>0</v>
      </c>
      <c r="BH304" s="140">
        <f>IF(N304="sníž. přenesená",J304,0)</f>
        <v>0</v>
      </c>
      <c r="BI304" s="140">
        <f>IF(N304="nulová",J304,0)</f>
        <v>0</v>
      </c>
      <c r="BJ304" s="17" t="s">
        <v>84</v>
      </c>
      <c r="BK304" s="140">
        <f>ROUND(I304*H304,2)</f>
        <v>1638.71</v>
      </c>
      <c r="BL304" s="17" t="s">
        <v>261</v>
      </c>
      <c r="BM304" s="139" t="s">
        <v>473</v>
      </c>
    </row>
    <row r="305" spans="2:65" s="1" customFormat="1" ht="16.5" customHeight="1">
      <c r="B305" s="33"/>
      <c r="C305" s="128" t="s">
        <v>474</v>
      </c>
      <c r="D305" s="128" t="s">
        <v>156</v>
      </c>
      <c r="E305" s="129" t="s">
        <v>475</v>
      </c>
      <c r="F305" s="130" t="s">
        <v>476</v>
      </c>
      <c r="G305" s="131" t="s">
        <v>409</v>
      </c>
      <c r="H305" s="132">
        <v>2</v>
      </c>
      <c r="I305" s="133">
        <v>2683.92</v>
      </c>
      <c r="J305" s="134">
        <f>ROUND(I305*H305,2)</f>
        <v>5367.84</v>
      </c>
      <c r="K305" s="130" t="s">
        <v>264</v>
      </c>
      <c r="L305" s="33"/>
      <c r="M305" s="135" t="s">
        <v>32</v>
      </c>
      <c r="N305" s="136" t="s">
        <v>47</v>
      </c>
      <c r="P305" s="137">
        <f>O305*H305</f>
        <v>0</v>
      </c>
      <c r="Q305" s="137">
        <v>1.0460000000000001E-2</v>
      </c>
      <c r="R305" s="137">
        <f>Q305*H305</f>
        <v>2.0920000000000001E-2</v>
      </c>
      <c r="S305" s="137">
        <v>0</v>
      </c>
      <c r="T305" s="138">
        <f>S305*H305</f>
        <v>0</v>
      </c>
      <c r="AR305" s="139" t="s">
        <v>261</v>
      </c>
      <c r="AT305" s="139" t="s">
        <v>156</v>
      </c>
      <c r="AU305" s="139" t="s">
        <v>86</v>
      </c>
      <c r="AY305" s="17" t="s">
        <v>153</v>
      </c>
      <c r="BE305" s="140">
        <f>IF(N305="základní",J305,0)</f>
        <v>5367.84</v>
      </c>
      <c r="BF305" s="140">
        <f>IF(N305="snížená",J305,0)</f>
        <v>0</v>
      </c>
      <c r="BG305" s="140">
        <f>IF(N305="zákl. přenesená",J305,0)</f>
        <v>0</v>
      </c>
      <c r="BH305" s="140">
        <f>IF(N305="sníž. přenesená",J305,0)</f>
        <v>0</v>
      </c>
      <c r="BI305" s="140">
        <f>IF(N305="nulová",J305,0)</f>
        <v>0</v>
      </c>
      <c r="BJ305" s="17" t="s">
        <v>84</v>
      </c>
      <c r="BK305" s="140">
        <f>ROUND(I305*H305,2)</f>
        <v>5367.84</v>
      </c>
      <c r="BL305" s="17" t="s">
        <v>261</v>
      </c>
      <c r="BM305" s="139" t="s">
        <v>477</v>
      </c>
    </row>
    <row r="306" spans="2:65" s="1" customFormat="1" ht="16.5" customHeight="1">
      <c r="B306" s="33"/>
      <c r="C306" s="128" t="s">
        <v>478</v>
      </c>
      <c r="D306" s="128" t="s">
        <v>156</v>
      </c>
      <c r="E306" s="129" t="s">
        <v>479</v>
      </c>
      <c r="F306" s="130" t="s">
        <v>480</v>
      </c>
      <c r="G306" s="131" t="s">
        <v>271</v>
      </c>
      <c r="H306" s="132">
        <v>2</v>
      </c>
      <c r="I306" s="133">
        <v>725.13</v>
      </c>
      <c r="J306" s="134">
        <f>ROUND(I306*H306,2)</f>
        <v>1450.26</v>
      </c>
      <c r="K306" s="130" t="s">
        <v>160</v>
      </c>
      <c r="L306" s="33"/>
      <c r="M306" s="135" t="s">
        <v>32</v>
      </c>
      <c r="N306" s="136" t="s">
        <v>47</v>
      </c>
      <c r="P306" s="137">
        <f>O306*H306</f>
        <v>0</v>
      </c>
      <c r="Q306" s="137">
        <v>1.2800000000000001E-3</v>
      </c>
      <c r="R306" s="137">
        <f>Q306*H306</f>
        <v>2.5600000000000002E-3</v>
      </c>
      <c r="S306" s="137">
        <v>0</v>
      </c>
      <c r="T306" s="138">
        <f>S306*H306</f>
        <v>0</v>
      </c>
      <c r="AR306" s="139" t="s">
        <v>261</v>
      </c>
      <c r="AT306" s="139" t="s">
        <v>156</v>
      </c>
      <c r="AU306" s="139" t="s">
        <v>86</v>
      </c>
      <c r="AY306" s="17" t="s">
        <v>153</v>
      </c>
      <c r="BE306" s="140">
        <f>IF(N306="základní",J306,0)</f>
        <v>1450.26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1450.26</v>
      </c>
      <c r="BL306" s="17" t="s">
        <v>261</v>
      </c>
      <c r="BM306" s="139" t="s">
        <v>481</v>
      </c>
    </row>
    <row r="307" spans="2:65" s="1" customFormat="1">
      <c r="B307" s="33"/>
      <c r="D307" s="141" t="s">
        <v>163</v>
      </c>
      <c r="F307" s="142" t="s">
        <v>482</v>
      </c>
      <c r="I307" s="143"/>
      <c r="L307" s="33"/>
      <c r="M307" s="144"/>
      <c r="T307" s="54"/>
      <c r="AT307" s="17" t="s">
        <v>163</v>
      </c>
      <c r="AU307" s="17" t="s">
        <v>86</v>
      </c>
    </row>
    <row r="308" spans="2:65" s="12" customFormat="1">
      <c r="B308" s="145"/>
      <c r="D308" s="146" t="s">
        <v>165</v>
      </c>
      <c r="E308" s="147" t="s">
        <v>32</v>
      </c>
      <c r="F308" s="148" t="s">
        <v>483</v>
      </c>
      <c r="H308" s="147" t="s">
        <v>32</v>
      </c>
      <c r="I308" s="149"/>
      <c r="L308" s="145"/>
      <c r="M308" s="150"/>
      <c r="T308" s="151"/>
      <c r="AT308" s="147" t="s">
        <v>165</v>
      </c>
      <c r="AU308" s="147" t="s">
        <v>86</v>
      </c>
      <c r="AV308" s="12" t="s">
        <v>84</v>
      </c>
      <c r="AW308" s="12" t="s">
        <v>37</v>
      </c>
      <c r="AX308" s="12" t="s">
        <v>76</v>
      </c>
      <c r="AY308" s="147" t="s">
        <v>153</v>
      </c>
    </row>
    <row r="309" spans="2:65" s="13" customFormat="1">
      <c r="B309" s="152"/>
      <c r="D309" s="146" t="s">
        <v>165</v>
      </c>
      <c r="E309" s="153" t="s">
        <v>32</v>
      </c>
      <c r="F309" s="154" t="s">
        <v>86</v>
      </c>
      <c r="H309" s="155">
        <v>2</v>
      </c>
      <c r="I309" s="156"/>
      <c r="L309" s="152"/>
      <c r="M309" s="157"/>
      <c r="T309" s="158"/>
      <c r="AT309" s="153" t="s">
        <v>165</v>
      </c>
      <c r="AU309" s="153" t="s">
        <v>86</v>
      </c>
      <c r="AV309" s="13" t="s">
        <v>86</v>
      </c>
      <c r="AW309" s="13" t="s">
        <v>37</v>
      </c>
      <c r="AX309" s="13" t="s">
        <v>84</v>
      </c>
      <c r="AY309" s="153" t="s">
        <v>153</v>
      </c>
    </row>
    <row r="310" spans="2:65" s="1" customFormat="1" ht="16.5" customHeight="1">
      <c r="B310" s="33"/>
      <c r="C310" s="128" t="s">
        <v>484</v>
      </c>
      <c r="D310" s="128" t="s">
        <v>156</v>
      </c>
      <c r="E310" s="129" t="s">
        <v>485</v>
      </c>
      <c r="F310" s="130" t="s">
        <v>486</v>
      </c>
      <c r="G310" s="131" t="s">
        <v>409</v>
      </c>
      <c r="H310" s="132">
        <v>2</v>
      </c>
      <c r="I310" s="133">
        <v>1695.11</v>
      </c>
      <c r="J310" s="134">
        <f>ROUND(I310*H310,2)</f>
        <v>3390.22</v>
      </c>
      <c r="K310" s="130" t="s">
        <v>160</v>
      </c>
      <c r="L310" s="33"/>
      <c r="M310" s="135" t="s">
        <v>32</v>
      </c>
      <c r="N310" s="136" t="s">
        <v>47</v>
      </c>
      <c r="P310" s="137">
        <f>O310*H310</f>
        <v>0</v>
      </c>
      <c r="Q310" s="137">
        <v>1.8E-3</v>
      </c>
      <c r="R310" s="137">
        <f>Q310*H310</f>
        <v>3.5999999999999999E-3</v>
      </c>
      <c r="S310" s="137">
        <v>0</v>
      </c>
      <c r="T310" s="138">
        <f>S310*H310</f>
        <v>0</v>
      </c>
      <c r="AR310" s="139" t="s">
        <v>261</v>
      </c>
      <c r="AT310" s="139" t="s">
        <v>156</v>
      </c>
      <c r="AU310" s="139" t="s">
        <v>86</v>
      </c>
      <c r="AY310" s="17" t="s">
        <v>153</v>
      </c>
      <c r="BE310" s="140">
        <f>IF(N310="základní",J310,0)</f>
        <v>3390.22</v>
      </c>
      <c r="BF310" s="140">
        <f>IF(N310="snížená",J310,0)</f>
        <v>0</v>
      </c>
      <c r="BG310" s="140">
        <f>IF(N310="zákl. přenesená",J310,0)</f>
        <v>0</v>
      </c>
      <c r="BH310" s="140">
        <f>IF(N310="sníž. přenesená",J310,0)</f>
        <v>0</v>
      </c>
      <c r="BI310" s="140">
        <f>IF(N310="nulová",J310,0)</f>
        <v>0</v>
      </c>
      <c r="BJ310" s="17" t="s">
        <v>84</v>
      </c>
      <c r="BK310" s="140">
        <f>ROUND(I310*H310,2)</f>
        <v>3390.22</v>
      </c>
      <c r="BL310" s="17" t="s">
        <v>261</v>
      </c>
      <c r="BM310" s="139" t="s">
        <v>487</v>
      </c>
    </row>
    <row r="311" spans="2:65" s="1" customFormat="1">
      <c r="B311" s="33"/>
      <c r="D311" s="141" t="s">
        <v>163</v>
      </c>
      <c r="F311" s="142" t="s">
        <v>488</v>
      </c>
      <c r="I311" s="143"/>
      <c r="L311" s="33"/>
      <c r="M311" s="144"/>
      <c r="T311" s="54"/>
      <c r="AT311" s="17" t="s">
        <v>163</v>
      </c>
      <c r="AU311" s="17" t="s">
        <v>86</v>
      </c>
    </row>
    <row r="312" spans="2:65" s="1" customFormat="1" ht="24.2" customHeight="1">
      <c r="B312" s="33"/>
      <c r="C312" s="128" t="s">
        <v>489</v>
      </c>
      <c r="D312" s="128" t="s">
        <v>156</v>
      </c>
      <c r="E312" s="129" t="s">
        <v>490</v>
      </c>
      <c r="F312" s="130" t="s">
        <v>491</v>
      </c>
      <c r="G312" s="131" t="s">
        <v>294</v>
      </c>
      <c r="H312" s="132">
        <v>8.8999999999999996E-2</v>
      </c>
      <c r="I312" s="133">
        <v>1271.33</v>
      </c>
      <c r="J312" s="134">
        <f>ROUND(I312*H312,2)</f>
        <v>113.15</v>
      </c>
      <c r="K312" s="130" t="s">
        <v>160</v>
      </c>
      <c r="L312" s="33"/>
      <c r="M312" s="135" t="s">
        <v>32</v>
      </c>
      <c r="N312" s="136" t="s">
        <v>47</v>
      </c>
      <c r="P312" s="137">
        <f>O312*H312</f>
        <v>0</v>
      </c>
      <c r="Q312" s="137">
        <v>0</v>
      </c>
      <c r="R312" s="137">
        <f>Q312*H312</f>
        <v>0</v>
      </c>
      <c r="S312" s="137">
        <v>0</v>
      </c>
      <c r="T312" s="138">
        <f>S312*H312</f>
        <v>0</v>
      </c>
      <c r="AR312" s="139" t="s">
        <v>261</v>
      </c>
      <c r="AT312" s="139" t="s">
        <v>156</v>
      </c>
      <c r="AU312" s="139" t="s">
        <v>86</v>
      </c>
      <c r="AY312" s="17" t="s">
        <v>153</v>
      </c>
      <c r="BE312" s="140">
        <f>IF(N312="základní",J312,0)</f>
        <v>113.15</v>
      </c>
      <c r="BF312" s="140">
        <f>IF(N312="snížená",J312,0)</f>
        <v>0</v>
      </c>
      <c r="BG312" s="140">
        <f>IF(N312="zákl. přenesená",J312,0)</f>
        <v>0</v>
      </c>
      <c r="BH312" s="140">
        <f>IF(N312="sníž. přenesená",J312,0)</f>
        <v>0</v>
      </c>
      <c r="BI312" s="140">
        <f>IF(N312="nulová",J312,0)</f>
        <v>0</v>
      </c>
      <c r="BJ312" s="17" t="s">
        <v>84</v>
      </c>
      <c r="BK312" s="140">
        <f>ROUND(I312*H312,2)</f>
        <v>113.15</v>
      </c>
      <c r="BL312" s="17" t="s">
        <v>261</v>
      </c>
      <c r="BM312" s="139" t="s">
        <v>492</v>
      </c>
    </row>
    <row r="313" spans="2:65" s="1" customFormat="1">
      <c r="B313" s="33"/>
      <c r="D313" s="141" t="s">
        <v>163</v>
      </c>
      <c r="F313" s="142" t="s">
        <v>493</v>
      </c>
      <c r="I313" s="143"/>
      <c r="L313" s="33"/>
      <c r="M313" s="144"/>
      <c r="T313" s="54"/>
      <c r="AT313" s="17" t="s">
        <v>163</v>
      </c>
      <c r="AU313" s="17" t="s">
        <v>86</v>
      </c>
    </row>
    <row r="314" spans="2:65" s="11" customFormat="1" ht="22.9" customHeight="1">
      <c r="B314" s="116"/>
      <c r="D314" s="117" t="s">
        <v>75</v>
      </c>
      <c r="E314" s="126" t="s">
        <v>494</v>
      </c>
      <c r="F314" s="126" t="s">
        <v>495</v>
      </c>
      <c r="I314" s="119"/>
      <c r="J314" s="127">
        <f>BK314</f>
        <v>6690.61</v>
      </c>
      <c r="L314" s="116"/>
      <c r="M314" s="121"/>
      <c r="P314" s="122">
        <f>SUM(P315:P365)</f>
        <v>0</v>
      </c>
      <c r="R314" s="122">
        <f>SUM(R315:R365)</f>
        <v>2.0400000000000001E-3</v>
      </c>
      <c r="T314" s="123">
        <f>SUM(T315:T365)</f>
        <v>8.3000000000000001E-3</v>
      </c>
      <c r="AR314" s="117" t="s">
        <v>86</v>
      </c>
      <c r="AT314" s="124" t="s">
        <v>75</v>
      </c>
      <c r="AU314" s="124" t="s">
        <v>84</v>
      </c>
      <c r="AY314" s="117" t="s">
        <v>153</v>
      </c>
      <c r="BK314" s="125">
        <f>SUM(BK315:BK365)</f>
        <v>6690.61</v>
      </c>
    </row>
    <row r="315" spans="2:65" s="1" customFormat="1" ht="16.5" customHeight="1">
      <c r="B315" s="33"/>
      <c r="C315" s="128" t="s">
        <v>496</v>
      </c>
      <c r="D315" s="128" t="s">
        <v>156</v>
      </c>
      <c r="E315" s="129" t="s">
        <v>497</v>
      </c>
      <c r="F315" s="130" t="s">
        <v>498</v>
      </c>
      <c r="G315" s="131" t="s">
        <v>271</v>
      </c>
      <c r="H315" s="132">
        <v>5</v>
      </c>
      <c r="I315" s="133">
        <v>55.56</v>
      </c>
      <c r="J315" s="134">
        <f>ROUND(I315*H315,2)</f>
        <v>277.8</v>
      </c>
      <c r="K315" s="130" t="s">
        <v>264</v>
      </c>
      <c r="L315" s="33"/>
      <c r="M315" s="135" t="s">
        <v>32</v>
      </c>
      <c r="N315" s="136" t="s">
        <v>47</v>
      </c>
      <c r="P315" s="137">
        <f>O315*H315</f>
        <v>0</v>
      </c>
      <c r="Q315" s="137">
        <v>0</v>
      </c>
      <c r="R315" s="137">
        <f>Q315*H315</f>
        <v>0</v>
      </c>
      <c r="S315" s="137">
        <v>5.0000000000000002E-5</v>
      </c>
      <c r="T315" s="138">
        <f>S315*H315</f>
        <v>2.5000000000000001E-4</v>
      </c>
      <c r="AR315" s="139" t="s">
        <v>261</v>
      </c>
      <c r="AT315" s="139" t="s">
        <v>156</v>
      </c>
      <c r="AU315" s="139" t="s">
        <v>86</v>
      </c>
      <c r="AY315" s="17" t="s">
        <v>153</v>
      </c>
      <c r="BE315" s="140">
        <f>IF(N315="základní",J315,0)</f>
        <v>277.8</v>
      </c>
      <c r="BF315" s="140">
        <f>IF(N315="snížená",J315,0)</f>
        <v>0</v>
      </c>
      <c r="BG315" s="140">
        <f>IF(N315="zákl. přenesená",J315,0)</f>
        <v>0</v>
      </c>
      <c r="BH315" s="140">
        <f>IF(N315="sníž. přenesená",J315,0)</f>
        <v>0</v>
      </c>
      <c r="BI315" s="140">
        <f>IF(N315="nulová",J315,0)</f>
        <v>0</v>
      </c>
      <c r="BJ315" s="17" t="s">
        <v>84</v>
      </c>
      <c r="BK315" s="140">
        <f>ROUND(I315*H315,2)</f>
        <v>277.8</v>
      </c>
      <c r="BL315" s="17" t="s">
        <v>261</v>
      </c>
      <c r="BM315" s="139" t="s">
        <v>499</v>
      </c>
    </row>
    <row r="316" spans="2:65" s="12" customFormat="1">
      <c r="B316" s="145"/>
      <c r="D316" s="146" t="s">
        <v>165</v>
      </c>
      <c r="E316" s="147" t="s">
        <v>32</v>
      </c>
      <c r="F316" s="148" t="s">
        <v>500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2" customFormat="1">
      <c r="B317" s="145"/>
      <c r="D317" s="146" t="s">
        <v>165</v>
      </c>
      <c r="E317" s="147" t="s">
        <v>32</v>
      </c>
      <c r="F317" s="148" t="s">
        <v>172</v>
      </c>
      <c r="H317" s="147" t="s">
        <v>32</v>
      </c>
      <c r="I317" s="149"/>
      <c r="L317" s="145"/>
      <c r="M317" s="150"/>
      <c r="T317" s="151"/>
      <c r="AT317" s="147" t="s">
        <v>165</v>
      </c>
      <c r="AU317" s="147" t="s">
        <v>86</v>
      </c>
      <c r="AV317" s="12" t="s">
        <v>84</v>
      </c>
      <c r="AW317" s="12" t="s">
        <v>37</v>
      </c>
      <c r="AX317" s="12" t="s">
        <v>76</v>
      </c>
      <c r="AY317" s="147" t="s">
        <v>153</v>
      </c>
    </row>
    <row r="318" spans="2:65" s="13" customFormat="1">
      <c r="B318" s="152"/>
      <c r="D318" s="146" t="s">
        <v>165</v>
      </c>
      <c r="E318" s="153" t="s">
        <v>32</v>
      </c>
      <c r="F318" s="154" t="s">
        <v>84</v>
      </c>
      <c r="H318" s="155">
        <v>1</v>
      </c>
      <c r="I318" s="156"/>
      <c r="L318" s="152"/>
      <c r="M318" s="157"/>
      <c r="T318" s="158"/>
      <c r="AT318" s="153" t="s">
        <v>165</v>
      </c>
      <c r="AU318" s="153" t="s">
        <v>86</v>
      </c>
      <c r="AV318" s="13" t="s">
        <v>86</v>
      </c>
      <c r="AW318" s="13" t="s">
        <v>37</v>
      </c>
      <c r="AX318" s="13" t="s">
        <v>76</v>
      </c>
      <c r="AY318" s="153" t="s">
        <v>153</v>
      </c>
    </row>
    <row r="319" spans="2:65" s="12" customFormat="1">
      <c r="B319" s="145"/>
      <c r="D319" s="146" t="s">
        <v>165</v>
      </c>
      <c r="E319" s="147" t="s">
        <v>32</v>
      </c>
      <c r="F319" s="148" t="s">
        <v>174</v>
      </c>
      <c r="H319" s="147" t="s">
        <v>32</v>
      </c>
      <c r="I319" s="149"/>
      <c r="L319" s="145"/>
      <c r="M319" s="150"/>
      <c r="T319" s="151"/>
      <c r="AT319" s="147" t="s">
        <v>165</v>
      </c>
      <c r="AU319" s="147" t="s">
        <v>86</v>
      </c>
      <c r="AV319" s="12" t="s">
        <v>84</v>
      </c>
      <c r="AW319" s="12" t="s">
        <v>37</v>
      </c>
      <c r="AX319" s="12" t="s">
        <v>76</v>
      </c>
      <c r="AY319" s="147" t="s">
        <v>153</v>
      </c>
    </row>
    <row r="320" spans="2:65" s="13" customFormat="1">
      <c r="B320" s="152"/>
      <c r="D320" s="146" t="s">
        <v>165</v>
      </c>
      <c r="E320" s="153" t="s">
        <v>32</v>
      </c>
      <c r="F320" s="154" t="s">
        <v>86</v>
      </c>
      <c r="H320" s="155">
        <v>2</v>
      </c>
      <c r="I320" s="156"/>
      <c r="L320" s="152"/>
      <c r="M320" s="157"/>
      <c r="T320" s="158"/>
      <c r="AT320" s="153" t="s">
        <v>165</v>
      </c>
      <c r="AU320" s="153" t="s">
        <v>86</v>
      </c>
      <c r="AV320" s="13" t="s">
        <v>86</v>
      </c>
      <c r="AW320" s="13" t="s">
        <v>37</v>
      </c>
      <c r="AX320" s="13" t="s">
        <v>76</v>
      </c>
      <c r="AY320" s="153" t="s">
        <v>153</v>
      </c>
    </row>
    <row r="321" spans="2:65" s="12" customFormat="1">
      <c r="B321" s="145"/>
      <c r="D321" s="146" t="s">
        <v>165</v>
      </c>
      <c r="E321" s="147" t="s">
        <v>32</v>
      </c>
      <c r="F321" s="148" t="s">
        <v>176</v>
      </c>
      <c r="H321" s="147" t="s">
        <v>32</v>
      </c>
      <c r="I321" s="149"/>
      <c r="L321" s="145"/>
      <c r="M321" s="150"/>
      <c r="T321" s="151"/>
      <c r="AT321" s="147" t="s">
        <v>165</v>
      </c>
      <c r="AU321" s="147" t="s">
        <v>86</v>
      </c>
      <c r="AV321" s="12" t="s">
        <v>84</v>
      </c>
      <c r="AW321" s="12" t="s">
        <v>37</v>
      </c>
      <c r="AX321" s="12" t="s">
        <v>76</v>
      </c>
      <c r="AY321" s="147" t="s">
        <v>153</v>
      </c>
    </row>
    <row r="322" spans="2:65" s="13" customFormat="1">
      <c r="B322" s="152"/>
      <c r="D322" s="146" t="s">
        <v>165</v>
      </c>
      <c r="E322" s="153" t="s">
        <v>32</v>
      </c>
      <c r="F322" s="154" t="s">
        <v>86</v>
      </c>
      <c r="H322" s="155">
        <v>2</v>
      </c>
      <c r="I322" s="156"/>
      <c r="L322" s="152"/>
      <c r="M322" s="157"/>
      <c r="T322" s="158"/>
      <c r="AT322" s="153" t="s">
        <v>165</v>
      </c>
      <c r="AU322" s="153" t="s">
        <v>86</v>
      </c>
      <c r="AV322" s="13" t="s">
        <v>86</v>
      </c>
      <c r="AW322" s="13" t="s">
        <v>37</v>
      </c>
      <c r="AX322" s="13" t="s">
        <v>76</v>
      </c>
      <c r="AY322" s="153" t="s">
        <v>153</v>
      </c>
    </row>
    <row r="323" spans="2:65" s="14" customFormat="1">
      <c r="B323" s="159"/>
      <c r="D323" s="146" t="s">
        <v>165</v>
      </c>
      <c r="E323" s="160" t="s">
        <v>32</v>
      </c>
      <c r="F323" s="161" t="s">
        <v>178</v>
      </c>
      <c r="H323" s="162">
        <v>5</v>
      </c>
      <c r="I323" s="163"/>
      <c r="L323" s="159"/>
      <c r="M323" s="164"/>
      <c r="T323" s="165"/>
      <c r="AT323" s="160" t="s">
        <v>165</v>
      </c>
      <c r="AU323" s="160" t="s">
        <v>86</v>
      </c>
      <c r="AV323" s="14" t="s">
        <v>161</v>
      </c>
      <c r="AW323" s="14" t="s">
        <v>37</v>
      </c>
      <c r="AX323" s="14" t="s">
        <v>84</v>
      </c>
      <c r="AY323" s="160" t="s">
        <v>153</v>
      </c>
    </row>
    <row r="324" spans="2:65" s="1" customFormat="1" ht="16.5" customHeight="1">
      <c r="B324" s="33"/>
      <c r="C324" s="128" t="s">
        <v>501</v>
      </c>
      <c r="D324" s="128" t="s">
        <v>156</v>
      </c>
      <c r="E324" s="129" t="s">
        <v>502</v>
      </c>
      <c r="F324" s="130" t="s">
        <v>503</v>
      </c>
      <c r="G324" s="131" t="s">
        <v>271</v>
      </c>
      <c r="H324" s="132">
        <v>1</v>
      </c>
      <c r="I324" s="133">
        <v>55.56</v>
      </c>
      <c r="J324" s="134">
        <f>ROUND(I324*H324,2)</f>
        <v>55.56</v>
      </c>
      <c r="K324" s="130" t="s">
        <v>264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5.0000000000000002E-5</v>
      </c>
      <c r="T324" s="138">
        <f>S324*H324</f>
        <v>5.0000000000000002E-5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55.56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55.56</v>
      </c>
      <c r="BL324" s="17" t="s">
        <v>261</v>
      </c>
      <c r="BM324" s="139" t="s">
        <v>504</v>
      </c>
    </row>
    <row r="325" spans="2:65" s="12" customFormat="1">
      <c r="B325" s="145"/>
      <c r="D325" s="146" t="s">
        <v>165</v>
      </c>
      <c r="E325" s="147" t="s">
        <v>32</v>
      </c>
      <c r="F325" s="148" t="s">
        <v>172</v>
      </c>
      <c r="H325" s="147" t="s">
        <v>32</v>
      </c>
      <c r="I325" s="149"/>
      <c r="L325" s="145"/>
      <c r="M325" s="150"/>
      <c r="T325" s="151"/>
      <c r="AT325" s="147" t="s">
        <v>165</v>
      </c>
      <c r="AU325" s="147" t="s">
        <v>86</v>
      </c>
      <c r="AV325" s="12" t="s">
        <v>84</v>
      </c>
      <c r="AW325" s="12" t="s">
        <v>37</v>
      </c>
      <c r="AX325" s="12" t="s">
        <v>76</v>
      </c>
      <c r="AY325" s="147" t="s">
        <v>153</v>
      </c>
    </row>
    <row r="326" spans="2:65" s="13" customFormat="1">
      <c r="B326" s="152"/>
      <c r="D326" s="146" t="s">
        <v>165</v>
      </c>
      <c r="E326" s="153" t="s">
        <v>32</v>
      </c>
      <c r="F326" s="154" t="s">
        <v>84</v>
      </c>
      <c r="H326" s="155">
        <v>1</v>
      </c>
      <c r="I326" s="156"/>
      <c r="L326" s="152"/>
      <c r="M326" s="157"/>
      <c r="T326" s="158"/>
      <c r="AT326" s="153" t="s">
        <v>165</v>
      </c>
      <c r="AU326" s="153" t="s">
        <v>86</v>
      </c>
      <c r="AV326" s="13" t="s">
        <v>86</v>
      </c>
      <c r="AW326" s="13" t="s">
        <v>37</v>
      </c>
      <c r="AX326" s="13" t="s">
        <v>84</v>
      </c>
      <c r="AY326" s="153" t="s">
        <v>153</v>
      </c>
    </row>
    <row r="327" spans="2:65" s="1" customFormat="1" ht="24.2" customHeight="1">
      <c r="B327" s="33"/>
      <c r="C327" s="128" t="s">
        <v>505</v>
      </c>
      <c r="D327" s="128" t="s">
        <v>156</v>
      </c>
      <c r="E327" s="129" t="s">
        <v>506</v>
      </c>
      <c r="F327" s="130" t="s">
        <v>507</v>
      </c>
      <c r="G327" s="131" t="s">
        <v>271</v>
      </c>
      <c r="H327" s="132">
        <v>4</v>
      </c>
      <c r="I327" s="133">
        <v>93.23</v>
      </c>
      <c r="J327" s="134">
        <f>ROUND(I327*H327,2)</f>
        <v>372.92</v>
      </c>
      <c r="K327" s="130" t="s">
        <v>160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2E-3</v>
      </c>
      <c r="T327" s="138">
        <f>S327*H327</f>
        <v>8.0000000000000002E-3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372.92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372.92</v>
      </c>
      <c r="BL327" s="17" t="s">
        <v>261</v>
      </c>
      <c r="BM327" s="139" t="s">
        <v>508</v>
      </c>
    </row>
    <row r="328" spans="2:65" s="1" customFormat="1">
      <c r="B328" s="33"/>
      <c r="D328" s="141" t="s">
        <v>163</v>
      </c>
      <c r="F328" s="142" t="s">
        <v>509</v>
      </c>
      <c r="I328" s="143"/>
      <c r="L328" s="33"/>
      <c r="M328" s="144"/>
      <c r="T328" s="54"/>
      <c r="AT328" s="17" t="s">
        <v>163</v>
      </c>
      <c r="AU328" s="17" t="s">
        <v>86</v>
      </c>
    </row>
    <row r="329" spans="2:65" s="12" customFormat="1">
      <c r="B329" s="145"/>
      <c r="D329" s="146" t="s">
        <v>165</v>
      </c>
      <c r="E329" s="147" t="s">
        <v>32</v>
      </c>
      <c r="F329" s="148" t="s">
        <v>172</v>
      </c>
      <c r="H329" s="147" t="s">
        <v>32</v>
      </c>
      <c r="I329" s="149"/>
      <c r="L329" s="145"/>
      <c r="M329" s="150"/>
      <c r="T329" s="151"/>
      <c r="AT329" s="147" t="s">
        <v>165</v>
      </c>
      <c r="AU329" s="147" t="s">
        <v>86</v>
      </c>
      <c r="AV329" s="12" t="s">
        <v>84</v>
      </c>
      <c r="AW329" s="12" t="s">
        <v>37</v>
      </c>
      <c r="AX329" s="12" t="s">
        <v>76</v>
      </c>
      <c r="AY329" s="147" t="s">
        <v>153</v>
      </c>
    </row>
    <row r="330" spans="2:65" s="13" customFormat="1">
      <c r="B330" s="152"/>
      <c r="D330" s="146" t="s">
        <v>165</v>
      </c>
      <c r="E330" s="153" t="s">
        <v>32</v>
      </c>
      <c r="F330" s="154" t="s">
        <v>86</v>
      </c>
      <c r="H330" s="155">
        <v>2</v>
      </c>
      <c r="I330" s="156"/>
      <c r="L330" s="152"/>
      <c r="M330" s="157"/>
      <c r="T330" s="158"/>
      <c r="AT330" s="153" t="s">
        <v>165</v>
      </c>
      <c r="AU330" s="153" t="s">
        <v>86</v>
      </c>
      <c r="AV330" s="13" t="s">
        <v>86</v>
      </c>
      <c r="AW330" s="13" t="s">
        <v>37</v>
      </c>
      <c r="AX330" s="13" t="s">
        <v>76</v>
      </c>
      <c r="AY330" s="153" t="s">
        <v>153</v>
      </c>
    </row>
    <row r="331" spans="2:65" s="12" customFormat="1">
      <c r="B331" s="145"/>
      <c r="D331" s="146" t="s">
        <v>165</v>
      </c>
      <c r="E331" s="147" t="s">
        <v>32</v>
      </c>
      <c r="F331" s="148" t="s">
        <v>174</v>
      </c>
      <c r="H331" s="147" t="s">
        <v>32</v>
      </c>
      <c r="I331" s="149"/>
      <c r="L331" s="145"/>
      <c r="M331" s="150"/>
      <c r="T331" s="151"/>
      <c r="AT331" s="147" t="s">
        <v>165</v>
      </c>
      <c r="AU331" s="147" t="s">
        <v>86</v>
      </c>
      <c r="AV331" s="12" t="s">
        <v>84</v>
      </c>
      <c r="AW331" s="12" t="s">
        <v>37</v>
      </c>
      <c r="AX331" s="12" t="s">
        <v>76</v>
      </c>
      <c r="AY331" s="147" t="s">
        <v>153</v>
      </c>
    </row>
    <row r="332" spans="2:65" s="13" customFormat="1">
      <c r="B332" s="152"/>
      <c r="D332" s="146" t="s">
        <v>165</v>
      </c>
      <c r="E332" s="153" t="s">
        <v>32</v>
      </c>
      <c r="F332" s="154" t="s">
        <v>84</v>
      </c>
      <c r="H332" s="155">
        <v>1</v>
      </c>
      <c r="I332" s="156"/>
      <c r="L332" s="152"/>
      <c r="M332" s="157"/>
      <c r="T332" s="158"/>
      <c r="AT332" s="153" t="s">
        <v>165</v>
      </c>
      <c r="AU332" s="153" t="s">
        <v>86</v>
      </c>
      <c r="AV332" s="13" t="s">
        <v>86</v>
      </c>
      <c r="AW332" s="13" t="s">
        <v>37</v>
      </c>
      <c r="AX332" s="13" t="s">
        <v>76</v>
      </c>
      <c r="AY332" s="153" t="s">
        <v>153</v>
      </c>
    </row>
    <row r="333" spans="2:65" s="12" customFormat="1">
      <c r="B333" s="145"/>
      <c r="D333" s="146" t="s">
        <v>165</v>
      </c>
      <c r="E333" s="147" t="s">
        <v>32</v>
      </c>
      <c r="F333" s="148" t="s">
        <v>176</v>
      </c>
      <c r="H333" s="147" t="s">
        <v>32</v>
      </c>
      <c r="I333" s="149"/>
      <c r="L333" s="145"/>
      <c r="M333" s="150"/>
      <c r="T333" s="151"/>
      <c r="AT333" s="147" t="s">
        <v>165</v>
      </c>
      <c r="AU333" s="147" t="s">
        <v>86</v>
      </c>
      <c r="AV333" s="12" t="s">
        <v>84</v>
      </c>
      <c r="AW333" s="12" t="s">
        <v>37</v>
      </c>
      <c r="AX333" s="12" t="s">
        <v>76</v>
      </c>
      <c r="AY333" s="147" t="s">
        <v>153</v>
      </c>
    </row>
    <row r="334" spans="2:65" s="13" customFormat="1">
      <c r="B334" s="152"/>
      <c r="D334" s="146" t="s">
        <v>165</v>
      </c>
      <c r="E334" s="153" t="s">
        <v>32</v>
      </c>
      <c r="F334" s="154" t="s">
        <v>84</v>
      </c>
      <c r="H334" s="155">
        <v>1</v>
      </c>
      <c r="I334" s="156"/>
      <c r="L334" s="152"/>
      <c r="M334" s="157"/>
      <c r="T334" s="158"/>
      <c r="AT334" s="153" t="s">
        <v>165</v>
      </c>
      <c r="AU334" s="153" t="s">
        <v>86</v>
      </c>
      <c r="AV334" s="13" t="s">
        <v>86</v>
      </c>
      <c r="AW334" s="13" t="s">
        <v>37</v>
      </c>
      <c r="AX334" s="13" t="s">
        <v>76</v>
      </c>
      <c r="AY334" s="153" t="s">
        <v>153</v>
      </c>
    </row>
    <row r="335" spans="2:65" s="14" customFormat="1">
      <c r="B335" s="159"/>
      <c r="D335" s="146" t="s">
        <v>165</v>
      </c>
      <c r="E335" s="160" t="s">
        <v>32</v>
      </c>
      <c r="F335" s="161" t="s">
        <v>178</v>
      </c>
      <c r="H335" s="162">
        <v>4</v>
      </c>
      <c r="I335" s="163"/>
      <c r="L335" s="159"/>
      <c r="M335" s="164"/>
      <c r="T335" s="165"/>
      <c r="AT335" s="160" t="s">
        <v>165</v>
      </c>
      <c r="AU335" s="160" t="s">
        <v>86</v>
      </c>
      <c r="AV335" s="14" t="s">
        <v>161</v>
      </c>
      <c r="AW335" s="14" t="s">
        <v>37</v>
      </c>
      <c r="AX335" s="14" t="s">
        <v>84</v>
      </c>
      <c r="AY335" s="160" t="s">
        <v>153</v>
      </c>
    </row>
    <row r="336" spans="2:65" s="1" customFormat="1" ht="24.2" customHeight="1">
      <c r="B336" s="33"/>
      <c r="C336" s="128" t="s">
        <v>510</v>
      </c>
      <c r="D336" s="128" t="s">
        <v>156</v>
      </c>
      <c r="E336" s="129" t="s">
        <v>511</v>
      </c>
      <c r="F336" s="130" t="s">
        <v>512</v>
      </c>
      <c r="G336" s="131" t="s">
        <v>271</v>
      </c>
      <c r="H336" s="132">
        <v>4</v>
      </c>
      <c r="I336" s="133">
        <v>329.6</v>
      </c>
      <c r="J336" s="134">
        <f>ROUND(I336*H336,2)</f>
        <v>1318.4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1318.4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1318.4</v>
      </c>
      <c r="BL336" s="17" t="s">
        <v>261</v>
      </c>
      <c r="BM336" s="139" t="s">
        <v>513</v>
      </c>
    </row>
    <row r="337" spans="2:65" s="1" customFormat="1">
      <c r="B337" s="33"/>
      <c r="D337" s="141" t="s">
        <v>163</v>
      </c>
      <c r="F337" s="142" t="s">
        <v>514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" customFormat="1" ht="21.75" customHeight="1">
      <c r="B338" s="33"/>
      <c r="C338" s="166" t="s">
        <v>515</v>
      </c>
      <c r="D338" s="166" t="s">
        <v>231</v>
      </c>
      <c r="E338" s="167" t="s">
        <v>516</v>
      </c>
      <c r="F338" s="168" t="s">
        <v>517</v>
      </c>
      <c r="G338" s="169" t="s">
        <v>271</v>
      </c>
      <c r="H338" s="170">
        <v>4</v>
      </c>
      <c r="I338" s="171">
        <v>531.32000000000005</v>
      </c>
      <c r="J338" s="172">
        <f>ROUND(I338*H338,2)</f>
        <v>2125.2800000000002</v>
      </c>
      <c r="K338" s="168" t="s">
        <v>264</v>
      </c>
      <c r="L338" s="173"/>
      <c r="M338" s="174" t="s">
        <v>32</v>
      </c>
      <c r="N338" s="175" t="s">
        <v>47</v>
      </c>
      <c r="P338" s="137">
        <f>O338*H338</f>
        <v>0</v>
      </c>
      <c r="Q338" s="137">
        <v>3.4000000000000002E-4</v>
      </c>
      <c r="R338" s="137">
        <f>Q338*H338</f>
        <v>1.3600000000000001E-3</v>
      </c>
      <c r="S338" s="137">
        <v>0</v>
      </c>
      <c r="T338" s="138">
        <f>S338*H338</f>
        <v>0</v>
      </c>
      <c r="AR338" s="139" t="s">
        <v>354</v>
      </c>
      <c r="AT338" s="139" t="s">
        <v>231</v>
      </c>
      <c r="AU338" s="139" t="s">
        <v>86</v>
      </c>
      <c r="AY338" s="17" t="s">
        <v>153</v>
      </c>
      <c r="BE338" s="140">
        <f>IF(N338="základní",J338,0)</f>
        <v>2125.2800000000002</v>
      </c>
      <c r="BF338" s="140">
        <f>IF(N338="snížená",J338,0)</f>
        <v>0</v>
      </c>
      <c r="BG338" s="140">
        <f>IF(N338="zákl. přenesená",J338,0)</f>
        <v>0</v>
      </c>
      <c r="BH338" s="140">
        <f>IF(N338="sníž. přenesená",J338,0)</f>
        <v>0</v>
      </c>
      <c r="BI338" s="140">
        <f>IF(N338="nulová",J338,0)</f>
        <v>0</v>
      </c>
      <c r="BJ338" s="17" t="s">
        <v>84</v>
      </c>
      <c r="BK338" s="140">
        <f>ROUND(I338*H338,2)</f>
        <v>2125.2800000000002</v>
      </c>
      <c r="BL338" s="17" t="s">
        <v>261</v>
      </c>
      <c r="BM338" s="139" t="s">
        <v>518</v>
      </c>
    </row>
    <row r="339" spans="2:65" s="1" customFormat="1" ht="24.2" customHeight="1">
      <c r="B339" s="33"/>
      <c r="C339" s="128" t="s">
        <v>519</v>
      </c>
      <c r="D339" s="128" t="s">
        <v>156</v>
      </c>
      <c r="E339" s="129" t="s">
        <v>520</v>
      </c>
      <c r="F339" s="130" t="s">
        <v>521</v>
      </c>
      <c r="G339" s="131" t="s">
        <v>271</v>
      </c>
      <c r="H339" s="132">
        <v>1</v>
      </c>
      <c r="I339" s="133">
        <v>169.51</v>
      </c>
      <c r="J339" s="134">
        <f>ROUND(I339*H339,2)</f>
        <v>169.51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0</v>
      </c>
      <c r="T339" s="138">
        <f>S339*H339</f>
        <v>0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169.51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169.51</v>
      </c>
      <c r="BL339" s="17" t="s">
        <v>261</v>
      </c>
      <c r="BM339" s="139" t="s">
        <v>522</v>
      </c>
    </row>
    <row r="340" spans="2:65" s="1" customFormat="1">
      <c r="B340" s="33"/>
      <c r="D340" s="141" t="s">
        <v>163</v>
      </c>
      <c r="F340" s="142" t="s">
        <v>523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" customFormat="1" ht="16.5" customHeight="1">
      <c r="B341" s="33"/>
      <c r="C341" s="166" t="s">
        <v>524</v>
      </c>
      <c r="D341" s="166" t="s">
        <v>231</v>
      </c>
      <c r="E341" s="167" t="s">
        <v>525</v>
      </c>
      <c r="F341" s="168" t="s">
        <v>526</v>
      </c>
      <c r="G341" s="169" t="s">
        <v>271</v>
      </c>
      <c r="H341" s="170">
        <v>1</v>
      </c>
      <c r="I341" s="171">
        <v>176.29</v>
      </c>
      <c r="J341" s="172">
        <f>ROUND(I341*H341,2)</f>
        <v>176.29</v>
      </c>
      <c r="K341" s="168" t="s">
        <v>160</v>
      </c>
      <c r="L341" s="173"/>
      <c r="M341" s="174" t="s">
        <v>32</v>
      </c>
      <c r="N341" s="175" t="s">
        <v>47</v>
      </c>
      <c r="P341" s="137">
        <f>O341*H341</f>
        <v>0</v>
      </c>
      <c r="Q341" s="137">
        <v>9.0000000000000006E-5</v>
      </c>
      <c r="R341" s="137">
        <f>Q341*H341</f>
        <v>9.0000000000000006E-5</v>
      </c>
      <c r="S341" s="137">
        <v>0</v>
      </c>
      <c r="T341" s="138">
        <f>S341*H341</f>
        <v>0</v>
      </c>
      <c r="AR341" s="139" t="s">
        <v>354</v>
      </c>
      <c r="AT341" s="139" t="s">
        <v>231</v>
      </c>
      <c r="AU341" s="139" t="s">
        <v>86</v>
      </c>
      <c r="AY341" s="17" t="s">
        <v>153</v>
      </c>
      <c r="BE341" s="140">
        <f>IF(N341="základní",J341,0)</f>
        <v>176.29</v>
      </c>
      <c r="BF341" s="140">
        <f>IF(N341="snížená",J341,0)</f>
        <v>0</v>
      </c>
      <c r="BG341" s="140">
        <f>IF(N341="zákl. přenesená",J341,0)</f>
        <v>0</v>
      </c>
      <c r="BH341" s="140">
        <f>IF(N341="sníž. přenesená",J341,0)</f>
        <v>0</v>
      </c>
      <c r="BI341" s="140">
        <f>IF(N341="nulová",J341,0)</f>
        <v>0</v>
      </c>
      <c r="BJ341" s="17" t="s">
        <v>84</v>
      </c>
      <c r="BK341" s="140">
        <f>ROUND(I341*H341,2)</f>
        <v>176.29</v>
      </c>
      <c r="BL341" s="17" t="s">
        <v>261</v>
      </c>
      <c r="BM341" s="139" t="s">
        <v>527</v>
      </c>
    </row>
    <row r="342" spans="2:65" s="1" customFormat="1" ht="24.2" customHeight="1">
      <c r="B342" s="33"/>
      <c r="C342" s="128" t="s">
        <v>528</v>
      </c>
      <c r="D342" s="128" t="s">
        <v>156</v>
      </c>
      <c r="E342" s="129" t="s">
        <v>529</v>
      </c>
      <c r="F342" s="130" t="s">
        <v>530</v>
      </c>
      <c r="G342" s="131" t="s">
        <v>271</v>
      </c>
      <c r="H342" s="132">
        <v>3</v>
      </c>
      <c r="I342" s="133">
        <v>184.58</v>
      </c>
      <c r="J342" s="134">
        <f>ROUND(I342*H342,2)</f>
        <v>553.74</v>
      </c>
      <c r="K342" s="130" t="s">
        <v>160</v>
      </c>
      <c r="L342" s="33"/>
      <c r="M342" s="135" t="s">
        <v>32</v>
      </c>
      <c r="N342" s="136" t="s">
        <v>47</v>
      </c>
      <c r="P342" s="137">
        <f>O342*H342</f>
        <v>0</v>
      </c>
      <c r="Q342" s="137">
        <v>0</v>
      </c>
      <c r="R342" s="137">
        <f>Q342*H342</f>
        <v>0</v>
      </c>
      <c r="S342" s="137">
        <v>0</v>
      </c>
      <c r="T342" s="138">
        <f>S342*H342</f>
        <v>0</v>
      </c>
      <c r="AR342" s="139" t="s">
        <v>261</v>
      </c>
      <c r="AT342" s="139" t="s">
        <v>156</v>
      </c>
      <c r="AU342" s="139" t="s">
        <v>86</v>
      </c>
      <c r="AY342" s="17" t="s">
        <v>153</v>
      </c>
      <c r="BE342" s="140">
        <f>IF(N342="základní",J342,0)</f>
        <v>553.74</v>
      </c>
      <c r="BF342" s="140">
        <f>IF(N342="snížená",J342,0)</f>
        <v>0</v>
      </c>
      <c r="BG342" s="140">
        <f>IF(N342="zákl. přenesená",J342,0)</f>
        <v>0</v>
      </c>
      <c r="BH342" s="140">
        <f>IF(N342="sníž. přenesená",J342,0)</f>
        <v>0</v>
      </c>
      <c r="BI342" s="140">
        <f>IF(N342="nulová",J342,0)</f>
        <v>0</v>
      </c>
      <c r="BJ342" s="17" t="s">
        <v>84</v>
      </c>
      <c r="BK342" s="140">
        <f>ROUND(I342*H342,2)</f>
        <v>553.74</v>
      </c>
      <c r="BL342" s="17" t="s">
        <v>261</v>
      </c>
      <c r="BM342" s="139" t="s">
        <v>531</v>
      </c>
    </row>
    <row r="343" spans="2:65" s="1" customFormat="1">
      <c r="B343" s="33"/>
      <c r="D343" s="141" t="s">
        <v>163</v>
      </c>
      <c r="F343" s="142" t="s">
        <v>532</v>
      </c>
      <c r="I343" s="143"/>
      <c r="L343" s="33"/>
      <c r="M343" s="144"/>
      <c r="T343" s="54"/>
      <c r="AT343" s="17" t="s">
        <v>163</v>
      </c>
      <c r="AU343" s="17" t="s">
        <v>86</v>
      </c>
    </row>
    <row r="344" spans="2:65" s="12" customFormat="1">
      <c r="B344" s="145"/>
      <c r="D344" s="146" t="s">
        <v>165</v>
      </c>
      <c r="E344" s="147" t="s">
        <v>32</v>
      </c>
      <c r="F344" s="148" t="s">
        <v>533</v>
      </c>
      <c r="H344" s="147" t="s">
        <v>32</v>
      </c>
      <c r="I344" s="149"/>
      <c r="L344" s="145"/>
      <c r="M344" s="150"/>
      <c r="T344" s="151"/>
      <c r="AT344" s="147" t="s">
        <v>165</v>
      </c>
      <c r="AU344" s="147" t="s">
        <v>86</v>
      </c>
      <c r="AV344" s="12" t="s">
        <v>84</v>
      </c>
      <c r="AW344" s="12" t="s">
        <v>37</v>
      </c>
      <c r="AX344" s="12" t="s">
        <v>76</v>
      </c>
      <c r="AY344" s="147" t="s">
        <v>153</v>
      </c>
    </row>
    <row r="345" spans="2:65" s="12" customFormat="1">
      <c r="B345" s="145"/>
      <c r="D345" s="146" t="s">
        <v>165</v>
      </c>
      <c r="E345" s="147" t="s">
        <v>32</v>
      </c>
      <c r="F345" s="148" t="s">
        <v>172</v>
      </c>
      <c r="H345" s="147" t="s">
        <v>32</v>
      </c>
      <c r="I345" s="149"/>
      <c r="L345" s="145"/>
      <c r="M345" s="150"/>
      <c r="T345" s="151"/>
      <c r="AT345" s="147" t="s">
        <v>165</v>
      </c>
      <c r="AU345" s="147" t="s">
        <v>86</v>
      </c>
      <c r="AV345" s="12" t="s">
        <v>84</v>
      </c>
      <c r="AW345" s="12" t="s">
        <v>37</v>
      </c>
      <c r="AX345" s="12" t="s">
        <v>76</v>
      </c>
      <c r="AY345" s="147" t="s">
        <v>153</v>
      </c>
    </row>
    <row r="346" spans="2:65" s="13" customFormat="1">
      <c r="B346" s="152"/>
      <c r="D346" s="146" t="s">
        <v>165</v>
      </c>
      <c r="E346" s="153" t="s">
        <v>32</v>
      </c>
      <c r="F346" s="154" t="s">
        <v>84</v>
      </c>
      <c r="H346" s="155">
        <v>1</v>
      </c>
      <c r="I346" s="156"/>
      <c r="L346" s="152"/>
      <c r="M346" s="157"/>
      <c r="T346" s="158"/>
      <c r="AT346" s="153" t="s">
        <v>165</v>
      </c>
      <c r="AU346" s="153" t="s">
        <v>86</v>
      </c>
      <c r="AV346" s="13" t="s">
        <v>86</v>
      </c>
      <c r="AW346" s="13" t="s">
        <v>37</v>
      </c>
      <c r="AX346" s="13" t="s">
        <v>76</v>
      </c>
      <c r="AY346" s="153" t="s">
        <v>153</v>
      </c>
    </row>
    <row r="347" spans="2:65" s="12" customFormat="1">
      <c r="B347" s="145"/>
      <c r="D347" s="146" t="s">
        <v>165</v>
      </c>
      <c r="E347" s="147" t="s">
        <v>32</v>
      </c>
      <c r="F347" s="148" t="s">
        <v>174</v>
      </c>
      <c r="H347" s="147" t="s">
        <v>32</v>
      </c>
      <c r="I347" s="149"/>
      <c r="L347" s="145"/>
      <c r="M347" s="150"/>
      <c r="T347" s="151"/>
      <c r="AT347" s="147" t="s">
        <v>165</v>
      </c>
      <c r="AU347" s="147" t="s">
        <v>86</v>
      </c>
      <c r="AV347" s="12" t="s">
        <v>84</v>
      </c>
      <c r="AW347" s="12" t="s">
        <v>37</v>
      </c>
      <c r="AX347" s="12" t="s">
        <v>76</v>
      </c>
      <c r="AY347" s="147" t="s">
        <v>153</v>
      </c>
    </row>
    <row r="348" spans="2:65" s="13" customFormat="1">
      <c r="B348" s="152"/>
      <c r="D348" s="146" t="s">
        <v>165</v>
      </c>
      <c r="E348" s="153" t="s">
        <v>32</v>
      </c>
      <c r="F348" s="154" t="s">
        <v>84</v>
      </c>
      <c r="H348" s="155">
        <v>1</v>
      </c>
      <c r="I348" s="156"/>
      <c r="L348" s="152"/>
      <c r="M348" s="157"/>
      <c r="T348" s="158"/>
      <c r="AT348" s="153" t="s">
        <v>165</v>
      </c>
      <c r="AU348" s="153" t="s">
        <v>86</v>
      </c>
      <c r="AV348" s="13" t="s">
        <v>86</v>
      </c>
      <c r="AW348" s="13" t="s">
        <v>37</v>
      </c>
      <c r="AX348" s="13" t="s">
        <v>76</v>
      </c>
      <c r="AY348" s="153" t="s">
        <v>153</v>
      </c>
    </row>
    <row r="349" spans="2:65" s="12" customFormat="1">
      <c r="B349" s="145"/>
      <c r="D349" s="146" t="s">
        <v>165</v>
      </c>
      <c r="E349" s="147" t="s">
        <v>32</v>
      </c>
      <c r="F349" s="148" t="s">
        <v>176</v>
      </c>
      <c r="H349" s="147" t="s">
        <v>32</v>
      </c>
      <c r="I349" s="149"/>
      <c r="L349" s="145"/>
      <c r="M349" s="150"/>
      <c r="T349" s="151"/>
      <c r="AT349" s="147" t="s">
        <v>165</v>
      </c>
      <c r="AU349" s="147" t="s">
        <v>86</v>
      </c>
      <c r="AV349" s="12" t="s">
        <v>84</v>
      </c>
      <c r="AW349" s="12" t="s">
        <v>37</v>
      </c>
      <c r="AX349" s="12" t="s">
        <v>76</v>
      </c>
      <c r="AY349" s="147" t="s">
        <v>153</v>
      </c>
    </row>
    <row r="350" spans="2:65" s="13" customFormat="1">
      <c r="B350" s="152"/>
      <c r="D350" s="146" t="s">
        <v>165</v>
      </c>
      <c r="E350" s="153" t="s">
        <v>32</v>
      </c>
      <c r="F350" s="154" t="s">
        <v>84</v>
      </c>
      <c r="H350" s="155">
        <v>1</v>
      </c>
      <c r="I350" s="156"/>
      <c r="L350" s="152"/>
      <c r="M350" s="157"/>
      <c r="T350" s="158"/>
      <c r="AT350" s="153" t="s">
        <v>165</v>
      </c>
      <c r="AU350" s="153" t="s">
        <v>86</v>
      </c>
      <c r="AV350" s="13" t="s">
        <v>86</v>
      </c>
      <c r="AW350" s="13" t="s">
        <v>37</v>
      </c>
      <c r="AX350" s="13" t="s">
        <v>76</v>
      </c>
      <c r="AY350" s="153" t="s">
        <v>153</v>
      </c>
    </row>
    <row r="351" spans="2:65" s="14" customFormat="1">
      <c r="B351" s="159"/>
      <c r="D351" s="146" t="s">
        <v>165</v>
      </c>
      <c r="E351" s="160" t="s">
        <v>32</v>
      </c>
      <c r="F351" s="161" t="s">
        <v>178</v>
      </c>
      <c r="H351" s="162">
        <v>3</v>
      </c>
      <c r="I351" s="163"/>
      <c r="L351" s="159"/>
      <c r="M351" s="164"/>
      <c r="T351" s="165"/>
      <c r="AT351" s="160" t="s">
        <v>165</v>
      </c>
      <c r="AU351" s="160" t="s">
        <v>86</v>
      </c>
      <c r="AV351" s="14" t="s">
        <v>161</v>
      </c>
      <c r="AW351" s="14" t="s">
        <v>37</v>
      </c>
      <c r="AX351" s="14" t="s">
        <v>84</v>
      </c>
      <c r="AY351" s="160" t="s">
        <v>153</v>
      </c>
    </row>
    <row r="352" spans="2:65" s="1" customFormat="1" ht="16.5" customHeight="1">
      <c r="B352" s="33"/>
      <c r="C352" s="166" t="s">
        <v>534</v>
      </c>
      <c r="D352" s="166" t="s">
        <v>231</v>
      </c>
      <c r="E352" s="167" t="s">
        <v>535</v>
      </c>
      <c r="F352" s="168" t="s">
        <v>536</v>
      </c>
      <c r="G352" s="169" t="s">
        <v>271</v>
      </c>
      <c r="H352" s="170">
        <v>3</v>
      </c>
      <c r="I352" s="171">
        <v>140.66999999999999</v>
      </c>
      <c r="J352" s="172">
        <f>ROUND(I352*H352,2)</f>
        <v>422.01</v>
      </c>
      <c r="K352" s="168" t="s">
        <v>160</v>
      </c>
      <c r="L352" s="173"/>
      <c r="M352" s="174" t="s">
        <v>32</v>
      </c>
      <c r="N352" s="175" t="s">
        <v>47</v>
      </c>
      <c r="P352" s="137">
        <f>O352*H352</f>
        <v>0</v>
      </c>
      <c r="Q352" s="137">
        <v>8.0000000000000007E-5</v>
      </c>
      <c r="R352" s="137">
        <f>Q352*H352</f>
        <v>2.4000000000000003E-4</v>
      </c>
      <c r="S352" s="137">
        <v>0</v>
      </c>
      <c r="T352" s="138">
        <f>S352*H352</f>
        <v>0</v>
      </c>
      <c r="AR352" s="139" t="s">
        <v>354</v>
      </c>
      <c r="AT352" s="139" t="s">
        <v>231</v>
      </c>
      <c r="AU352" s="139" t="s">
        <v>86</v>
      </c>
      <c r="AY352" s="17" t="s">
        <v>153</v>
      </c>
      <c r="BE352" s="140">
        <f>IF(N352="základní",J352,0)</f>
        <v>422.01</v>
      </c>
      <c r="BF352" s="140">
        <f>IF(N352="snížená",J352,0)</f>
        <v>0</v>
      </c>
      <c r="BG352" s="140">
        <f>IF(N352="zákl. přenesená",J352,0)</f>
        <v>0</v>
      </c>
      <c r="BH352" s="140">
        <f>IF(N352="sníž. přenesená",J352,0)</f>
        <v>0</v>
      </c>
      <c r="BI352" s="140">
        <f>IF(N352="nulová",J352,0)</f>
        <v>0</v>
      </c>
      <c r="BJ352" s="17" t="s">
        <v>84</v>
      </c>
      <c r="BK352" s="140">
        <f>ROUND(I352*H352,2)</f>
        <v>422.01</v>
      </c>
      <c r="BL352" s="17" t="s">
        <v>261</v>
      </c>
      <c r="BM352" s="139" t="s">
        <v>537</v>
      </c>
    </row>
    <row r="353" spans="2:65" s="1" customFormat="1" ht="16.5" customHeight="1">
      <c r="B353" s="33"/>
      <c r="C353" s="166" t="s">
        <v>538</v>
      </c>
      <c r="D353" s="166" t="s">
        <v>231</v>
      </c>
      <c r="E353" s="167" t="s">
        <v>539</v>
      </c>
      <c r="F353" s="168" t="s">
        <v>540</v>
      </c>
      <c r="G353" s="169" t="s">
        <v>271</v>
      </c>
      <c r="H353" s="170">
        <v>3</v>
      </c>
      <c r="I353" s="171">
        <v>210.08</v>
      </c>
      <c r="J353" s="172">
        <f>ROUND(I353*H353,2)</f>
        <v>630.24</v>
      </c>
      <c r="K353" s="168" t="s">
        <v>160</v>
      </c>
      <c r="L353" s="173"/>
      <c r="M353" s="174" t="s">
        <v>32</v>
      </c>
      <c r="N353" s="175" t="s">
        <v>47</v>
      </c>
      <c r="P353" s="137">
        <f>O353*H353</f>
        <v>0</v>
      </c>
      <c r="Q353" s="137">
        <v>8.0000000000000007E-5</v>
      </c>
      <c r="R353" s="137">
        <f>Q353*H353</f>
        <v>2.4000000000000003E-4</v>
      </c>
      <c r="S353" s="137">
        <v>0</v>
      </c>
      <c r="T353" s="138">
        <f>S353*H353</f>
        <v>0</v>
      </c>
      <c r="AR353" s="139" t="s">
        <v>354</v>
      </c>
      <c r="AT353" s="139" t="s">
        <v>231</v>
      </c>
      <c r="AU353" s="139" t="s">
        <v>86</v>
      </c>
      <c r="AY353" s="17" t="s">
        <v>153</v>
      </c>
      <c r="BE353" s="140">
        <f>IF(N353="základní",J353,0)</f>
        <v>630.24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630.24</v>
      </c>
      <c r="BL353" s="17" t="s">
        <v>261</v>
      </c>
      <c r="BM353" s="139" t="s">
        <v>541</v>
      </c>
    </row>
    <row r="354" spans="2:65" s="1" customFormat="1" ht="16.5" customHeight="1">
      <c r="B354" s="33"/>
      <c r="C354" s="166" t="s">
        <v>542</v>
      </c>
      <c r="D354" s="166" t="s">
        <v>231</v>
      </c>
      <c r="E354" s="167" t="s">
        <v>543</v>
      </c>
      <c r="F354" s="168" t="s">
        <v>544</v>
      </c>
      <c r="G354" s="169" t="s">
        <v>271</v>
      </c>
      <c r="H354" s="170">
        <v>3</v>
      </c>
      <c r="I354" s="171">
        <v>22.04</v>
      </c>
      <c r="J354" s="172">
        <f>ROUND(I354*H354,2)</f>
        <v>66.12</v>
      </c>
      <c r="K354" s="168" t="s">
        <v>160</v>
      </c>
      <c r="L354" s="173"/>
      <c r="M354" s="174" t="s">
        <v>32</v>
      </c>
      <c r="N354" s="175" t="s">
        <v>47</v>
      </c>
      <c r="P354" s="137">
        <f>O354*H354</f>
        <v>0</v>
      </c>
      <c r="Q354" s="137">
        <v>1.0000000000000001E-5</v>
      </c>
      <c r="R354" s="137">
        <f>Q354*H354</f>
        <v>3.0000000000000004E-5</v>
      </c>
      <c r="S354" s="137">
        <v>0</v>
      </c>
      <c r="T354" s="138">
        <f>S354*H354</f>
        <v>0</v>
      </c>
      <c r="AR354" s="139" t="s">
        <v>354</v>
      </c>
      <c r="AT354" s="139" t="s">
        <v>231</v>
      </c>
      <c r="AU354" s="139" t="s">
        <v>86</v>
      </c>
      <c r="AY354" s="17" t="s">
        <v>153</v>
      </c>
      <c r="BE354" s="140">
        <f>IF(N354="základní",J354,0)</f>
        <v>66.12</v>
      </c>
      <c r="BF354" s="140">
        <f>IF(N354="snížená",J354,0)</f>
        <v>0</v>
      </c>
      <c r="BG354" s="140">
        <f>IF(N354="zákl. přenesená",J354,0)</f>
        <v>0</v>
      </c>
      <c r="BH354" s="140">
        <f>IF(N354="sníž. přenesená",J354,0)</f>
        <v>0</v>
      </c>
      <c r="BI354" s="140">
        <f>IF(N354="nulová",J354,0)</f>
        <v>0</v>
      </c>
      <c r="BJ354" s="17" t="s">
        <v>84</v>
      </c>
      <c r="BK354" s="140">
        <f>ROUND(I354*H354,2)</f>
        <v>66.12</v>
      </c>
      <c r="BL354" s="17" t="s">
        <v>261</v>
      </c>
      <c r="BM354" s="139" t="s">
        <v>545</v>
      </c>
    </row>
    <row r="355" spans="2:65" s="1" customFormat="1" ht="24.2" customHeight="1">
      <c r="B355" s="33"/>
      <c r="C355" s="128" t="s">
        <v>546</v>
      </c>
      <c r="D355" s="128" t="s">
        <v>156</v>
      </c>
      <c r="E355" s="129" t="s">
        <v>547</v>
      </c>
      <c r="F355" s="130" t="s">
        <v>548</v>
      </c>
      <c r="G355" s="131" t="s">
        <v>271</v>
      </c>
      <c r="H355" s="132">
        <v>2</v>
      </c>
      <c r="I355" s="133">
        <v>169.51</v>
      </c>
      <c r="J355" s="134">
        <f>ROUND(I355*H355,2)</f>
        <v>339.02</v>
      </c>
      <c r="K355" s="130" t="s">
        <v>160</v>
      </c>
      <c r="L355" s="33"/>
      <c r="M355" s="135" t="s">
        <v>32</v>
      </c>
      <c r="N355" s="136" t="s">
        <v>47</v>
      </c>
      <c r="P355" s="137">
        <f>O355*H355</f>
        <v>0</v>
      </c>
      <c r="Q355" s="137">
        <v>0</v>
      </c>
      <c r="R355" s="137">
        <f>Q355*H355</f>
        <v>0</v>
      </c>
      <c r="S355" s="137">
        <v>0</v>
      </c>
      <c r="T355" s="138">
        <f>S355*H355</f>
        <v>0</v>
      </c>
      <c r="AR355" s="139" t="s">
        <v>261</v>
      </c>
      <c r="AT355" s="139" t="s">
        <v>156</v>
      </c>
      <c r="AU355" s="139" t="s">
        <v>86</v>
      </c>
      <c r="AY355" s="17" t="s">
        <v>153</v>
      </c>
      <c r="BE355" s="140">
        <f>IF(N355="základní",J355,0)</f>
        <v>339.02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339.02</v>
      </c>
      <c r="BL355" s="17" t="s">
        <v>261</v>
      </c>
      <c r="BM355" s="139" t="s">
        <v>549</v>
      </c>
    </row>
    <row r="356" spans="2:65" s="1" customFormat="1">
      <c r="B356" s="33"/>
      <c r="D356" s="141" t="s">
        <v>163</v>
      </c>
      <c r="F356" s="142" t="s">
        <v>550</v>
      </c>
      <c r="I356" s="143"/>
      <c r="L356" s="33"/>
      <c r="M356" s="144"/>
      <c r="T356" s="54"/>
      <c r="AT356" s="17" t="s">
        <v>163</v>
      </c>
      <c r="AU356" s="17" t="s">
        <v>86</v>
      </c>
    </row>
    <row r="357" spans="2:65" s="12" customFormat="1">
      <c r="B357" s="145"/>
      <c r="D357" s="146" t="s">
        <v>165</v>
      </c>
      <c r="E357" s="147" t="s">
        <v>32</v>
      </c>
      <c r="F357" s="148" t="s">
        <v>551</v>
      </c>
      <c r="H357" s="147" t="s">
        <v>32</v>
      </c>
      <c r="I357" s="149"/>
      <c r="L357" s="145"/>
      <c r="M357" s="150"/>
      <c r="T357" s="151"/>
      <c r="AT357" s="147" t="s">
        <v>165</v>
      </c>
      <c r="AU357" s="147" t="s">
        <v>86</v>
      </c>
      <c r="AV357" s="12" t="s">
        <v>84</v>
      </c>
      <c r="AW357" s="12" t="s">
        <v>37</v>
      </c>
      <c r="AX357" s="12" t="s">
        <v>76</v>
      </c>
      <c r="AY357" s="147" t="s">
        <v>153</v>
      </c>
    </row>
    <row r="358" spans="2:65" s="12" customFormat="1">
      <c r="B358" s="145"/>
      <c r="D358" s="146" t="s">
        <v>165</v>
      </c>
      <c r="E358" s="147" t="s">
        <v>32</v>
      </c>
      <c r="F358" s="148" t="s">
        <v>174</v>
      </c>
      <c r="H358" s="147" t="s">
        <v>32</v>
      </c>
      <c r="I358" s="149"/>
      <c r="L358" s="145"/>
      <c r="M358" s="150"/>
      <c r="T358" s="151"/>
      <c r="AT358" s="147" t="s">
        <v>165</v>
      </c>
      <c r="AU358" s="147" t="s">
        <v>86</v>
      </c>
      <c r="AV358" s="12" t="s">
        <v>84</v>
      </c>
      <c r="AW358" s="12" t="s">
        <v>37</v>
      </c>
      <c r="AX358" s="12" t="s">
        <v>76</v>
      </c>
      <c r="AY358" s="147" t="s">
        <v>153</v>
      </c>
    </row>
    <row r="359" spans="2:65" s="13" customFormat="1">
      <c r="B359" s="152"/>
      <c r="D359" s="146" t="s">
        <v>165</v>
      </c>
      <c r="E359" s="153" t="s">
        <v>32</v>
      </c>
      <c r="F359" s="154" t="s">
        <v>84</v>
      </c>
      <c r="H359" s="155">
        <v>1</v>
      </c>
      <c r="I359" s="156"/>
      <c r="L359" s="152"/>
      <c r="M359" s="157"/>
      <c r="T359" s="158"/>
      <c r="AT359" s="153" t="s">
        <v>165</v>
      </c>
      <c r="AU359" s="153" t="s">
        <v>86</v>
      </c>
      <c r="AV359" s="13" t="s">
        <v>86</v>
      </c>
      <c r="AW359" s="13" t="s">
        <v>37</v>
      </c>
      <c r="AX359" s="13" t="s">
        <v>76</v>
      </c>
      <c r="AY359" s="153" t="s">
        <v>153</v>
      </c>
    </row>
    <row r="360" spans="2:65" s="12" customFormat="1">
      <c r="B360" s="145"/>
      <c r="D360" s="146" t="s">
        <v>165</v>
      </c>
      <c r="E360" s="147" t="s">
        <v>32</v>
      </c>
      <c r="F360" s="148" t="s">
        <v>176</v>
      </c>
      <c r="H360" s="147" t="s">
        <v>32</v>
      </c>
      <c r="I360" s="149"/>
      <c r="L360" s="145"/>
      <c r="M360" s="150"/>
      <c r="T360" s="151"/>
      <c r="AT360" s="147" t="s">
        <v>165</v>
      </c>
      <c r="AU360" s="147" t="s">
        <v>86</v>
      </c>
      <c r="AV360" s="12" t="s">
        <v>84</v>
      </c>
      <c r="AW360" s="12" t="s">
        <v>37</v>
      </c>
      <c r="AX360" s="12" t="s">
        <v>76</v>
      </c>
      <c r="AY360" s="147" t="s">
        <v>153</v>
      </c>
    </row>
    <row r="361" spans="2:65" s="13" customFormat="1">
      <c r="B361" s="152"/>
      <c r="D361" s="146" t="s">
        <v>165</v>
      </c>
      <c r="E361" s="153" t="s">
        <v>32</v>
      </c>
      <c r="F361" s="154" t="s">
        <v>84</v>
      </c>
      <c r="H361" s="155">
        <v>1</v>
      </c>
      <c r="I361" s="156"/>
      <c r="L361" s="152"/>
      <c r="M361" s="157"/>
      <c r="T361" s="158"/>
      <c r="AT361" s="153" t="s">
        <v>165</v>
      </c>
      <c r="AU361" s="153" t="s">
        <v>86</v>
      </c>
      <c r="AV361" s="13" t="s">
        <v>86</v>
      </c>
      <c r="AW361" s="13" t="s">
        <v>37</v>
      </c>
      <c r="AX361" s="13" t="s">
        <v>76</v>
      </c>
      <c r="AY361" s="153" t="s">
        <v>153</v>
      </c>
    </row>
    <row r="362" spans="2:65" s="14" customFormat="1">
      <c r="B362" s="159"/>
      <c r="D362" s="146" t="s">
        <v>165</v>
      </c>
      <c r="E362" s="160" t="s">
        <v>32</v>
      </c>
      <c r="F362" s="161" t="s">
        <v>178</v>
      </c>
      <c r="H362" s="162">
        <v>2</v>
      </c>
      <c r="I362" s="163"/>
      <c r="L362" s="159"/>
      <c r="M362" s="164"/>
      <c r="T362" s="165"/>
      <c r="AT362" s="160" t="s">
        <v>165</v>
      </c>
      <c r="AU362" s="160" t="s">
        <v>86</v>
      </c>
      <c r="AV362" s="14" t="s">
        <v>161</v>
      </c>
      <c r="AW362" s="14" t="s">
        <v>37</v>
      </c>
      <c r="AX362" s="14" t="s">
        <v>84</v>
      </c>
      <c r="AY362" s="160" t="s">
        <v>153</v>
      </c>
    </row>
    <row r="363" spans="2:65" s="1" customFormat="1" ht="16.5" customHeight="1">
      <c r="B363" s="33"/>
      <c r="C363" s="166" t="s">
        <v>552</v>
      </c>
      <c r="D363" s="166" t="s">
        <v>231</v>
      </c>
      <c r="E363" s="167" t="s">
        <v>553</v>
      </c>
      <c r="F363" s="168" t="s">
        <v>554</v>
      </c>
      <c r="G363" s="169" t="s">
        <v>271</v>
      </c>
      <c r="H363" s="170">
        <v>2</v>
      </c>
      <c r="I363" s="171">
        <v>90.59</v>
      </c>
      <c r="J363" s="172">
        <f>ROUND(I363*H363,2)</f>
        <v>181.18</v>
      </c>
      <c r="K363" s="168" t="s">
        <v>160</v>
      </c>
      <c r="L363" s="173"/>
      <c r="M363" s="174" t="s">
        <v>32</v>
      </c>
      <c r="N363" s="175" t="s">
        <v>47</v>
      </c>
      <c r="P363" s="137">
        <f>O363*H363</f>
        <v>0</v>
      </c>
      <c r="Q363" s="137">
        <v>4.0000000000000003E-5</v>
      </c>
      <c r="R363" s="137">
        <f>Q363*H363</f>
        <v>8.0000000000000007E-5</v>
      </c>
      <c r="S363" s="137">
        <v>0</v>
      </c>
      <c r="T363" s="138">
        <f>S363*H363</f>
        <v>0</v>
      </c>
      <c r="AR363" s="139" t="s">
        <v>354</v>
      </c>
      <c r="AT363" s="139" t="s">
        <v>231</v>
      </c>
      <c r="AU363" s="139" t="s">
        <v>86</v>
      </c>
      <c r="AY363" s="17" t="s">
        <v>153</v>
      </c>
      <c r="BE363" s="140">
        <f>IF(N363="základní",J363,0)</f>
        <v>181.18</v>
      </c>
      <c r="BF363" s="140">
        <f>IF(N363="snížená",J363,0)</f>
        <v>0</v>
      </c>
      <c r="BG363" s="140">
        <f>IF(N363="zákl. přenesená",J363,0)</f>
        <v>0</v>
      </c>
      <c r="BH363" s="140">
        <f>IF(N363="sníž. přenesená",J363,0)</f>
        <v>0</v>
      </c>
      <c r="BI363" s="140">
        <f>IF(N363="nulová",J363,0)</f>
        <v>0</v>
      </c>
      <c r="BJ363" s="17" t="s">
        <v>84</v>
      </c>
      <c r="BK363" s="140">
        <f>ROUND(I363*H363,2)</f>
        <v>181.18</v>
      </c>
      <c r="BL363" s="17" t="s">
        <v>261</v>
      </c>
      <c r="BM363" s="139" t="s">
        <v>555</v>
      </c>
    </row>
    <row r="364" spans="2:65" s="1" customFormat="1" ht="24.2" customHeight="1">
      <c r="B364" s="33"/>
      <c r="C364" s="128" t="s">
        <v>556</v>
      </c>
      <c r="D364" s="128" t="s">
        <v>156</v>
      </c>
      <c r="E364" s="129" t="s">
        <v>557</v>
      </c>
      <c r="F364" s="130" t="s">
        <v>558</v>
      </c>
      <c r="G364" s="131" t="s">
        <v>294</v>
      </c>
      <c r="H364" s="132">
        <v>2E-3</v>
      </c>
      <c r="I364" s="133">
        <v>1271.33</v>
      </c>
      <c r="J364" s="134">
        <f>ROUND(I364*H364,2)</f>
        <v>2.54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0</v>
      </c>
      <c r="R364" s="137">
        <f>Q364*H364</f>
        <v>0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2.54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2.54</v>
      </c>
      <c r="BL364" s="17" t="s">
        <v>261</v>
      </c>
      <c r="BM364" s="139" t="s">
        <v>559</v>
      </c>
    </row>
    <row r="365" spans="2:65" s="1" customFormat="1">
      <c r="B365" s="33"/>
      <c r="D365" s="141" t="s">
        <v>163</v>
      </c>
      <c r="F365" s="142" t="s">
        <v>560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1" customFormat="1" ht="22.9" customHeight="1">
      <c r="B366" s="116"/>
      <c r="D366" s="117" t="s">
        <v>75</v>
      </c>
      <c r="E366" s="126" t="s">
        <v>561</v>
      </c>
      <c r="F366" s="126" t="s">
        <v>562</v>
      </c>
      <c r="I366" s="119"/>
      <c r="J366" s="127">
        <f>BK366</f>
        <v>1391.25</v>
      </c>
      <c r="L366" s="116"/>
      <c r="M366" s="121"/>
      <c r="P366" s="122">
        <f>SUM(P367:P382)</f>
        <v>0</v>
      </c>
      <c r="R366" s="122">
        <f>SUM(R367:R382)</f>
        <v>6.9999999999999999E-4</v>
      </c>
      <c r="T366" s="123">
        <f>SUM(T367:T382)</f>
        <v>1E-4</v>
      </c>
      <c r="AR366" s="117" t="s">
        <v>86</v>
      </c>
      <c r="AT366" s="124" t="s">
        <v>75</v>
      </c>
      <c r="AU366" s="124" t="s">
        <v>84</v>
      </c>
      <c r="AY366" s="117" t="s">
        <v>153</v>
      </c>
      <c r="BK366" s="125">
        <f>SUM(BK367:BK382)</f>
        <v>1391.25</v>
      </c>
    </row>
    <row r="367" spans="2:65" s="1" customFormat="1" ht="16.5" customHeight="1">
      <c r="B367" s="33"/>
      <c r="C367" s="128" t="s">
        <v>563</v>
      </c>
      <c r="D367" s="128" t="s">
        <v>156</v>
      </c>
      <c r="E367" s="129" t="s">
        <v>564</v>
      </c>
      <c r="F367" s="130" t="s">
        <v>565</v>
      </c>
      <c r="G367" s="131" t="s">
        <v>271</v>
      </c>
      <c r="H367" s="132">
        <v>2</v>
      </c>
      <c r="I367" s="133">
        <v>226.01</v>
      </c>
      <c r="J367" s="134">
        <f>ROUND(I367*H367,2)</f>
        <v>452.02</v>
      </c>
      <c r="K367" s="130" t="s">
        <v>264</v>
      </c>
      <c r="L367" s="33"/>
      <c r="M367" s="135" t="s">
        <v>32</v>
      </c>
      <c r="N367" s="136" t="s">
        <v>47</v>
      </c>
      <c r="P367" s="137">
        <f>O367*H367</f>
        <v>0</v>
      </c>
      <c r="Q367" s="137">
        <v>0</v>
      </c>
      <c r="R367" s="137">
        <f>Q367*H367</f>
        <v>0</v>
      </c>
      <c r="S367" s="137">
        <v>5.0000000000000002E-5</v>
      </c>
      <c r="T367" s="138">
        <f>S367*H367</f>
        <v>1E-4</v>
      </c>
      <c r="AR367" s="139" t="s">
        <v>261</v>
      </c>
      <c r="AT367" s="139" t="s">
        <v>156</v>
      </c>
      <c r="AU367" s="139" t="s">
        <v>86</v>
      </c>
      <c r="AY367" s="17" t="s">
        <v>153</v>
      </c>
      <c r="BE367" s="140">
        <f>IF(N367="základní",J367,0)</f>
        <v>452.02</v>
      </c>
      <c r="BF367" s="140">
        <f>IF(N367="snížená",J367,0)</f>
        <v>0</v>
      </c>
      <c r="BG367" s="140">
        <f>IF(N367="zákl. přenesená",J367,0)</f>
        <v>0</v>
      </c>
      <c r="BH367" s="140">
        <f>IF(N367="sníž. přenesená",J367,0)</f>
        <v>0</v>
      </c>
      <c r="BI367" s="140">
        <f>IF(N367="nulová",J367,0)</f>
        <v>0</v>
      </c>
      <c r="BJ367" s="17" t="s">
        <v>84</v>
      </c>
      <c r="BK367" s="140">
        <f>ROUND(I367*H367,2)</f>
        <v>452.02</v>
      </c>
      <c r="BL367" s="17" t="s">
        <v>261</v>
      </c>
      <c r="BM367" s="139" t="s">
        <v>566</v>
      </c>
    </row>
    <row r="368" spans="2:65" s="12" customFormat="1">
      <c r="B368" s="145"/>
      <c r="D368" s="146" t="s">
        <v>165</v>
      </c>
      <c r="E368" s="147" t="s">
        <v>32</v>
      </c>
      <c r="F368" s="148" t="s">
        <v>174</v>
      </c>
      <c r="H368" s="147" t="s">
        <v>32</v>
      </c>
      <c r="I368" s="149"/>
      <c r="L368" s="145"/>
      <c r="M368" s="150"/>
      <c r="T368" s="151"/>
      <c r="AT368" s="147" t="s">
        <v>165</v>
      </c>
      <c r="AU368" s="147" t="s">
        <v>86</v>
      </c>
      <c r="AV368" s="12" t="s">
        <v>84</v>
      </c>
      <c r="AW368" s="12" t="s">
        <v>37</v>
      </c>
      <c r="AX368" s="12" t="s">
        <v>76</v>
      </c>
      <c r="AY368" s="147" t="s">
        <v>153</v>
      </c>
    </row>
    <row r="369" spans="2:65" s="13" customFormat="1">
      <c r="B369" s="152"/>
      <c r="D369" s="146" t="s">
        <v>165</v>
      </c>
      <c r="E369" s="153" t="s">
        <v>32</v>
      </c>
      <c r="F369" s="154" t="s">
        <v>84</v>
      </c>
      <c r="H369" s="155">
        <v>1</v>
      </c>
      <c r="I369" s="156"/>
      <c r="L369" s="152"/>
      <c r="M369" s="157"/>
      <c r="T369" s="158"/>
      <c r="AT369" s="153" t="s">
        <v>165</v>
      </c>
      <c r="AU369" s="153" t="s">
        <v>86</v>
      </c>
      <c r="AV369" s="13" t="s">
        <v>86</v>
      </c>
      <c r="AW369" s="13" t="s">
        <v>37</v>
      </c>
      <c r="AX369" s="13" t="s">
        <v>76</v>
      </c>
      <c r="AY369" s="153" t="s">
        <v>153</v>
      </c>
    </row>
    <row r="370" spans="2:65" s="12" customFormat="1">
      <c r="B370" s="145"/>
      <c r="D370" s="146" t="s">
        <v>165</v>
      </c>
      <c r="E370" s="147" t="s">
        <v>32</v>
      </c>
      <c r="F370" s="148" t="s">
        <v>176</v>
      </c>
      <c r="H370" s="147" t="s">
        <v>32</v>
      </c>
      <c r="I370" s="149"/>
      <c r="L370" s="145"/>
      <c r="M370" s="150"/>
      <c r="T370" s="151"/>
      <c r="AT370" s="147" t="s">
        <v>165</v>
      </c>
      <c r="AU370" s="147" t="s">
        <v>86</v>
      </c>
      <c r="AV370" s="12" t="s">
        <v>84</v>
      </c>
      <c r="AW370" s="12" t="s">
        <v>37</v>
      </c>
      <c r="AX370" s="12" t="s">
        <v>76</v>
      </c>
      <c r="AY370" s="147" t="s">
        <v>153</v>
      </c>
    </row>
    <row r="371" spans="2:65" s="13" customFormat="1">
      <c r="B371" s="152"/>
      <c r="D371" s="146" t="s">
        <v>165</v>
      </c>
      <c r="E371" s="153" t="s">
        <v>32</v>
      </c>
      <c r="F371" s="154" t="s">
        <v>84</v>
      </c>
      <c r="H371" s="155">
        <v>1</v>
      </c>
      <c r="I371" s="156"/>
      <c r="L371" s="152"/>
      <c r="M371" s="157"/>
      <c r="T371" s="158"/>
      <c r="AT371" s="153" t="s">
        <v>165</v>
      </c>
      <c r="AU371" s="153" t="s">
        <v>86</v>
      </c>
      <c r="AV371" s="13" t="s">
        <v>86</v>
      </c>
      <c r="AW371" s="13" t="s">
        <v>37</v>
      </c>
      <c r="AX371" s="13" t="s">
        <v>76</v>
      </c>
      <c r="AY371" s="153" t="s">
        <v>153</v>
      </c>
    </row>
    <row r="372" spans="2:65" s="14" customFormat="1">
      <c r="B372" s="159"/>
      <c r="D372" s="146" t="s">
        <v>165</v>
      </c>
      <c r="E372" s="160" t="s">
        <v>32</v>
      </c>
      <c r="F372" s="161" t="s">
        <v>178</v>
      </c>
      <c r="H372" s="162">
        <v>2</v>
      </c>
      <c r="I372" s="163"/>
      <c r="L372" s="159"/>
      <c r="M372" s="164"/>
      <c r="T372" s="165"/>
      <c r="AT372" s="160" t="s">
        <v>165</v>
      </c>
      <c r="AU372" s="160" t="s">
        <v>86</v>
      </c>
      <c r="AV372" s="14" t="s">
        <v>161</v>
      </c>
      <c r="AW372" s="14" t="s">
        <v>37</v>
      </c>
      <c r="AX372" s="14" t="s">
        <v>84</v>
      </c>
      <c r="AY372" s="160" t="s">
        <v>153</v>
      </c>
    </row>
    <row r="373" spans="2:65" s="1" customFormat="1" ht="16.5" customHeight="1">
      <c r="B373" s="33"/>
      <c r="C373" s="128" t="s">
        <v>567</v>
      </c>
      <c r="D373" s="128" t="s">
        <v>156</v>
      </c>
      <c r="E373" s="129" t="s">
        <v>568</v>
      </c>
      <c r="F373" s="130" t="s">
        <v>569</v>
      </c>
      <c r="G373" s="131" t="s">
        <v>271</v>
      </c>
      <c r="H373" s="132">
        <v>2</v>
      </c>
      <c r="I373" s="133">
        <v>280.63</v>
      </c>
      <c r="J373" s="134">
        <f>ROUND(I373*H373,2)</f>
        <v>561.26</v>
      </c>
      <c r="K373" s="130" t="s">
        <v>160</v>
      </c>
      <c r="L373" s="33"/>
      <c r="M373" s="135" t="s">
        <v>32</v>
      </c>
      <c r="N373" s="136" t="s">
        <v>47</v>
      </c>
      <c r="P373" s="137">
        <f>O373*H373</f>
        <v>0</v>
      </c>
      <c r="Q373" s="137">
        <v>0</v>
      </c>
      <c r="R373" s="137">
        <f>Q373*H373</f>
        <v>0</v>
      </c>
      <c r="S373" s="137">
        <v>0</v>
      </c>
      <c r="T373" s="138">
        <f>S373*H373</f>
        <v>0</v>
      </c>
      <c r="AR373" s="139" t="s">
        <v>261</v>
      </c>
      <c r="AT373" s="139" t="s">
        <v>156</v>
      </c>
      <c r="AU373" s="139" t="s">
        <v>86</v>
      </c>
      <c r="AY373" s="17" t="s">
        <v>153</v>
      </c>
      <c r="BE373" s="140">
        <f>IF(N373="základní",J373,0)</f>
        <v>561.26</v>
      </c>
      <c r="BF373" s="140">
        <f>IF(N373="snížená",J373,0)</f>
        <v>0</v>
      </c>
      <c r="BG373" s="140">
        <f>IF(N373="zákl. přenesená",J373,0)</f>
        <v>0</v>
      </c>
      <c r="BH373" s="140">
        <f>IF(N373="sníž. přenesená",J373,0)</f>
        <v>0</v>
      </c>
      <c r="BI373" s="140">
        <f>IF(N373="nulová",J373,0)</f>
        <v>0</v>
      </c>
      <c r="BJ373" s="17" t="s">
        <v>84</v>
      </c>
      <c r="BK373" s="140">
        <f>ROUND(I373*H373,2)</f>
        <v>561.26</v>
      </c>
      <c r="BL373" s="17" t="s">
        <v>261</v>
      </c>
      <c r="BM373" s="139" t="s">
        <v>570</v>
      </c>
    </row>
    <row r="374" spans="2:65" s="1" customFormat="1">
      <c r="B374" s="33"/>
      <c r="D374" s="141" t="s">
        <v>163</v>
      </c>
      <c r="F374" s="142" t="s">
        <v>571</v>
      </c>
      <c r="I374" s="143"/>
      <c r="L374" s="33"/>
      <c r="M374" s="144"/>
      <c r="T374" s="54"/>
      <c r="AT374" s="17" t="s">
        <v>163</v>
      </c>
      <c r="AU374" s="17" t="s">
        <v>86</v>
      </c>
    </row>
    <row r="375" spans="2:65" s="12" customFormat="1">
      <c r="B375" s="145"/>
      <c r="D375" s="146" t="s">
        <v>165</v>
      </c>
      <c r="E375" s="147" t="s">
        <v>32</v>
      </c>
      <c r="F375" s="148" t="s">
        <v>174</v>
      </c>
      <c r="H375" s="147" t="s">
        <v>32</v>
      </c>
      <c r="I375" s="149"/>
      <c r="L375" s="145"/>
      <c r="M375" s="150"/>
      <c r="T375" s="151"/>
      <c r="AT375" s="147" t="s">
        <v>165</v>
      </c>
      <c r="AU375" s="147" t="s">
        <v>86</v>
      </c>
      <c r="AV375" s="12" t="s">
        <v>84</v>
      </c>
      <c r="AW375" s="12" t="s">
        <v>37</v>
      </c>
      <c r="AX375" s="12" t="s">
        <v>76</v>
      </c>
      <c r="AY375" s="147" t="s">
        <v>153</v>
      </c>
    </row>
    <row r="376" spans="2:65" s="13" customFormat="1">
      <c r="B376" s="152"/>
      <c r="D376" s="146" t="s">
        <v>165</v>
      </c>
      <c r="E376" s="153" t="s">
        <v>32</v>
      </c>
      <c r="F376" s="154" t="s">
        <v>84</v>
      </c>
      <c r="H376" s="155">
        <v>1</v>
      </c>
      <c r="I376" s="156"/>
      <c r="L376" s="152"/>
      <c r="M376" s="157"/>
      <c r="T376" s="158"/>
      <c r="AT376" s="153" t="s">
        <v>165</v>
      </c>
      <c r="AU376" s="153" t="s">
        <v>86</v>
      </c>
      <c r="AV376" s="13" t="s">
        <v>86</v>
      </c>
      <c r="AW376" s="13" t="s">
        <v>37</v>
      </c>
      <c r="AX376" s="13" t="s">
        <v>76</v>
      </c>
      <c r="AY376" s="153" t="s">
        <v>153</v>
      </c>
    </row>
    <row r="377" spans="2:65" s="12" customFormat="1">
      <c r="B377" s="145"/>
      <c r="D377" s="146" t="s">
        <v>165</v>
      </c>
      <c r="E377" s="147" t="s">
        <v>32</v>
      </c>
      <c r="F377" s="148" t="s">
        <v>176</v>
      </c>
      <c r="H377" s="147" t="s">
        <v>32</v>
      </c>
      <c r="I377" s="149"/>
      <c r="L377" s="145"/>
      <c r="M377" s="150"/>
      <c r="T377" s="151"/>
      <c r="AT377" s="147" t="s">
        <v>165</v>
      </c>
      <c r="AU377" s="147" t="s">
        <v>86</v>
      </c>
      <c r="AV377" s="12" t="s">
        <v>84</v>
      </c>
      <c r="AW377" s="12" t="s">
        <v>37</v>
      </c>
      <c r="AX377" s="12" t="s">
        <v>76</v>
      </c>
      <c r="AY377" s="147" t="s">
        <v>153</v>
      </c>
    </row>
    <row r="378" spans="2:65" s="13" customFormat="1">
      <c r="B378" s="152"/>
      <c r="D378" s="146" t="s">
        <v>165</v>
      </c>
      <c r="E378" s="153" t="s">
        <v>32</v>
      </c>
      <c r="F378" s="154" t="s">
        <v>84</v>
      </c>
      <c r="H378" s="155">
        <v>1</v>
      </c>
      <c r="I378" s="156"/>
      <c r="L378" s="152"/>
      <c r="M378" s="157"/>
      <c r="T378" s="158"/>
      <c r="AT378" s="153" t="s">
        <v>165</v>
      </c>
      <c r="AU378" s="153" t="s">
        <v>86</v>
      </c>
      <c r="AV378" s="13" t="s">
        <v>86</v>
      </c>
      <c r="AW378" s="13" t="s">
        <v>37</v>
      </c>
      <c r="AX378" s="13" t="s">
        <v>76</v>
      </c>
      <c r="AY378" s="153" t="s">
        <v>153</v>
      </c>
    </row>
    <row r="379" spans="2:65" s="14" customFormat="1">
      <c r="B379" s="159"/>
      <c r="D379" s="146" t="s">
        <v>165</v>
      </c>
      <c r="E379" s="160" t="s">
        <v>32</v>
      </c>
      <c r="F379" s="161" t="s">
        <v>178</v>
      </c>
      <c r="H379" s="162">
        <v>2</v>
      </c>
      <c r="I379" s="163"/>
      <c r="L379" s="159"/>
      <c r="M379" s="164"/>
      <c r="T379" s="165"/>
      <c r="AT379" s="160" t="s">
        <v>165</v>
      </c>
      <c r="AU379" s="160" t="s">
        <v>86</v>
      </c>
      <c r="AV379" s="14" t="s">
        <v>161</v>
      </c>
      <c r="AW379" s="14" t="s">
        <v>37</v>
      </c>
      <c r="AX379" s="14" t="s">
        <v>84</v>
      </c>
      <c r="AY379" s="160" t="s">
        <v>153</v>
      </c>
    </row>
    <row r="380" spans="2:65" s="1" customFormat="1" ht="16.5" customHeight="1">
      <c r="B380" s="33"/>
      <c r="C380" s="166" t="s">
        <v>572</v>
      </c>
      <c r="D380" s="166" t="s">
        <v>231</v>
      </c>
      <c r="E380" s="167" t="s">
        <v>573</v>
      </c>
      <c r="F380" s="168" t="s">
        <v>574</v>
      </c>
      <c r="G380" s="169" t="s">
        <v>271</v>
      </c>
      <c r="H380" s="170">
        <v>2</v>
      </c>
      <c r="I380" s="171">
        <v>188.35</v>
      </c>
      <c r="J380" s="172">
        <f>ROUND(I380*H380,2)</f>
        <v>376.7</v>
      </c>
      <c r="K380" s="168" t="s">
        <v>264</v>
      </c>
      <c r="L380" s="173"/>
      <c r="M380" s="174" t="s">
        <v>32</v>
      </c>
      <c r="N380" s="175" t="s">
        <v>47</v>
      </c>
      <c r="P380" s="137">
        <f>O380*H380</f>
        <v>0</v>
      </c>
      <c r="Q380" s="137">
        <v>3.5E-4</v>
      </c>
      <c r="R380" s="137">
        <f>Q380*H380</f>
        <v>6.9999999999999999E-4</v>
      </c>
      <c r="S380" s="137">
        <v>0</v>
      </c>
      <c r="T380" s="138">
        <f>S380*H380</f>
        <v>0</v>
      </c>
      <c r="AR380" s="139" t="s">
        <v>354</v>
      </c>
      <c r="AT380" s="139" t="s">
        <v>231</v>
      </c>
      <c r="AU380" s="139" t="s">
        <v>86</v>
      </c>
      <c r="AY380" s="17" t="s">
        <v>153</v>
      </c>
      <c r="BE380" s="140">
        <f>IF(N380="základní",J380,0)</f>
        <v>376.7</v>
      </c>
      <c r="BF380" s="140">
        <f>IF(N380="snížená",J380,0)</f>
        <v>0</v>
      </c>
      <c r="BG380" s="140">
        <f>IF(N380="zákl. přenesená",J380,0)</f>
        <v>0</v>
      </c>
      <c r="BH380" s="140">
        <f>IF(N380="sníž. přenesená",J380,0)</f>
        <v>0</v>
      </c>
      <c r="BI380" s="140">
        <f>IF(N380="nulová",J380,0)</f>
        <v>0</v>
      </c>
      <c r="BJ380" s="17" t="s">
        <v>84</v>
      </c>
      <c r="BK380" s="140">
        <f>ROUND(I380*H380,2)</f>
        <v>376.7</v>
      </c>
      <c r="BL380" s="17" t="s">
        <v>261</v>
      </c>
      <c r="BM380" s="139" t="s">
        <v>575</v>
      </c>
    </row>
    <row r="381" spans="2:65" s="1" customFormat="1" ht="24.2" customHeight="1">
      <c r="B381" s="33"/>
      <c r="C381" s="128" t="s">
        <v>576</v>
      </c>
      <c r="D381" s="128" t="s">
        <v>156</v>
      </c>
      <c r="E381" s="129" t="s">
        <v>577</v>
      </c>
      <c r="F381" s="130" t="s">
        <v>578</v>
      </c>
      <c r="G381" s="131" t="s">
        <v>294</v>
      </c>
      <c r="H381" s="132">
        <v>1E-3</v>
      </c>
      <c r="I381" s="133">
        <v>1271.33</v>
      </c>
      <c r="J381" s="134">
        <f>ROUND(I381*H381,2)</f>
        <v>1.27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0</v>
      </c>
      <c r="R381" s="137">
        <f>Q381*H381</f>
        <v>0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1.27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1.27</v>
      </c>
      <c r="BL381" s="17" t="s">
        <v>261</v>
      </c>
      <c r="BM381" s="139" t="s">
        <v>579</v>
      </c>
    </row>
    <row r="382" spans="2:65" s="1" customFormat="1">
      <c r="B382" s="33"/>
      <c r="D382" s="141" t="s">
        <v>163</v>
      </c>
      <c r="F382" s="142" t="s">
        <v>580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1" customFormat="1" ht="22.9" customHeight="1">
      <c r="B383" s="116"/>
      <c r="D383" s="117" t="s">
        <v>75</v>
      </c>
      <c r="E383" s="126" t="s">
        <v>581</v>
      </c>
      <c r="F383" s="126" t="s">
        <v>582</v>
      </c>
      <c r="I383" s="119"/>
      <c r="J383" s="127">
        <f>BK383</f>
        <v>1486.28</v>
      </c>
      <c r="L383" s="116"/>
      <c r="M383" s="121"/>
      <c r="P383" s="122">
        <f>SUM(P384:P389)</f>
        <v>0</v>
      </c>
      <c r="R383" s="122">
        <f>SUM(R384:R389)</f>
        <v>1.4858399999999999E-2</v>
      </c>
      <c r="T383" s="123">
        <f>SUM(T384:T389)</f>
        <v>0</v>
      </c>
      <c r="AR383" s="117" t="s">
        <v>86</v>
      </c>
      <c r="AT383" s="124" t="s">
        <v>75</v>
      </c>
      <c r="AU383" s="124" t="s">
        <v>84</v>
      </c>
      <c r="AY383" s="117" t="s">
        <v>153</v>
      </c>
      <c r="BK383" s="125">
        <f>SUM(BK384:BK389)</f>
        <v>1486.28</v>
      </c>
    </row>
    <row r="384" spans="2:65" s="1" customFormat="1" ht="24.2" customHeight="1">
      <c r="B384" s="33"/>
      <c r="C384" s="128" t="s">
        <v>583</v>
      </c>
      <c r="D384" s="128" t="s">
        <v>156</v>
      </c>
      <c r="E384" s="129" t="s">
        <v>584</v>
      </c>
      <c r="F384" s="130" t="s">
        <v>585</v>
      </c>
      <c r="G384" s="131" t="s">
        <v>226</v>
      </c>
      <c r="H384" s="132">
        <v>1.64</v>
      </c>
      <c r="I384" s="133">
        <v>894.64</v>
      </c>
      <c r="J384" s="134">
        <f>ROUND(I384*H384,2)</f>
        <v>1467.21</v>
      </c>
      <c r="K384" s="130" t="s">
        <v>160</v>
      </c>
      <c r="L384" s="33"/>
      <c r="M384" s="135" t="s">
        <v>32</v>
      </c>
      <c r="N384" s="136" t="s">
        <v>47</v>
      </c>
      <c r="P384" s="137">
        <f>O384*H384</f>
        <v>0</v>
      </c>
      <c r="Q384" s="137">
        <v>9.0600000000000003E-3</v>
      </c>
      <c r="R384" s="137">
        <f>Q384*H384</f>
        <v>1.4858399999999999E-2</v>
      </c>
      <c r="S384" s="137">
        <v>0</v>
      </c>
      <c r="T384" s="138">
        <f>S384*H384</f>
        <v>0</v>
      </c>
      <c r="AR384" s="139" t="s">
        <v>261</v>
      </c>
      <c r="AT384" s="139" t="s">
        <v>156</v>
      </c>
      <c r="AU384" s="139" t="s">
        <v>86</v>
      </c>
      <c r="AY384" s="17" t="s">
        <v>153</v>
      </c>
      <c r="BE384" s="140">
        <f>IF(N384="základní",J384,0)</f>
        <v>1467.21</v>
      </c>
      <c r="BF384" s="140">
        <f>IF(N384="snížená",J384,0)</f>
        <v>0</v>
      </c>
      <c r="BG384" s="140">
        <f>IF(N384="zákl. přenesená",J384,0)</f>
        <v>0</v>
      </c>
      <c r="BH384" s="140">
        <f>IF(N384="sníž. přenesená",J384,0)</f>
        <v>0</v>
      </c>
      <c r="BI384" s="140">
        <f>IF(N384="nulová",J384,0)</f>
        <v>0</v>
      </c>
      <c r="BJ384" s="17" t="s">
        <v>84</v>
      </c>
      <c r="BK384" s="140">
        <f>ROUND(I384*H384,2)</f>
        <v>1467.21</v>
      </c>
      <c r="BL384" s="17" t="s">
        <v>261</v>
      </c>
      <c r="BM384" s="139" t="s">
        <v>586</v>
      </c>
    </row>
    <row r="385" spans="2:65" s="1" customFormat="1">
      <c r="B385" s="33"/>
      <c r="D385" s="141" t="s">
        <v>163</v>
      </c>
      <c r="F385" s="142" t="s">
        <v>587</v>
      </c>
      <c r="I385" s="143"/>
      <c r="L385" s="33"/>
      <c r="M385" s="144"/>
      <c r="T385" s="54"/>
      <c r="AT385" s="17" t="s">
        <v>163</v>
      </c>
      <c r="AU385" s="17" t="s">
        <v>86</v>
      </c>
    </row>
    <row r="386" spans="2:65" s="12" customFormat="1">
      <c r="B386" s="145"/>
      <c r="D386" s="146" t="s">
        <v>165</v>
      </c>
      <c r="E386" s="147" t="s">
        <v>32</v>
      </c>
      <c r="F386" s="148" t="s">
        <v>176</v>
      </c>
      <c r="H386" s="147" t="s">
        <v>32</v>
      </c>
      <c r="I386" s="149"/>
      <c r="L386" s="145"/>
      <c r="M386" s="150"/>
      <c r="T386" s="151"/>
      <c r="AT386" s="147" t="s">
        <v>165</v>
      </c>
      <c r="AU386" s="147" t="s">
        <v>86</v>
      </c>
      <c r="AV386" s="12" t="s">
        <v>84</v>
      </c>
      <c r="AW386" s="12" t="s">
        <v>37</v>
      </c>
      <c r="AX386" s="12" t="s">
        <v>76</v>
      </c>
      <c r="AY386" s="147" t="s">
        <v>153</v>
      </c>
    </row>
    <row r="387" spans="2:65" s="13" customFormat="1">
      <c r="B387" s="152"/>
      <c r="D387" s="146" t="s">
        <v>165</v>
      </c>
      <c r="E387" s="153" t="s">
        <v>32</v>
      </c>
      <c r="F387" s="154" t="s">
        <v>588</v>
      </c>
      <c r="H387" s="155">
        <v>1.64</v>
      </c>
      <c r="I387" s="156"/>
      <c r="L387" s="152"/>
      <c r="M387" s="157"/>
      <c r="T387" s="158"/>
      <c r="AT387" s="153" t="s">
        <v>165</v>
      </c>
      <c r="AU387" s="153" t="s">
        <v>86</v>
      </c>
      <c r="AV387" s="13" t="s">
        <v>86</v>
      </c>
      <c r="AW387" s="13" t="s">
        <v>37</v>
      </c>
      <c r="AX387" s="13" t="s">
        <v>84</v>
      </c>
      <c r="AY387" s="153" t="s">
        <v>153</v>
      </c>
    </row>
    <row r="388" spans="2:65" s="1" customFormat="1" ht="37.9" customHeight="1">
      <c r="B388" s="33"/>
      <c r="C388" s="128" t="s">
        <v>589</v>
      </c>
      <c r="D388" s="128" t="s">
        <v>156</v>
      </c>
      <c r="E388" s="129" t="s">
        <v>590</v>
      </c>
      <c r="F388" s="130" t="s">
        <v>591</v>
      </c>
      <c r="G388" s="131" t="s">
        <v>294</v>
      </c>
      <c r="H388" s="132">
        <v>1.4999999999999999E-2</v>
      </c>
      <c r="I388" s="133">
        <v>1271.33</v>
      </c>
      <c r="J388" s="134">
        <f>ROUND(I388*H388,2)</f>
        <v>19.07</v>
      </c>
      <c r="K388" s="130" t="s">
        <v>160</v>
      </c>
      <c r="L388" s="33"/>
      <c r="M388" s="135" t="s">
        <v>32</v>
      </c>
      <c r="N388" s="136" t="s">
        <v>47</v>
      </c>
      <c r="P388" s="137">
        <f>O388*H388</f>
        <v>0</v>
      </c>
      <c r="Q388" s="137">
        <v>0</v>
      </c>
      <c r="R388" s="137">
        <f>Q388*H388</f>
        <v>0</v>
      </c>
      <c r="S388" s="137">
        <v>0</v>
      </c>
      <c r="T388" s="138">
        <f>S388*H388</f>
        <v>0</v>
      </c>
      <c r="AR388" s="139" t="s">
        <v>261</v>
      </c>
      <c r="AT388" s="139" t="s">
        <v>156</v>
      </c>
      <c r="AU388" s="139" t="s">
        <v>86</v>
      </c>
      <c r="AY388" s="17" t="s">
        <v>153</v>
      </c>
      <c r="BE388" s="140">
        <f>IF(N388="základní",J388,0)</f>
        <v>19.07</v>
      </c>
      <c r="BF388" s="140">
        <f>IF(N388="snížená",J388,0)</f>
        <v>0</v>
      </c>
      <c r="BG388" s="140">
        <f>IF(N388="zákl. přenesená",J388,0)</f>
        <v>0</v>
      </c>
      <c r="BH388" s="140">
        <f>IF(N388="sníž. přenesená",J388,0)</f>
        <v>0</v>
      </c>
      <c r="BI388" s="140">
        <f>IF(N388="nulová",J388,0)</f>
        <v>0</v>
      </c>
      <c r="BJ388" s="17" t="s">
        <v>84</v>
      </c>
      <c r="BK388" s="140">
        <f>ROUND(I388*H388,2)</f>
        <v>19.07</v>
      </c>
      <c r="BL388" s="17" t="s">
        <v>261</v>
      </c>
      <c r="BM388" s="139" t="s">
        <v>592</v>
      </c>
    </row>
    <row r="389" spans="2:65" s="1" customFormat="1">
      <c r="B389" s="33"/>
      <c r="D389" s="141" t="s">
        <v>163</v>
      </c>
      <c r="F389" s="142" t="s">
        <v>593</v>
      </c>
      <c r="I389" s="143"/>
      <c r="L389" s="33"/>
      <c r="M389" s="144"/>
      <c r="T389" s="54"/>
      <c r="AT389" s="17" t="s">
        <v>163</v>
      </c>
      <c r="AU389" s="17" t="s">
        <v>86</v>
      </c>
    </row>
    <row r="390" spans="2:65" s="11" customFormat="1" ht="22.9" customHeight="1">
      <c r="B390" s="116"/>
      <c r="D390" s="117" t="s">
        <v>75</v>
      </c>
      <c r="E390" s="126" t="s">
        <v>594</v>
      </c>
      <c r="F390" s="126" t="s">
        <v>595</v>
      </c>
      <c r="I390" s="119"/>
      <c r="J390" s="127">
        <f>BK390</f>
        <v>12137.230000000001</v>
      </c>
      <c r="L390" s="116"/>
      <c r="M390" s="121"/>
      <c r="P390" s="122">
        <f>SUM(P391:P436)</f>
        <v>0</v>
      </c>
      <c r="R390" s="122">
        <f>SUM(R391:R436)</f>
        <v>7.22E-2</v>
      </c>
      <c r="T390" s="123">
        <f>SUM(T391:T436)</f>
        <v>0.05</v>
      </c>
      <c r="AR390" s="117" t="s">
        <v>86</v>
      </c>
      <c r="AT390" s="124" t="s">
        <v>75</v>
      </c>
      <c r="AU390" s="124" t="s">
        <v>84</v>
      </c>
      <c r="AY390" s="117" t="s">
        <v>153</v>
      </c>
      <c r="BK390" s="125">
        <f>SUM(BK391:BK436)</f>
        <v>12137.230000000001</v>
      </c>
    </row>
    <row r="391" spans="2:65" s="1" customFormat="1" ht="16.5" customHeight="1">
      <c r="B391" s="33"/>
      <c r="C391" s="128" t="s">
        <v>596</v>
      </c>
      <c r="D391" s="128" t="s">
        <v>156</v>
      </c>
      <c r="E391" s="129" t="s">
        <v>597</v>
      </c>
      <c r="F391" s="130" t="s">
        <v>598</v>
      </c>
      <c r="G391" s="131" t="s">
        <v>271</v>
      </c>
      <c r="H391" s="132">
        <v>2</v>
      </c>
      <c r="I391" s="133">
        <v>36.729999999999997</v>
      </c>
      <c r="J391" s="134">
        <f>ROUND(I391*H391,2)</f>
        <v>73.459999999999994</v>
      </c>
      <c r="K391" s="130" t="s">
        <v>160</v>
      </c>
      <c r="L391" s="33"/>
      <c r="M391" s="135" t="s">
        <v>32</v>
      </c>
      <c r="N391" s="136" t="s">
        <v>47</v>
      </c>
      <c r="P391" s="137">
        <f>O391*H391</f>
        <v>0</v>
      </c>
      <c r="Q391" s="137">
        <v>0</v>
      </c>
      <c r="R391" s="137">
        <f>Q391*H391</f>
        <v>0</v>
      </c>
      <c r="S391" s="137">
        <v>1E-3</v>
      </c>
      <c r="T391" s="138">
        <f>S391*H391</f>
        <v>2E-3</v>
      </c>
      <c r="AR391" s="139" t="s">
        <v>261</v>
      </c>
      <c r="AT391" s="139" t="s">
        <v>156</v>
      </c>
      <c r="AU391" s="139" t="s">
        <v>86</v>
      </c>
      <c r="AY391" s="17" t="s">
        <v>153</v>
      </c>
      <c r="BE391" s="140">
        <f>IF(N391="základní",J391,0)</f>
        <v>73.459999999999994</v>
      </c>
      <c r="BF391" s="140">
        <f>IF(N391="snížená",J391,0)</f>
        <v>0</v>
      </c>
      <c r="BG391" s="140">
        <f>IF(N391="zákl. přenesená",J391,0)</f>
        <v>0</v>
      </c>
      <c r="BH391" s="140">
        <f>IF(N391="sníž. přenesená",J391,0)</f>
        <v>0</v>
      </c>
      <c r="BI391" s="140">
        <f>IF(N391="nulová",J391,0)</f>
        <v>0</v>
      </c>
      <c r="BJ391" s="17" t="s">
        <v>84</v>
      </c>
      <c r="BK391" s="140">
        <f>ROUND(I391*H391,2)</f>
        <v>73.459999999999994</v>
      </c>
      <c r="BL391" s="17" t="s">
        <v>261</v>
      </c>
      <c r="BM391" s="139" t="s">
        <v>599</v>
      </c>
    </row>
    <row r="392" spans="2:65" s="1" customFormat="1">
      <c r="B392" s="33"/>
      <c r="D392" s="141" t="s">
        <v>163</v>
      </c>
      <c r="F392" s="142" t="s">
        <v>600</v>
      </c>
      <c r="I392" s="143"/>
      <c r="L392" s="33"/>
      <c r="M392" s="144"/>
      <c r="T392" s="54"/>
      <c r="AT392" s="17" t="s">
        <v>163</v>
      </c>
      <c r="AU392" s="17" t="s">
        <v>86</v>
      </c>
    </row>
    <row r="393" spans="2:65" s="12" customFormat="1">
      <c r="B393" s="145"/>
      <c r="D393" s="146" t="s">
        <v>165</v>
      </c>
      <c r="E393" s="147" t="s">
        <v>32</v>
      </c>
      <c r="F393" s="148" t="s">
        <v>172</v>
      </c>
      <c r="H393" s="147" t="s">
        <v>32</v>
      </c>
      <c r="I393" s="149"/>
      <c r="L393" s="145"/>
      <c r="M393" s="150"/>
      <c r="T393" s="151"/>
      <c r="AT393" s="147" t="s">
        <v>165</v>
      </c>
      <c r="AU393" s="147" t="s">
        <v>86</v>
      </c>
      <c r="AV393" s="12" t="s">
        <v>84</v>
      </c>
      <c r="AW393" s="12" t="s">
        <v>37</v>
      </c>
      <c r="AX393" s="12" t="s">
        <v>76</v>
      </c>
      <c r="AY393" s="147" t="s">
        <v>153</v>
      </c>
    </row>
    <row r="394" spans="2:65" s="13" customFormat="1">
      <c r="B394" s="152"/>
      <c r="D394" s="146" t="s">
        <v>165</v>
      </c>
      <c r="E394" s="153" t="s">
        <v>32</v>
      </c>
      <c r="F394" s="154" t="s">
        <v>76</v>
      </c>
      <c r="H394" s="155">
        <v>0</v>
      </c>
      <c r="I394" s="156"/>
      <c r="L394" s="152"/>
      <c r="M394" s="157"/>
      <c r="T394" s="158"/>
      <c r="AT394" s="153" t="s">
        <v>165</v>
      </c>
      <c r="AU394" s="153" t="s">
        <v>86</v>
      </c>
      <c r="AV394" s="13" t="s">
        <v>86</v>
      </c>
      <c r="AW394" s="13" t="s">
        <v>37</v>
      </c>
      <c r="AX394" s="13" t="s">
        <v>76</v>
      </c>
      <c r="AY394" s="153" t="s">
        <v>153</v>
      </c>
    </row>
    <row r="395" spans="2:65" s="12" customFormat="1">
      <c r="B395" s="145"/>
      <c r="D395" s="146" t="s">
        <v>165</v>
      </c>
      <c r="E395" s="147" t="s">
        <v>32</v>
      </c>
      <c r="F395" s="148" t="s">
        <v>174</v>
      </c>
      <c r="H395" s="147" t="s">
        <v>32</v>
      </c>
      <c r="I395" s="149"/>
      <c r="L395" s="145"/>
      <c r="M395" s="150"/>
      <c r="T395" s="151"/>
      <c r="AT395" s="147" t="s">
        <v>165</v>
      </c>
      <c r="AU395" s="147" t="s">
        <v>86</v>
      </c>
      <c r="AV395" s="12" t="s">
        <v>84</v>
      </c>
      <c r="AW395" s="12" t="s">
        <v>37</v>
      </c>
      <c r="AX395" s="12" t="s">
        <v>76</v>
      </c>
      <c r="AY395" s="147" t="s">
        <v>153</v>
      </c>
    </row>
    <row r="396" spans="2:65" s="13" customFormat="1">
      <c r="B396" s="152"/>
      <c r="D396" s="146" t="s">
        <v>165</v>
      </c>
      <c r="E396" s="153" t="s">
        <v>32</v>
      </c>
      <c r="F396" s="154" t="s">
        <v>84</v>
      </c>
      <c r="H396" s="155">
        <v>1</v>
      </c>
      <c r="I396" s="156"/>
      <c r="L396" s="152"/>
      <c r="M396" s="157"/>
      <c r="T396" s="158"/>
      <c r="AT396" s="153" t="s">
        <v>165</v>
      </c>
      <c r="AU396" s="153" t="s">
        <v>86</v>
      </c>
      <c r="AV396" s="13" t="s">
        <v>86</v>
      </c>
      <c r="AW396" s="13" t="s">
        <v>37</v>
      </c>
      <c r="AX396" s="13" t="s">
        <v>76</v>
      </c>
      <c r="AY396" s="153" t="s">
        <v>153</v>
      </c>
    </row>
    <row r="397" spans="2:65" s="12" customFormat="1">
      <c r="B397" s="145"/>
      <c r="D397" s="146" t="s">
        <v>165</v>
      </c>
      <c r="E397" s="147" t="s">
        <v>32</v>
      </c>
      <c r="F397" s="148" t="s">
        <v>176</v>
      </c>
      <c r="H397" s="147" t="s">
        <v>32</v>
      </c>
      <c r="I397" s="149"/>
      <c r="L397" s="145"/>
      <c r="M397" s="150"/>
      <c r="T397" s="151"/>
      <c r="AT397" s="147" t="s">
        <v>165</v>
      </c>
      <c r="AU397" s="147" t="s">
        <v>86</v>
      </c>
      <c r="AV397" s="12" t="s">
        <v>84</v>
      </c>
      <c r="AW397" s="12" t="s">
        <v>37</v>
      </c>
      <c r="AX397" s="12" t="s">
        <v>76</v>
      </c>
      <c r="AY397" s="147" t="s">
        <v>153</v>
      </c>
    </row>
    <row r="398" spans="2:65" s="13" customFormat="1">
      <c r="B398" s="152"/>
      <c r="D398" s="146" t="s">
        <v>165</v>
      </c>
      <c r="E398" s="153" t="s">
        <v>32</v>
      </c>
      <c r="F398" s="154" t="s">
        <v>84</v>
      </c>
      <c r="H398" s="155">
        <v>1</v>
      </c>
      <c r="I398" s="156"/>
      <c r="L398" s="152"/>
      <c r="M398" s="157"/>
      <c r="T398" s="158"/>
      <c r="AT398" s="153" t="s">
        <v>165</v>
      </c>
      <c r="AU398" s="153" t="s">
        <v>86</v>
      </c>
      <c r="AV398" s="13" t="s">
        <v>86</v>
      </c>
      <c r="AW398" s="13" t="s">
        <v>37</v>
      </c>
      <c r="AX398" s="13" t="s">
        <v>76</v>
      </c>
      <c r="AY398" s="153" t="s">
        <v>153</v>
      </c>
    </row>
    <row r="399" spans="2:65" s="14" customFormat="1">
      <c r="B399" s="159"/>
      <c r="D399" s="146" t="s">
        <v>165</v>
      </c>
      <c r="E399" s="160" t="s">
        <v>32</v>
      </c>
      <c r="F399" s="161" t="s">
        <v>178</v>
      </c>
      <c r="H399" s="162">
        <v>2</v>
      </c>
      <c r="I399" s="163"/>
      <c r="L399" s="159"/>
      <c r="M399" s="164"/>
      <c r="T399" s="165"/>
      <c r="AT399" s="160" t="s">
        <v>165</v>
      </c>
      <c r="AU399" s="160" t="s">
        <v>86</v>
      </c>
      <c r="AV399" s="14" t="s">
        <v>161</v>
      </c>
      <c r="AW399" s="14" t="s">
        <v>37</v>
      </c>
      <c r="AX399" s="14" t="s">
        <v>84</v>
      </c>
      <c r="AY399" s="160" t="s">
        <v>153</v>
      </c>
    </row>
    <row r="400" spans="2:65" s="1" customFormat="1" ht="16.5" customHeight="1">
      <c r="B400" s="33"/>
      <c r="C400" s="128" t="s">
        <v>601</v>
      </c>
      <c r="D400" s="128" t="s">
        <v>156</v>
      </c>
      <c r="E400" s="129" t="s">
        <v>602</v>
      </c>
      <c r="F400" s="130" t="s">
        <v>603</v>
      </c>
      <c r="G400" s="131" t="s">
        <v>271</v>
      </c>
      <c r="H400" s="132">
        <v>2</v>
      </c>
      <c r="I400" s="133">
        <v>36.729999999999997</v>
      </c>
      <c r="J400" s="134">
        <f>ROUND(I400*H400,2)</f>
        <v>73.459999999999994</v>
      </c>
      <c r="K400" s="130" t="s">
        <v>160</v>
      </c>
      <c r="L400" s="33"/>
      <c r="M400" s="135" t="s">
        <v>32</v>
      </c>
      <c r="N400" s="136" t="s">
        <v>47</v>
      </c>
      <c r="P400" s="137">
        <f>O400*H400</f>
        <v>0</v>
      </c>
      <c r="Q400" s="137">
        <v>0</v>
      </c>
      <c r="R400" s="137">
        <f>Q400*H400</f>
        <v>0</v>
      </c>
      <c r="S400" s="137">
        <v>2.4E-2</v>
      </c>
      <c r="T400" s="138">
        <f>S400*H400</f>
        <v>4.8000000000000001E-2</v>
      </c>
      <c r="AR400" s="139" t="s">
        <v>261</v>
      </c>
      <c r="AT400" s="139" t="s">
        <v>156</v>
      </c>
      <c r="AU400" s="139" t="s">
        <v>86</v>
      </c>
      <c r="AY400" s="17" t="s">
        <v>153</v>
      </c>
      <c r="BE400" s="140">
        <f>IF(N400="základní",J400,0)</f>
        <v>73.459999999999994</v>
      </c>
      <c r="BF400" s="140">
        <f>IF(N400="snížená",J400,0)</f>
        <v>0</v>
      </c>
      <c r="BG400" s="140">
        <f>IF(N400="zákl. přenesená",J400,0)</f>
        <v>0</v>
      </c>
      <c r="BH400" s="140">
        <f>IF(N400="sníž. přenesená",J400,0)</f>
        <v>0</v>
      </c>
      <c r="BI400" s="140">
        <f>IF(N400="nulová",J400,0)</f>
        <v>0</v>
      </c>
      <c r="BJ400" s="17" t="s">
        <v>84</v>
      </c>
      <c r="BK400" s="140">
        <f>ROUND(I400*H400,2)</f>
        <v>73.459999999999994</v>
      </c>
      <c r="BL400" s="17" t="s">
        <v>261</v>
      </c>
      <c r="BM400" s="139" t="s">
        <v>604</v>
      </c>
    </row>
    <row r="401" spans="2:65" s="1" customFormat="1">
      <c r="B401" s="33"/>
      <c r="D401" s="141" t="s">
        <v>163</v>
      </c>
      <c r="F401" s="142" t="s">
        <v>605</v>
      </c>
      <c r="I401" s="143"/>
      <c r="L401" s="33"/>
      <c r="M401" s="144"/>
      <c r="T401" s="54"/>
      <c r="AT401" s="17" t="s">
        <v>163</v>
      </c>
      <c r="AU401" s="17" t="s">
        <v>86</v>
      </c>
    </row>
    <row r="402" spans="2:65" s="12" customFormat="1">
      <c r="B402" s="145"/>
      <c r="D402" s="146" t="s">
        <v>165</v>
      </c>
      <c r="E402" s="147" t="s">
        <v>32</v>
      </c>
      <c r="F402" s="148" t="s">
        <v>172</v>
      </c>
      <c r="H402" s="147" t="s">
        <v>32</v>
      </c>
      <c r="I402" s="149"/>
      <c r="L402" s="145"/>
      <c r="M402" s="150"/>
      <c r="T402" s="151"/>
      <c r="AT402" s="147" t="s">
        <v>165</v>
      </c>
      <c r="AU402" s="147" t="s">
        <v>86</v>
      </c>
      <c r="AV402" s="12" t="s">
        <v>84</v>
      </c>
      <c r="AW402" s="12" t="s">
        <v>37</v>
      </c>
      <c r="AX402" s="12" t="s">
        <v>76</v>
      </c>
      <c r="AY402" s="147" t="s">
        <v>153</v>
      </c>
    </row>
    <row r="403" spans="2:65" s="13" customFormat="1">
      <c r="B403" s="152"/>
      <c r="D403" s="146" t="s">
        <v>165</v>
      </c>
      <c r="E403" s="153" t="s">
        <v>32</v>
      </c>
      <c r="F403" s="154" t="s">
        <v>76</v>
      </c>
      <c r="H403" s="155">
        <v>0</v>
      </c>
      <c r="I403" s="156"/>
      <c r="L403" s="152"/>
      <c r="M403" s="157"/>
      <c r="T403" s="158"/>
      <c r="AT403" s="153" t="s">
        <v>165</v>
      </c>
      <c r="AU403" s="153" t="s">
        <v>86</v>
      </c>
      <c r="AV403" s="13" t="s">
        <v>86</v>
      </c>
      <c r="AW403" s="13" t="s">
        <v>37</v>
      </c>
      <c r="AX403" s="13" t="s">
        <v>76</v>
      </c>
      <c r="AY403" s="153" t="s">
        <v>153</v>
      </c>
    </row>
    <row r="404" spans="2:65" s="12" customFormat="1">
      <c r="B404" s="145"/>
      <c r="D404" s="146" t="s">
        <v>165</v>
      </c>
      <c r="E404" s="147" t="s">
        <v>32</v>
      </c>
      <c r="F404" s="148" t="s">
        <v>174</v>
      </c>
      <c r="H404" s="147" t="s">
        <v>32</v>
      </c>
      <c r="I404" s="149"/>
      <c r="L404" s="145"/>
      <c r="M404" s="150"/>
      <c r="T404" s="151"/>
      <c r="AT404" s="147" t="s">
        <v>165</v>
      </c>
      <c r="AU404" s="147" t="s">
        <v>86</v>
      </c>
      <c r="AV404" s="12" t="s">
        <v>84</v>
      </c>
      <c r="AW404" s="12" t="s">
        <v>37</v>
      </c>
      <c r="AX404" s="12" t="s">
        <v>76</v>
      </c>
      <c r="AY404" s="147" t="s">
        <v>153</v>
      </c>
    </row>
    <row r="405" spans="2:65" s="13" customFormat="1">
      <c r="B405" s="152"/>
      <c r="D405" s="146" t="s">
        <v>165</v>
      </c>
      <c r="E405" s="153" t="s">
        <v>32</v>
      </c>
      <c r="F405" s="154" t="s">
        <v>84</v>
      </c>
      <c r="H405" s="155">
        <v>1</v>
      </c>
      <c r="I405" s="156"/>
      <c r="L405" s="152"/>
      <c r="M405" s="157"/>
      <c r="T405" s="158"/>
      <c r="AT405" s="153" t="s">
        <v>165</v>
      </c>
      <c r="AU405" s="153" t="s">
        <v>86</v>
      </c>
      <c r="AV405" s="13" t="s">
        <v>86</v>
      </c>
      <c r="AW405" s="13" t="s">
        <v>37</v>
      </c>
      <c r="AX405" s="13" t="s">
        <v>76</v>
      </c>
      <c r="AY405" s="153" t="s">
        <v>153</v>
      </c>
    </row>
    <row r="406" spans="2:65" s="12" customFormat="1">
      <c r="B406" s="145"/>
      <c r="D406" s="146" t="s">
        <v>165</v>
      </c>
      <c r="E406" s="147" t="s">
        <v>32</v>
      </c>
      <c r="F406" s="148" t="s">
        <v>176</v>
      </c>
      <c r="H406" s="147" t="s">
        <v>32</v>
      </c>
      <c r="I406" s="149"/>
      <c r="L406" s="145"/>
      <c r="M406" s="150"/>
      <c r="T406" s="151"/>
      <c r="AT406" s="147" t="s">
        <v>165</v>
      </c>
      <c r="AU406" s="147" t="s">
        <v>86</v>
      </c>
      <c r="AV406" s="12" t="s">
        <v>84</v>
      </c>
      <c r="AW406" s="12" t="s">
        <v>37</v>
      </c>
      <c r="AX406" s="12" t="s">
        <v>76</v>
      </c>
      <c r="AY406" s="147" t="s">
        <v>153</v>
      </c>
    </row>
    <row r="407" spans="2:65" s="13" customFormat="1">
      <c r="B407" s="152"/>
      <c r="D407" s="146" t="s">
        <v>165</v>
      </c>
      <c r="E407" s="153" t="s">
        <v>32</v>
      </c>
      <c r="F407" s="154" t="s">
        <v>84</v>
      </c>
      <c r="H407" s="155">
        <v>1</v>
      </c>
      <c r="I407" s="156"/>
      <c r="L407" s="152"/>
      <c r="M407" s="157"/>
      <c r="T407" s="158"/>
      <c r="AT407" s="153" t="s">
        <v>165</v>
      </c>
      <c r="AU407" s="153" t="s">
        <v>86</v>
      </c>
      <c r="AV407" s="13" t="s">
        <v>86</v>
      </c>
      <c r="AW407" s="13" t="s">
        <v>37</v>
      </c>
      <c r="AX407" s="13" t="s">
        <v>76</v>
      </c>
      <c r="AY407" s="153" t="s">
        <v>153</v>
      </c>
    </row>
    <row r="408" spans="2:65" s="14" customFormat="1">
      <c r="B408" s="159"/>
      <c r="D408" s="146" t="s">
        <v>165</v>
      </c>
      <c r="E408" s="160" t="s">
        <v>32</v>
      </c>
      <c r="F408" s="161" t="s">
        <v>178</v>
      </c>
      <c r="H408" s="162">
        <v>2</v>
      </c>
      <c r="I408" s="163"/>
      <c r="L408" s="159"/>
      <c r="M408" s="164"/>
      <c r="T408" s="165"/>
      <c r="AT408" s="160" t="s">
        <v>165</v>
      </c>
      <c r="AU408" s="160" t="s">
        <v>86</v>
      </c>
      <c r="AV408" s="14" t="s">
        <v>161</v>
      </c>
      <c r="AW408" s="14" t="s">
        <v>37</v>
      </c>
      <c r="AX408" s="14" t="s">
        <v>84</v>
      </c>
      <c r="AY408" s="160" t="s">
        <v>153</v>
      </c>
    </row>
    <row r="409" spans="2:65" s="1" customFormat="1" ht="24.2" customHeight="1">
      <c r="B409" s="33"/>
      <c r="C409" s="128" t="s">
        <v>606</v>
      </c>
      <c r="D409" s="128" t="s">
        <v>156</v>
      </c>
      <c r="E409" s="129" t="s">
        <v>607</v>
      </c>
      <c r="F409" s="130" t="s">
        <v>608</v>
      </c>
      <c r="G409" s="131" t="s">
        <v>271</v>
      </c>
      <c r="H409" s="132">
        <v>2</v>
      </c>
      <c r="I409" s="133">
        <v>800.47</v>
      </c>
      <c r="J409" s="134">
        <f>ROUND(I409*H409,2)</f>
        <v>1600.94</v>
      </c>
      <c r="K409" s="130" t="s">
        <v>160</v>
      </c>
      <c r="L409" s="33"/>
      <c r="M409" s="135" t="s">
        <v>32</v>
      </c>
      <c r="N409" s="136" t="s">
        <v>47</v>
      </c>
      <c r="P409" s="137">
        <f>O409*H409</f>
        <v>0</v>
      </c>
      <c r="Q409" s="137">
        <v>0</v>
      </c>
      <c r="R409" s="137">
        <f>Q409*H409</f>
        <v>0</v>
      </c>
      <c r="S409" s="137">
        <v>0</v>
      </c>
      <c r="T409" s="138">
        <f>S409*H409</f>
        <v>0</v>
      </c>
      <c r="AR409" s="139" t="s">
        <v>261</v>
      </c>
      <c r="AT409" s="139" t="s">
        <v>156</v>
      </c>
      <c r="AU409" s="139" t="s">
        <v>86</v>
      </c>
      <c r="AY409" s="17" t="s">
        <v>153</v>
      </c>
      <c r="BE409" s="140">
        <f>IF(N409="základní",J409,0)</f>
        <v>1600.94</v>
      </c>
      <c r="BF409" s="140">
        <f>IF(N409="snížená",J409,0)</f>
        <v>0</v>
      </c>
      <c r="BG409" s="140">
        <f>IF(N409="zákl. přenesená",J409,0)</f>
        <v>0</v>
      </c>
      <c r="BH409" s="140">
        <f>IF(N409="sníž. přenesená",J409,0)</f>
        <v>0</v>
      </c>
      <c r="BI409" s="140">
        <f>IF(N409="nulová",J409,0)</f>
        <v>0</v>
      </c>
      <c r="BJ409" s="17" t="s">
        <v>84</v>
      </c>
      <c r="BK409" s="140">
        <f>ROUND(I409*H409,2)</f>
        <v>1600.94</v>
      </c>
      <c r="BL409" s="17" t="s">
        <v>261</v>
      </c>
      <c r="BM409" s="139" t="s">
        <v>609</v>
      </c>
    </row>
    <row r="410" spans="2:65" s="1" customFormat="1">
      <c r="B410" s="33"/>
      <c r="D410" s="141" t="s">
        <v>163</v>
      </c>
      <c r="F410" s="142" t="s">
        <v>610</v>
      </c>
      <c r="I410" s="143"/>
      <c r="L410" s="33"/>
      <c r="M410" s="144"/>
      <c r="T410" s="54"/>
      <c r="AT410" s="17" t="s">
        <v>163</v>
      </c>
      <c r="AU410" s="17" t="s">
        <v>86</v>
      </c>
    </row>
    <row r="411" spans="2:65" s="12" customFormat="1">
      <c r="B411" s="145"/>
      <c r="D411" s="146" t="s">
        <v>165</v>
      </c>
      <c r="E411" s="147" t="s">
        <v>32</v>
      </c>
      <c r="F411" s="148" t="s">
        <v>172</v>
      </c>
      <c r="H411" s="147" t="s">
        <v>32</v>
      </c>
      <c r="I411" s="149"/>
      <c r="L411" s="145"/>
      <c r="M411" s="150"/>
      <c r="T411" s="151"/>
      <c r="AT411" s="147" t="s">
        <v>165</v>
      </c>
      <c r="AU411" s="147" t="s">
        <v>86</v>
      </c>
      <c r="AV411" s="12" t="s">
        <v>84</v>
      </c>
      <c r="AW411" s="12" t="s">
        <v>37</v>
      </c>
      <c r="AX411" s="12" t="s">
        <v>76</v>
      </c>
      <c r="AY411" s="147" t="s">
        <v>153</v>
      </c>
    </row>
    <row r="412" spans="2:65" s="13" customFormat="1">
      <c r="B412" s="152"/>
      <c r="D412" s="146" t="s">
        <v>165</v>
      </c>
      <c r="E412" s="153" t="s">
        <v>32</v>
      </c>
      <c r="F412" s="154" t="s">
        <v>76</v>
      </c>
      <c r="H412" s="155">
        <v>0</v>
      </c>
      <c r="I412" s="156"/>
      <c r="L412" s="152"/>
      <c r="M412" s="157"/>
      <c r="T412" s="158"/>
      <c r="AT412" s="153" t="s">
        <v>165</v>
      </c>
      <c r="AU412" s="153" t="s">
        <v>86</v>
      </c>
      <c r="AV412" s="13" t="s">
        <v>86</v>
      </c>
      <c r="AW412" s="13" t="s">
        <v>37</v>
      </c>
      <c r="AX412" s="13" t="s">
        <v>76</v>
      </c>
      <c r="AY412" s="153" t="s">
        <v>153</v>
      </c>
    </row>
    <row r="413" spans="2:65" s="12" customFormat="1">
      <c r="B413" s="145"/>
      <c r="D413" s="146" t="s">
        <v>165</v>
      </c>
      <c r="E413" s="147" t="s">
        <v>32</v>
      </c>
      <c r="F413" s="148" t="s">
        <v>174</v>
      </c>
      <c r="H413" s="147" t="s">
        <v>32</v>
      </c>
      <c r="I413" s="149"/>
      <c r="L413" s="145"/>
      <c r="M413" s="150"/>
      <c r="T413" s="151"/>
      <c r="AT413" s="147" t="s">
        <v>165</v>
      </c>
      <c r="AU413" s="147" t="s">
        <v>86</v>
      </c>
      <c r="AV413" s="12" t="s">
        <v>84</v>
      </c>
      <c r="AW413" s="12" t="s">
        <v>37</v>
      </c>
      <c r="AX413" s="12" t="s">
        <v>76</v>
      </c>
      <c r="AY413" s="147" t="s">
        <v>153</v>
      </c>
    </row>
    <row r="414" spans="2:65" s="13" customFormat="1">
      <c r="B414" s="152"/>
      <c r="D414" s="146" t="s">
        <v>165</v>
      </c>
      <c r="E414" s="153" t="s">
        <v>32</v>
      </c>
      <c r="F414" s="154" t="s">
        <v>84</v>
      </c>
      <c r="H414" s="155">
        <v>1</v>
      </c>
      <c r="I414" s="156"/>
      <c r="L414" s="152"/>
      <c r="M414" s="157"/>
      <c r="T414" s="158"/>
      <c r="AT414" s="153" t="s">
        <v>165</v>
      </c>
      <c r="AU414" s="153" t="s">
        <v>86</v>
      </c>
      <c r="AV414" s="13" t="s">
        <v>86</v>
      </c>
      <c r="AW414" s="13" t="s">
        <v>37</v>
      </c>
      <c r="AX414" s="13" t="s">
        <v>76</v>
      </c>
      <c r="AY414" s="153" t="s">
        <v>153</v>
      </c>
    </row>
    <row r="415" spans="2:65" s="12" customFormat="1">
      <c r="B415" s="145"/>
      <c r="D415" s="146" t="s">
        <v>165</v>
      </c>
      <c r="E415" s="147" t="s">
        <v>32</v>
      </c>
      <c r="F415" s="148" t="s">
        <v>176</v>
      </c>
      <c r="H415" s="147" t="s">
        <v>32</v>
      </c>
      <c r="I415" s="149"/>
      <c r="L415" s="145"/>
      <c r="M415" s="150"/>
      <c r="T415" s="151"/>
      <c r="AT415" s="147" t="s">
        <v>165</v>
      </c>
      <c r="AU415" s="147" t="s">
        <v>86</v>
      </c>
      <c r="AV415" s="12" t="s">
        <v>84</v>
      </c>
      <c r="AW415" s="12" t="s">
        <v>37</v>
      </c>
      <c r="AX415" s="12" t="s">
        <v>76</v>
      </c>
      <c r="AY415" s="147" t="s">
        <v>153</v>
      </c>
    </row>
    <row r="416" spans="2:65" s="13" customFormat="1">
      <c r="B416" s="152"/>
      <c r="D416" s="146" t="s">
        <v>165</v>
      </c>
      <c r="E416" s="153" t="s">
        <v>32</v>
      </c>
      <c r="F416" s="154" t="s">
        <v>84</v>
      </c>
      <c r="H416" s="155">
        <v>1</v>
      </c>
      <c r="I416" s="156"/>
      <c r="L416" s="152"/>
      <c r="M416" s="157"/>
      <c r="T416" s="158"/>
      <c r="AT416" s="153" t="s">
        <v>165</v>
      </c>
      <c r="AU416" s="153" t="s">
        <v>86</v>
      </c>
      <c r="AV416" s="13" t="s">
        <v>86</v>
      </c>
      <c r="AW416" s="13" t="s">
        <v>37</v>
      </c>
      <c r="AX416" s="13" t="s">
        <v>76</v>
      </c>
      <c r="AY416" s="153" t="s">
        <v>153</v>
      </c>
    </row>
    <row r="417" spans="2:65" s="14" customFormat="1">
      <c r="B417" s="159"/>
      <c r="D417" s="146" t="s">
        <v>165</v>
      </c>
      <c r="E417" s="160" t="s">
        <v>32</v>
      </c>
      <c r="F417" s="161" t="s">
        <v>178</v>
      </c>
      <c r="H417" s="162">
        <v>2</v>
      </c>
      <c r="I417" s="163"/>
      <c r="L417" s="159"/>
      <c r="M417" s="164"/>
      <c r="T417" s="165"/>
      <c r="AT417" s="160" t="s">
        <v>165</v>
      </c>
      <c r="AU417" s="160" t="s">
        <v>86</v>
      </c>
      <c r="AV417" s="14" t="s">
        <v>161</v>
      </c>
      <c r="AW417" s="14" t="s">
        <v>37</v>
      </c>
      <c r="AX417" s="14" t="s">
        <v>84</v>
      </c>
      <c r="AY417" s="160" t="s">
        <v>153</v>
      </c>
    </row>
    <row r="418" spans="2:65" s="1" customFormat="1" ht="24.2" customHeight="1">
      <c r="B418" s="33"/>
      <c r="C418" s="166" t="s">
        <v>611</v>
      </c>
      <c r="D418" s="166" t="s">
        <v>231</v>
      </c>
      <c r="E418" s="167" t="s">
        <v>612</v>
      </c>
      <c r="F418" s="168" t="s">
        <v>613</v>
      </c>
      <c r="G418" s="169" t="s">
        <v>271</v>
      </c>
      <c r="H418" s="170">
        <v>2</v>
      </c>
      <c r="I418" s="171">
        <v>2892.89</v>
      </c>
      <c r="J418" s="172">
        <f>ROUND(I418*H418,2)</f>
        <v>5785.78</v>
      </c>
      <c r="K418" s="168" t="s">
        <v>264</v>
      </c>
      <c r="L418" s="173"/>
      <c r="M418" s="174" t="s">
        <v>32</v>
      </c>
      <c r="N418" s="175" t="s">
        <v>47</v>
      </c>
      <c r="P418" s="137">
        <f>O418*H418</f>
        <v>0</v>
      </c>
      <c r="Q418" s="137">
        <v>1.2999999999999999E-2</v>
      </c>
      <c r="R418" s="137">
        <f>Q418*H418</f>
        <v>2.5999999999999999E-2</v>
      </c>
      <c r="S418" s="137">
        <v>0</v>
      </c>
      <c r="T418" s="138">
        <f>S418*H418</f>
        <v>0</v>
      </c>
      <c r="AR418" s="139" t="s">
        <v>354</v>
      </c>
      <c r="AT418" s="139" t="s">
        <v>231</v>
      </c>
      <c r="AU418" s="139" t="s">
        <v>86</v>
      </c>
      <c r="AY418" s="17" t="s">
        <v>153</v>
      </c>
      <c r="BE418" s="140">
        <f>IF(N418="základní",J418,0)</f>
        <v>5785.78</v>
      </c>
      <c r="BF418" s="140">
        <f>IF(N418="snížená",J418,0)</f>
        <v>0</v>
      </c>
      <c r="BG418" s="140">
        <f>IF(N418="zákl. přenesená",J418,0)</f>
        <v>0</v>
      </c>
      <c r="BH418" s="140">
        <f>IF(N418="sníž. přenesená",J418,0)</f>
        <v>0</v>
      </c>
      <c r="BI418" s="140">
        <f>IF(N418="nulová",J418,0)</f>
        <v>0</v>
      </c>
      <c r="BJ418" s="17" t="s">
        <v>84</v>
      </c>
      <c r="BK418" s="140">
        <f>ROUND(I418*H418,2)</f>
        <v>5785.78</v>
      </c>
      <c r="BL418" s="17" t="s">
        <v>261</v>
      </c>
      <c r="BM418" s="139" t="s">
        <v>614</v>
      </c>
    </row>
    <row r="419" spans="2:65" s="1" customFormat="1" ht="16.5" customHeight="1">
      <c r="B419" s="33"/>
      <c r="C419" s="128" t="s">
        <v>615</v>
      </c>
      <c r="D419" s="128" t="s">
        <v>156</v>
      </c>
      <c r="E419" s="129" t="s">
        <v>616</v>
      </c>
      <c r="F419" s="130" t="s">
        <v>617</v>
      </c>
      <c r="G419" s="131" t="s">
        <v>271</v>
      </c>
      <c r="H419" s="132">
        <v>4</v>
      </c>
      <c r="I419" s="133">
        <v>84.76</v>
      </c>
      <c r="J419" s="134">
        <f>ROUND(I419*H419,2)</f>
        <v>339.04</v>
      </c>
      <c r="K419" s="130" t="s">
        <v>160</v>
      </c>
      <c r="L419" s="33"/>
      <c r="M419" s="135" t="s">
        <v>32</v>
      </c>
      <c r="N419" s="136" t="s">
        <v>47</v>
      </c>
      <c r="P419" s="137">
        <f>O419*H419</f>
        <v>0</v>
      </c>
      <c r="Q419" s="137">
        <v>1.0000000000000001E-5</v>
      </c>
      <c r="R419" s="137">
        <f>Q419*H419</f>
        <v>4.0000000000000003E-5</v>
      </c>
      <c r="S419" s="137">
        <v>0</v>
      </c>
      <c r="T419" s="138">
        <f>S419*H419</f>
        <v>0</v>
      </c>
      <c r="AR419" s="139" t="s">
        <v>261</v>
      </c>
      <c r="AT419" s="139" t="s">
        <v>156</v>
      </c>
      <c r="AU419" s="139" t="s">
        <v>86</v>
      </c>
      <c r="AY419" s="17" t="s">
        <v>153</v>
      </c>
      <c r="BE419" s="140">
        <f>IF(N419="základní",J419,0)</f>
        <v>339.04</v>
      </c>
      <c r="BF419" s="140">
        <f>IF(N419="snížená",J419,0)</f>
        <v>0</v>
      </c>
      <c r="BG419" s="140">
        <f>IF(N419="zákl. přenesená",J419,0)</f>
        <v>0</v>
      </c>
      <c r="BH419" s="140">
        <f>IF(N419="sníž. přenesená",J419,0)</f>
        <v>0</v>
      </c>
      <c r="BI419" s="140">
        <f>IF(N419="nulová",J419,0)</f>
        <v>0</v>
      </c>
      <c r="BJ419" s="17" t="s">
        <v>84</v>
      </c>
      <c r="BK419" s="140">
        <f>ROUND(I419*H419,2)</f>
        <v>339.04</v>
      </c>
      <c r="BL419" s="17" t="s">
        <v>261</v>
      </c>
      <c r="BM419" s="139" t="s">
        <v>618</v>
      </c>
    </row>
    <row r="420" spans="2:65" s="1" customFormat="1">
      <c r="B420" s="33"/>
      <c r="D420" s="141" t="s">
        <v>163</v>
      </c>
      <c r="F420" s="142" t="s">
        <v>619</v>
      </c>
      <c r="I420" s="143"/>
      <c r="L420" s="33"/>
      <c r="M420" s="144"/>
      <c r="T420" s="54"/>
      <c r="AT420" s="17" t="s">
        <v>163</v>
      </c>
      <c r="AU420" s="17" t="s">
        <v>86</v>
      </c>
    </row>
    <row r="421" spans="2:65" s="12" customFormat="1">
      <c r="B421" s="145"/>
      <c r="D421" s="146" t="s">
        <v>165</v>
      </c>
      <c r="E421" s="147" t="s">
        <v>32</v>
      </c>
      <c r="F421" s="148" t="s">
        <v>620</v>
      </c>
      <c r="H421" s="147" t="s">
        <v>32</v>
      </c>
      <c r="I421" s="149"/>
      <c r="L421" s="145"/>
      <c r="M421" s="150"/>
      <c r="T421" s="151"/>
      <c r="AT421" s="147" t="s">
        <v>165</v>
      </c>
      <c r="AU421" s="147" t="s">
        <v>86</v>
      </c>
      <c r="AV421" s="12" t="s">
        <v>84</v>
      </c>
      <c r="AW421" s="12" t="s">
        <v>37</v>
      </c>
      <c r="AX421" s="12" t="s">
        <v>76</v>
      </c>
      <c r="AY421" s="147" t="s">
        <v>153</v>
      </c>
    </row>
    <row r="422" spans="2:65" s="13" customFormat="1">
      <c r="B422" s="152"/>
      <c r="D422" s="146" t="s">
        <v>165</v>
      </c>
      <c r="E422" s="153" t="s">
        <v>32</v>
      </c>
      <c r="F422" s="154" t="s">
        <v>161</v>
      </c>
      <c r="H422" s="155">
        <v>4</v>
      </c>
      <c r="I422" s="156"/>
      <c r="L422" s="152"/>
      <c r="M422" s="157"/>
      <c r="T422" s="158"/>
      <c r="AT422" s="153" t="s">
        <v>165</v>
      </c>
      <c r="AU422" s="153" t="s">
        <v>86</v>
      </c>
      <c r="AV422" s="13" t="s">
        <v>86</v>
      </c>
      <c r="AW422" s="13" t="s">
        <v>37</v>
      </c>
      <c r="AX422" s="13" t="s">
        <v>84</v>
      </c>
      <c r="AY422" s="153" t="s">
        <v>153</v>
      </c>
    </row>
    <row r="423" spans="2:65" s="1" customFormat="1" ht="21.75" customHeight="1">
      <c r="B423" s="33"/>
      <c r="C423" s="128" t="s">
        <v>621</v>
      </c>
      <c r="D423" s="128" t="s">
        <v>156</v>
      </c>
      <c r="E423" s="129" t="s">
        <v>622</v>
      </c>
      <c r="F423" s="130" t="s">
        <v>623</v>
      </c>
      <c r="G423" s="131" t="s">
        <v>271</v>
      </c>
      <c r="H423" s="132">
        <v>4</v>
      </c>
      <c r="I423" s="133">
        <v>84.76</v>
      </c>
      <c r="J423" s="134">
        <f>ROUND(I423*H423,2)</f>
        <v>339.04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6.9999999999999994E-5</v>
      </c>
      <c r="R423" s="137">
        <f>Q423*H423</f>
        <v>2.7999999999999998E-4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339.04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339.04</v>
      </c>
      <c r="BL423" s="17" t="s">
        <v>261</v>
      </c>
      <c r="BM423" s="139" t="s">
        <v>624</v>
      </c>
    </row>
    <row r="424" spans="2:65" s="1" customFormat="1">
      <c r="B424" s="33"/>
      <c r="D424" s="141" t="s">
        <v>163</v>
      </c>
      <c r="F424" s="142" t="s">
        <v>625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" customFormat="1" ht="33" customHeight="1">
      <c r="B425" s="33"/>
      <c r="C425" s="128" t="s">
        <v>626</v>
      </c>
      <c r="D425" s="128" t="s">
        <v>156</v>
      </c>
      <c r="E425" s="129" t="s">
        <v>627</v>
      </c>
      <c r="F425" s="130" t="s">
        <v>628</v>
      </c>
      <c r="G425" s="131" t="s">
        <v>271</v>
      </c>
      <c r="H425" s="132">
        <v>4</v>
      </c>
      <c r="I425" s="133">
        <v>113.01</v>
      </c>
      <c r="J425" s="134">
        <f>ROUND(I425*H425,2)</f>
        <v>452.04</v>
      </c>
      <c r="K425" s="130" t="s">
        <v>160</v>
      </c>
      <c r="L425" s="33"/>
      <c r="M425" s="135" t="s">
        <v>32</v>
      </c>
      <c r="N425" s="136" t="s">
        <v>47</v>
      </c>
      <c r="P425" s="137">
        <f>O425*H425</f>
        <v>0</v>
      </c>
      <c r="Q425" s="137">
        <v>2.3400000000000001E-3</v>
      </c>
      <c r="R425" s="137">
        <f>Q425*H425</f>
        <v>9.3600000000000003E-3</v>
      </c>
      <c r="S425" s="137">
        <v>0</v>
      </c>
      <c r="T425" s="138">
        <f>S425*H425</f>
        <v>0</v>
      </c>
      <c r="AR425" s="139" t="s">
        <v>261</v>
      </c>
      <c r="AT425" s="139" t="s">
        <v>156</v>
      </c>
      <c r="AU425" s="139" t="s">
        <v>86</v>
      </c>
      <c r="AY425" s="17" t="s">
        <v>153</v>
      </c>
      <c r="BE425" s="140">
        <f>IF(N425="základní",J425,0)</f>
        <v>452.04</v>
      </c>
      <c r="BF425" s="140">
        <f>IF(N425="snížená",J425,0)</f>
        <v>0</v>
      </c>
      <c r="BG425" s="140">
        <f>IF(N425="zákl. přenesená",J425,0)</f>
        <v>0</v>
      </c>
      <c r="BH425" s="140">
        <f>IF(N425="sníž. přenesená",J425,0)</f>
        <v>0</v>
      </c>
      <c r="BI425" s="140">
        <f>IF(N425="nulová",J425,0)</f>
        <v>0</v>
      </c>
      <c r="BJ425" s="17" t="s">
        <v>84</v>
      </c>
      <c r="BK425" s="140">
        <f>ROUND(I425*H425,2)</f>
        <v>452.04</v>
      </c>
      <c r="BL425" s="17" t="s">
        <v>261</v>
      </c>
      <c r="BM425" s="139" t="s">
        <v>629</v>
      </c>
    </row>
    <row r="426" spans="2:65" s="1" customFormat="1">
      <c r="B426" s="33"/>
      <c r="D426" s="141" t="s">
        <v>163</v>
      </c>
      <c r="F426" s="142" t="s">
        <v>630</v>
      </c>
      <c r="I426" s="143"/>
      <c r="L426" s="33"/>
      <c r="M426" s="144"/>
      <c r="T426" s="54"/>
      <c r="AT426" s="17" t="s">
        <v>163</v>
      </c>
      <c r="AU426" s="17" t="s">
        <v>86</v>
      </c>
    </row>
    <row r="427" spans="2:65" s="1" customFormat="1" ht="16.5" customHeight="1">
      <c r="B427" s="33"/>
      <c r="C427" s="166" t="s">
        <v>631</v>
      </c>
      <c r="D427" s="166" t="s">
        <v>231</v>
      </c>
      <c r="E427" s="167" t="s">
        <v>632</v>
      </c>
      <c r="F427" s="168" t="s">
        <v>633</v>
      </c>
      <c r="G427" s="169" t="s">
        <v>271</v>
      </c>
      <c r="H427" s="170">
        <v>4</v>
      </c>
      <c r="I427" s="171">
        <v>244.85</v>
      </c>
      <c r="J427" s="172">
        <f>ROUND(I427*H427,2)</f>
        <v>979.4</v>
      </c>
      <c r="K427" s="168" t="s">
        <v>264</v>
      </c>
      <c r="L427" s="173"/>
      <c r="M427" s="174" t="s">
        <v>32</v>
      </c>
      <c r="N427" s="175" t="s">
        <v>47</v>
      </c>
      <c r="P427" s="137">
        <f>O427*H427</f>
        <v>0</v>
      </c>
      <c r="Q427" s="137">
        <v>5.8E-4</v>
      </c>
      <c r="R427" s="137">
        <f>Q427*H427</f>
        <v>2.32E-3</v>
      </c>
      <c r="S427" s="137">
        <v>0</v>
      </c>
      <c r="T427" s="138">
        <f>S427*H427</f>
        <v>0</v>
      </c>
      <c r="AR427" s="139" t="s">
        <v>354</v>
      </c>
      <c r="AT427" s="139" t="s">
        <v>231</v>
      </c>
      <c r="AU427" s="139" t="s">
        <v>86</v>
      </c>
      <c r="AY427" s="17" t="s">
        <v>153</v>
      </c>
      <c r="BE427" s="140">
        <f>IF(N427="základní",J427,0)</f>
        <v>979.4</v>
      </c>
      <c r="BF427" s="140">
        <f>IF(N427="snížená",J427,0)</f>
        <v>0</v>
      </c>
      <c r="BG427" s="140">
        <f>IF(N427="zákl. přenesená",J427,0)</f>
        <v>0</v>
      </c>
      <c r="BH427" s="140">
        <f>IF(N427="sníž. přenesená",J427,0)</f>
        <v>0</v>
      </c>
      <c r="BI427" s="140">
        <f>IF(N427="nulová",J427,0)</f>
        <v>0</v>
      </c>
      <c r="BJ427" s="17" t="s">
        <v>84</v>
      </c>
      <c r="BK427" s="140">
        <f>ROUND(I427*H427,2)</f>
        <v>979.4</v>
      </c>
      <c r="BL427" s="17" t="s">
        <v>261</v>
      </c>
      <c r="BM427" s="139" t="s">
        <v>634</v>
      </c>
    </row>
    <row r="428" spans="2:65" s="1" customFormat="1" ht="24.2" customHeight="1">
      <c r="B428" s="33"/>
      <c r="C428" s="128" t="s">
        <v>635</v>
      </c>
      <c r="D428" s="128" t="s">
        <v>156</v>
      </c>
      <c r="E428" s="129" t="s">
        <v>636</v>
      </c>
      <c r="F428" s="130" t="s">
        <v>637</v>
      </c>
      <c r="G428" s="131" t="s">
        <v>271</v>
      </c>
      <c r="H428" s="132">
        <v>1</v>
      </c>
      <c r="I428" s="133">
        <v>894.64</v>
      </c>
      <c r="J428" s="134">
        <f>ROUND(I428*H428,2)</f>
        <v>894.64</v>
      </c>
      <c r="K428" s="130" t="s">
        <v>160</v>
      </c>
      <c r="L428" s="33"/>
      <c r="M428" s="135" t="s">
        <v>32</v>
      </c>
      <c r="N428" s="136" t="s">
        <v>47</v>
      </c>
      <c r="P428" s="137">
        <f>O428*H428</f>
        <v>0</v>
      </c>
      <c r="Q428" s="137">
        <v>0</v>
      </c>
      <c r="R428" s="137">
        <f>Q428*H428</f>
        <v>0</v>
      </c>
      <c r="S428" s="137">
        <v>0</v>
      </c>
      <c r="T428" s="138">
        <f>S428*H428</f>
        <v>0</v>
      </c>
      <c r="AR428" s="139" t="s">
        <v>261</v>
      </c>
      <c r="AT428" s="139" t="s">
        <v>156</v>
      </c>
      <c r="AU428" s="139" t="s">
        <v>86</v>
      </c>
      <c r="AY428" s="17" t="s">
        <v>153</v>
      </c>
      <c r="BE428" s="140">
        <f>IF(N428="základní",J428,0)</f>
        <v>894.64</v>
      </c>
      <c r="BF428" s="140">
        <f>IF(N428="snížená",J428,0)</f>
        <v>0</v>
      </c>
      <c r="BG428" s="140">
        <f>IF(N428="zákl. přenesená",J428,0)</f>
        <v>0</v>
      </c>
      <c r="BH428" s="140">
        <f>IF(N428="sníž. přenesená",J428,0)</f>
        <v>0</v>
      </c>
      <c r="BI428" s="140">
        <f>IF(N428="nulová",J428,0)</f>
        <v>0</v>
      </c>
      <c r="BJ428" s="17" t="s">
        <v>84</v>
      </c>
      <c r="BK428" s="140">
        <f>ROUND(I428*H428,2)</f>
        <v>894.64</v>
      </c>
      <c r="BL428" s="17" t="s">
        <v>261</v>
      </c>
      <c r="BM428" s="139" t="s">
        <v>638</v>
      </c>
    </row>
    <row r="429" spans="2:65" s="1" customFormat="1">
      <c r="B429" s="33"/>
      <c r="D429" s="141" t="s">
        <v>163</v>
      </c>
      <c r="F429" s="142" t="s">
        <v>639</v>
      </c>
      <c r="I429" s="143"/>
      <c r="L429" s="33"/>
      <c r="M429" s="144"/>
      <c r="T429" s="54"/>
      <c r="AT429" s="17" t="s">
        <v>163</v>
      </c>
      <c r="AU429" s="17" t="s">
        <v>86</v>
      </c>
    </row>
    <row r="430" spans="2:65" s="1" customFormat="1" ht="16.5" customHeight="1">
      <c r="B430" s="33"/>
      <c r="C430" s="166" t="s">
        <v>640</v>
      </c>
      <c r="D430" s="166" t="s">
        <v>231</v>
      </c>
      <c r="E430" s="167" t="s">
        <v>641</v>
      </c>
      <c r="F430" s="168" t="s">
        <v>642</v>
      </c>
      <c r="G430" s="169" t="s">
        <v>271</v>
      </c>
      <c r="H430" s="170">
        <v>1</v>
      </c>
      <c r="I430" s="171">
        <v>1163.03</v>
      </c>
      <c r="J430" s="172">
        <f>ROUND(I430*H430,2)</f>
        <v>1163.03</v>
      </c>
      <c r="K430" s="168" t="s">
        <v>264</v>
      </c>
      <c r="L430" s="173"/>
      <c r="M430" s="174" t="s">
        <v>32</v>
      </c>
      <c r="N430" s="175" t="s">
        <v>47</v>
      </c>
      <c r="P430" s="137">
        <f>O430*H430</f>
        <v>0</v>
      </c>
      <c r="Q430" s="137">
        <v>3.4200000000000001E-2</v>
      </c>
      <c r="R430" s="137">
        <f>Q430*H430</f>
        <v>3.4200000000000001E-2</v>
      </c>
      <c r="S430" s="137">
        <v>0</v>
      </c>
      <c r="T430" s="138">
        <f>S430*H430</f>
        <v>0</v>
      </c>
      <c r="AR430" s="139" t="s">
        <v>354</v>
      </c>
      <c r="AT430" s="139" t="s">
        <v>231</v>
      </c>
      <c r="AU430" s="139" t="s">
        <v>86</v>
      </c>
      <c r="AY430" s="17" t="s">
        <v>153</v>
      </c>
      <c r="BE430" s="140">
        <f>IF(N430="základní",J430,0)</f>
        <v>1163.03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1163.03</v>
      </c>
      <c r="BL430" s="17" t="s">
        <v>261</v>
      </c>
      <c r="BM430" s="139" t="s">
        <v>643</v>
      </c>
    </row>
    <row r="431" spans="2:65" s="1" customFormat="1" ht="21.75" customHeight="1">
      <c r="B431" s="33"/>
      <c r="C431" s="128" t="s">
        <v>644</v>
      </c>
      <c r="D431" s="128" t="s">
        <v>156</v>
      </c>
      <c r="E431" s="129" t="s">
        <v>645</v>
      </c>
      <c r="F431" s="130" t="s">
        <v>646</v>
      </c>
      <c r="G431" s="131" t="s">
        <v>271</v>
      </c>
      <c r="H431" s="132">
        <v>2</v>
      </c>
      <c r="I431" s="133">
        <v>134.66999999999999</v>
      </c>
      <c r="J431" s="134">
        <f>ROUND(I431*H431,2)</f>
        <v>269.33999999999997</v>
      </c>
      <c r="K431" s="130" t="s">
        <v>160</v>
      </c>
      <c r="L431" s="33"/>
      <c r="M431" s="135" t="s">
        <v>32</v>
      </c>
      <c r="N431" s="136" t="s">
        <v>47</v>
      </c>
      <c r="P431" s="137">
        <f>O431*H431</f>
        <v>0</v>
      </c>
      <c r="Q431" s="137">
        <v>0</v>
      </c>
      <c r="R431" s="137">
        <f>Q431*H431</f>
        <v>0</v>
      </c>
      <c r="S431" s="137">
        <v>0</v>
      </c>
      <c r="T431" s="138">
        <f>S431*H431</f>
        <v>0</v>
      </c>
      <c r="AR431" s="139" t="s">
        <v>261</v>
      </c>
      <c r="AT431" s="139" t="s">
        <v>156</v>
      </c>
      <c r="AU431" s="139" t="s">
        <v>86</v>
      </c>
      <c r="AY431" s="17" t="s">
        <v>153</v>
      </c>
      <c r="BE431" s="140">
        <f>IF(N431="základní",J431,0)</f>
        <v>269.33999999999997</v>
      </c>
      <c r="BF431" s="140">
        <f>IF(N431="snížená",J431,0)</f>
        <v>0</v>
      </c>
      <c r="BG431" s="140">
        <f>IF(N431="zákl. přenesená",J431,0)</f>
        <v>0</v>
      </c>
      <c r="BH431" s="140">
        <f>IF(N431="sníž. přenesená",J431,0)</f>
        <v>0</v>
      </c>
      <c r="BI431" s="140">
        <f>IF(N431="nulová",J431,0)</f>
        <v>0</v>
      </c>
      <c r="BJ431" s="17" t="s">
        <v>84</v>
      </c>
      <c r="BK431" s="140">
        <f>ROUND(I431*H431,2)</f>
        <v>269.33999999999997</v>
      </c>
      <c r="BL431" s="17" t="s">
        <v>261</v>
      </c>
      <c r="BM431" s="139" t="s">
        <v>647</v>
      </c>
    </row>
    <row r="432" spans="2:65" s="1" customFormat="1">
      <c r="B432" s="33"/>
      <c r="D432" s="141" t="s">
        <v>163</v>
      </c>
      <c r="F432" s="142" t="s">
        <v>648</v>
      </c>
      <c r="I432" s="143"/>
      <c r="L432" s="33"/>
      <c r="M432" s="144"/>
      <c r="T432" s="54"/>
      <c r="AT432" s="17" t="s">
        <v>163</v>
      </c>
      <c r="AU432" s="17" t="s">
        <v>86</v>
      </c>
    </row>
    <row r="433" spans="2:65" s="1" customFormat="1" ht="21.75" customHeight="1">
      <c r="B433" s="33"/>
      <c r="C433" s="128" t="s">
        <v>649</v>
      </c>
      <c r="D433" s="128" t="s">
        <v>156</v>
      </c>
      <c r="E433" s="129" t="s">
        <v>650</v>
      </c>
      <c r="F433" s="130" t="s">
        <v>651</v>
      </c>
      <c r="G433" s="131" t="s">
        <v>271</v>
      </c>
      <c r="H433" s="132">
        <v>2</v>
      </c>
      <c r="I433" s="133">
        <v>37.76</v>
      </c>
      <c r="J433" s="134">
        <f>ROUND(I433*H433,2)</f>
        <v>75.52</v>
      </c>
      <c r="K433" s="130" t="s">
        <v>160</v>
      </c>
      <c r="L433" s="33"/>
      <c r="M433" s="135" t="s">
        <v>32</v>
      </c>
      <c r="N433" s="136" t="s">
        <v>47</v>
      </c>
      <c r="P433" s="137">
        <f>O433*H433</f>
        <v>0</v>
      </c>
      <c r="Q433" s="137">
        <v>0</v>
      </c>
      <c r="R433" s="137">
        <f>Q433*H433</f>
        <v>0</v>
      </c>
      <c r="S433" s="137">
        <v>0</v>
      </c>
      <c r="T433" s="138">
        <f>S433*H433</f>
        <v>0</v>
      </c>
      <c r="AR433" s="139" t="s">
        <v>261</v>
      </c>
      <c r="AT433" s="139" t="s">
        <v>156</v>
      </c>
      <c r="AU433" s="139" t="s">
        <v>86</v>
      </c>
      <c r="AY433" s="17" t="s">
        <v>153</v>
      </c>
      <c r="BE433" s="140">
        <f>IF(N433="základní",J433,0)</f>
        <v>75.52</v>
      </c>
      <c r="BF433" s="140">
        <f>IF(N433="snížená",J433,0)</f>
        <v>0</v>
      </c>
      <c r="BG433" s="140">
        <f>IF(N433="zákl. přenesená",J433,0)</f>
        <v>0</v>
      </c>
      <c r="BH433" s="140">
        <f>IF(N433="sníž. přenesená",J433,0)</f>
        <v>0</v>
      </c>
      <c r="BI433" s="140">
        <f>IF(N433="nulová",J433,0)</f>
        <v>0</v>
      </c>
      <c r="BJ433" s="17" t="s">
        <v>84</v>
      </c>
      <c r="BK433" s="140">
        <f>ROUND(I433*H433,2)</f>
        <v>75.52</v>
      </c>
      <c r="BL433" s="17" t="s">
        <v>261</v>
      </c>
      <c r="BM433" s="139" t="s">
        <v>652</v>
      </c>
    </row>
    <row r="434" spans="2:65" s="1" customFormat="1">
      <c r="B434" s="33"/>
      <c r="D434" s="141" t="s">
        <v>163</v>
      </c>
      <c r="F434" s="142" t="s">
        <v>653</v>
      </c>
      <c r="I434" s="143"/>
      <c r="L434" s="33"/>
      <c r="M434" s="144"/>
      <c r="T434" s="54"/>
      <c r="AT434" s="17" t="s">
        <v>163</v>
      </c>
      <c r="AU434" s="17" t="s">
        <v>86</v>
      </c>
    </row>
    <row r="435" spans="2:65" s="1" customFormat="1" ht="24.2" customHeight="1">
      <c r="B435" s="33"/>
      <c r="C435" s="128" t="s">
        <v>654</v>
      </c>
      <c r="D435" s="128" t="s">
        <v>156</v>
      </c>
      <c r="E435" s="129" t="s">
        <v>655</v>
      </c>
      <c r="F435" s="130" t="s">
        <v>656</v>
      </c>
      <c r="G435" s="131" t="s">
        <v>294</v>
      </c>
      <c r="H435" s="132">
        <v>7.1999999999999995E-2</v>
      </c>
      <c r="I435" s="133">
        <v>1271.33</v>
      </c>
      <c r="J435" s="134">
        <f>ROUND(I435*H435,2)</f>
        <v>91.54</v>
      </c>
      <c r="K435" s="130" t="s">
        <v>160</v>
      </c>
      <c r="L435" s="33"/>
      <c r="M435" s="135" t="s">
        <v>32</v>
      </c>
      <c r="N435" s="136" t="s">
        <v>47</v>
      </c>
      <c r="P435" s="137">
        <f>O435*H435</f>
        <v>0</v>
      </c>
      <c r="Q435" s="137">
        <v>0</v>
      </c>
      <c r="R435" s="137">
        <f>Q435*H435</f>
        <v>0</v>
      </c>
      <c r="S435" s="137">
        <v>0</v>
      </c>
      <c r="T435" s="138">
        <f>S435*H435</f>
        <v>0</v>
      </c>
      <c r="AR435" s="139" t="s">
        <v>261</v>
      </c>
      <c r="AT435" s="139" t="s">
        <v>156</v>
      </c>
      <c r="AU435" s="139" t="s">
        <v>86</v>
      </c>
      <c r="AY435" s="17" t="s">
        <v>153</v>
      </c>
      <c r="BE435" s="140">
        <f>IF(N435="základní",J435,0)</f>
        <v>91.54</v>
      </c>
      <c r="BF435" s="140">
        <f>IF(N435="snížená",J435,0)</f>
        <v>0</v>
      </c>
      <c r="BG435" s="140">
        <f>IF(N435="zákl. přenesená",J435,0)</f>
        <v>0</v>
      </c>
      <c r="BH435" s="140">
        <f>IF(N435="sníž. přenesená",J435,0)</f>
        <v>0</v>
      </c>
      <c r="BI435" s="140">
        <f>IF(N435="nulová",J435,0)</f>
        <v>0</v>
      </c>
      <c r="BJ435" s="17" t="s">
        <v>84</v>
      </c>
      <c r="BK435" s="140">
        <f>ROUND(I435*H435,2)</f>
        <v>91.54</v>
      </c>
      <c r="BL435" s="17" t="s">
        <v>261</v>
      </c>
      <c r="BM435" s="139" t="s">
        <v>657</v>
      </c>
    </row>
    <row r="436" spans="2:65" s="1" customFormat="1">
      <c r="B436" s="33"/>
      <c r="D436" s="141" t="s">
        <v>163</v>
      </c>
      <c r="F436" s="142" t="s">
        <v>658</v>
      </c>
      <c r="I436" s="143"/>
      <c r="L436" s="33"/>
      <c r="M436" s="144"/>
      <c r="T436" s="54"/>
      <c r="AT436" s="17" t="s">
        <v>163</v>
      </c>
      <c r="AU436" s="17" t="s">
        <v>86</v>
      </c>
    </row>
    <row r="437" spans="2:65" s="11" customFormat="1" ht="22.9" customHeight="1">
      <c r="B437" s="116"/>
      <c r="D437" s="117" t="s">
        <v>75</v>
      </c>
      <c r="E437" s="126" t="s">
        <v>659</v>
      </c>
      <c r="F437" s="126" t="s">
        <v>660</v>
      </c>
      <c r="I437" s="119"/>
      <c r="J437" s="127">
        <f>BK437</f>
        <v>1144.53</v>
      </c>
      <c r="L437" s="116"/>
      <c r="M437" s="121"/>
      <c r="P437" s="122">
        <f>SUM(P438:P450)</f>
        <v>0</v>
      </c>
      <c r="R437" s="122">
        <f>SUM(R438:R450)</f>
        <v>1.4116999999999999E-3</v>
      </c>
      <c r="T437" s="123">
        <f>SUM(T438:T450)</f>
        <v>5.0000000000000001E-4</v>
      </c>
      <c r="AR437" s="117" t="s">
        <v>86</v>
      </c>
      <c r="AT437" s="124" t="s">
        <v>75</v>
      </c>
      <c r="AU437" s="124" t="s">
        <v>84</v>
      </c>
      <c r="AY437" s="117" t="s">
        <v>153</v>
      </c>
      <c r="BK437" s="125">
        <f>SUM(BK438:BK450)</f>
        <v>1144.53</v>
      </c>
    </row>
    <row r="438" spans="2:65" s="1" customFormat="1" ht="16.5" customHeight="1">
      <c r="B438" s="33"/>
      <c r="C438" s="128" t="s">
        <v>661</v>
      </c>
      <c r="D438" s="128" t="s">
        <v>156</v>
      </c>
      <c r="E438" s="129" t="s">
        <v>662</v>
      </c>
      <c r="F438" s="130" t="s">
        <v>663</v>
      </c>
      <c r="G438" s="131" t="s">
        <v>271</v>
      </c>
      <c r="H438" s="132">
        <v>1</v>
      </c>
      <c r="I438" s="133">
        <v>226.01</v>
      </c>
      <c r="J438" s="134">
        <f>ROUND(I438*H438,2)</f>
        <v>226.01</v>
      </c>
      <c r="K438" s="130" t="s">
        <v>160</v>
      </c>
      <c r="L438" s="33"/>
      <c r="M438" s="135" t="s">
        <v>32</v>
      </c>
      <c r="N438" s="136" t="s">
        <v>47</v>
      </c>
      <c r="P438" s="137">
        <f>O438*H438</f>
        <v>0</v>
      </c>
      <c r="Q438" s="137">
        <v>0</v>
      </c>
      <c r="R438" s="137">
        <f>Q438*H438</f>
        <v>0</v>
      </c>
      <c r="S438" s="137">
        <v>5.0000000000000001E-4</v>
      </c>
      <c r="T438" s="138">
        <f>S438*H438</f>
        <v>5.0000000000000001E-4</v>
      </c>
      <c r="AR438" s="139" t="s">
        <v>261</v>
      </c>
      <c r="AT438" s="139" t="s">
        <v>156</v>
      </c>
      <c r="AU438" s="139" t="s">
        <v>86</v>
      </c>
      <c r="AY438" s="17" t="s">
        <v>153</v>
      </c>
      <c r="BE438" s="140">
        <f>IF(N438="základní",J438,0)</f>
        <v>226.01</v>
      </c>
      <c r="BF438" s="140">
        <f>IF(N438="snížená",J438,0)</f>
        <v>0</v>
      </c>
      <c r="BG438" s="140">
        <f>IF(N438="zákl. přenesená",J438,0)</f>
        <v>0</v>
      </c>
      <c r="BH438" s="140">
        <f>IF(N438="sníž. přenesená",J438,0)</f>
        <v>0</v>
      </c>
      <c r="BI438" s="140">
        <f>IF(N438="nulová",J438,0)</f>
        <v>0</v>
      </c>
      <c r="BJ438" s="17" t="s">
        <v>84</v>
      </c>
      <c r="BK438" s="140">
        <f>ROUND(I438*H438,2)</f>
        <v>226.01</v>
      </c>
      <c r="BL438" s="17" t="s">
        <v>261</v>
      </c>
      <c r="BM438" s="139" t="s">
        <v>664</v>
      </c>
    </row>
    <row r="439" spans="2:65" s="1" customFormat="1">
      <c r="B439" s="33"/>
      <c r="D439" s="141" t="s">
        <v>163</v>
      </c>
      <c r="F439" s="142" t="s">
        <v>665</v>
      </c>
      <c r="I439" s="143"/>
      <c r="L439" s="33"/>
      <c r="M439" s="144"/>
      <c r="T439" s="54"/>
      <c r="AT439" s="17" t="s">
        <v>163</v>
      </c>
      <c r="AU439" s="17" t="s">
        <v>86</v>
      </c>
    </row>
    <row r="440" spans="2:65" s="12" customFormat="1">
      <c r="B440" s="145"/>
      <c r="D440" s="146" t="s">
        <v>165</v>
      </c>
      <c r="E440" s="147" t="s">
        <v>32</v>
      </c>
      <c r="F440" s="148" t="s">
        <v>176</v>
      </c>
      <c r="H440" s="147" t="s">
        <v>32</v>
      </c>
      <c r="I440" s="149"/>
      <c r="L440" s="145"/>
      <c r="M440" s="150"/>
      <c r="T440" s="151"/>
      <c r="AT440" s="147" t="s">
        <v>165</v>
      </c>
      <c r="AU440" s="147" t="s">
        <v>86</v>
      </c>
      <c r="AV440" s="12" t="s">
        <v>84</v>
      </c>
      <c r="AW440" s="12" t="s">
        <v>37</v>
      </c>
      <c r="AX440" s="12" t="s">
        <v>76</v>
      </c>
      <c r="AY440" s="147" t="s">
        <v>153</v>
      </c>
    </row>
    <row r="441" spans="2:65" s="13" customFormat="1">
      <c r="B441" s="152"/>
      <c r="D441" s="146" t="s">
        <v>165</v>
      </c>
      <c r="E441" s="153" t="s">
        <v>32</v>
      </c>
      <c r="F441" s="154" t="s">
        <v>84</v>
      </c>
      <c r="H441" s="155">
        <v>1</v>
      </c>
      <c r="I441" s="156"/>
      <c r="L441" s="152"/>
      <c r="M441" s="157"/>
      <c r="T441" s="158"/>
      <c r="AT441" s="153" t="s">
        <v>165</v>
      </c>
      <c r="AU441" s="153" t="s">
        <v>86</v>
      </c>
      <c r="AV441" s="13" t="s">
        <v>86</v>
      </c>
      <c r="AW441" s="13" t="s">
        <v>37</v>
      </c>
      <c r="AX441" s="13" t="s">
        <v>84</v>
      </c>
      <c r="AY441" s="153" t="s">
        <v>153</v>
      </c>
    </row>
    <row r="442" spans="2:65" s="1" customFormat="1" ht="24.2" customHeight="1">
      <c r="B442" s="33"/>
      <c r="C442" s="128" t="s">
        <v>666</v>
      </c>
      <c r="D442" s="128" t="s">
        <v>156</v>
      </c>
      <c r="E442" s="129" t="s">
        <v>667</v>
      </c>
      <c r="F442" s="130" t="s">
        <v>668</v>
      </c>
      <c r="G442" s="131" t="s">
        <v>159</v>
      </c>
      <c r="H442" s="132">
        <v>0.09</v>
      </c>
      <c r="I442" s="133">
        <v>3662.28</v>
      </c>
      <c r="J442" s="134">
        <f>ROUND(I442*H442,2)</f>
        <v>329.61</v>
      </c>
      <c r="K442" s="130" t="s">
        <v>160</v>
      </c>
      <c r="L442" s="33"/>
      <c r="M442" s="135" t="s">
        <v>32</v>
      </c>
      <c r="N442" s="136" t="s">
        <v>47</v>
      </c>
      <c r="P442" s="137">
        <f>O442*H442</f>
        <v>0</v>
      </c>
      <c r="Q442" s="137">
        <v>1.2999999999999999E-4</v>
      </c>
      <c r="R442" s="137">
        <f>Q442*H442</f>
        <v>1.1699999999999998E-5</v>
      </c>
      <c r="S442" s="137">
        <v>0</v>
      </c>
      <c r="T442" s="138">
        <f>S442*H442</f>
        <v>0</v>
      </c>
      <c r="AR442" s="139" t="s">
        <v>261</v>
      </c>
      <c r="AT442" s="139" t="s">
        <v>156</v>
      </c>
      <c r="AU442" s="139" t="s">
        <v>86</v>
      </c>
      <c r="AY442" s="17" t="s">
        <v>153</v>
      </c>
      <c r="BE442" s="140">
        <f>IF(N442="základní",J442,0)</f>
        <v>329.61</v>
      </c>
      <c r="BF442" s="140">
        <f>IF(N442="snížená",J442,0)</f>
        <v>0</v>
      </c>
      <c r="BG442" s="140">
        <f>IF(N442="zákl. přenesená",J442,0)</f>
        <v>0</v>
      </c>
      <c r="BH442" s="140">
        <f>IF(N442="sníž. přenesená",J442,0)</f>
        <v>0</v>
      </c>
      <c r="BI442" s="140">
        <f>IF(N442="nulová",J442,0)</f>
        <v>0</v>
      </c>
      <c r="BJ442" s="17" t="s">
        <v>84</v>
      </c>
      <c r="BK442" s="140">
        <f>ROUND(I442*H442,2)</f>
        <v>329.61</v>
      </c>
      <c r="BL442" s="17" t="s">
        <v>261</v>
      </c>
      <c r="BM442" s="139" t="s">
        <v>669</v>
      </c>
    </row>
    <row r="443" spans="2:65" s="1" customFormat="1">
      <c r="B443" s="33"/>
      <c r="D443" s="141" t="s">
        <v>163</v>
      </c>
      <c r="F443" s="142" t="s">
        <v>670</v>
      </c>
      <c r="I443" s="143"/>
      <c r="L443" s="33"/>
      <c r="M443" s="144"/>
      <c r="T443" s="54"/>
      <c r="AT443" s="17" t="s">
        <v>163</v>
      </c>
      <c r="AU443" s="17" t="s">
        <v>86</v>
      </c>
    </row>
    <row r="444" spans="2:65" s="13" customFormat="1">
      <c r="B444" s="152"/>
      <c r="D444" s="146" t="s">
        <v>165</v>
      </c>
      <c r="E444" s="153" t="s">
        <v>32</v>
      </c>
      <c r="F444" s="154" t="s">
        <v>671</v>
      </c>
      <c r="H444" s="155">
        <v>0.09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84</v>
      </c>
      <c r="AY444" s="153" t="s">
        <v>153</v>
      </c>
    </row>
    <row r="445" spans="2:65" s="1" customFormat="1" ht="16.5" customHeight="1">
      <c r="B445" s="33"/>
      <c r="C445" s="166" t="s">
        <v>672</v>
      </c>
      <c r="D445" s="166" t="s">
        <v>231</v>
      </c>
      <c r="E445" s="167" t="s">
        <v>673</v>
      </c>
      <c r="F445" s="168" t="s">
        <v>674</v>
      </c>
      <c r="G445" s="169" t="s">
        <v>271</v>
      </c>
      <c r="H445" s="170">
        <v>1</v>
      </c>
      <c r="I445" s="171">
        <v>587.64</v>
      </c>
      <c r="J445" s="172">
        <f>ROUND(I445*H445,2)</f>
        <v>587.64</v>
      </c>
      <c r="K445" s="168" t="s">
        <v>160</v>
      </c>
      <c r="L445" s="173"/>
      <c r="M445" s="174" t="s">
        <v>32</v>
      </c>
      <c r="N445" s="175" t="s">
        <v>47</v>
      </c>
      <c r="P445" s="137">
        <f>O445*H445</f>
        <v>0</v>
      </c>
      <c r="Q445" s="137">
        <v>1.4E-3</v>
      </c>
      <c r="R445" s="137">
        <f>Q445*H445</f>
        <v>1.4E-3</v>
      </c>
      <c r="S445" s="137">
        <v>0</v>
      </c>
      <c r="T445" s="138">
        <f>S445*H445</f>
        <v>0</v>
      </c>
      <c r="AR445" s="139" t="s">
        <v>354</v>
      </c>
      <c r="AT445" s="139" t="s">
        <v>231</v>
      </c>
      <c r="AU445" s="139" t="s">
        <v>86</v>
      </c>
      <c r="AY445" s="17" t="s">
        <v>153</v>
      </c>
      <c r="BE445" s="140">
        <f>IF(N445="základní",J445,0)</f>
        <v>587.64</v>
      </c>
      <c r="BF445" s="140">
        <f>IF(N445="snížená",J445,0)</f>
        <v>0</v>
      </c>
      <c r="BG445" s="140">
        <f>IF(N445="zákl. přenesená",J445,0)</f>
        <v>0</v>
      </c>
      <c r="BH445" s="140">
        <f>IF(N445="sníž. přenesená",J445,0)</f>
        <v>0</v>
      </c>
      <c r="BI445" s="140">
        <f>IF(N445="nulová",J445,0)</f>
        <v>0</v>
      </c>
      <c r="BJ445" s="17" t="s">
        <v>84</v>
      </c>
      <c r="BK445" s="140">
        <f>ROUND(I445*H445,2)</f>
        <v>587.64</v>
      </c>
      <c r="BL445" s="17" t="s">
        <v>261</v>
      </c>
      <c r="BM445" s="139" t="s">
        <v>675</v>
      </c>
    </row>
    <row r="446" spans="2:65" s="12" customFormat="1">
      <c r="B446" s="145"/>
      <c r="D446" s="146" t="s">
        <v>165</v>
      </c>
      <c r="E446" s="147" t="s">
        <v>32</v>
      </c>
      <c r="F446" s="148" t="s">
        <v>676</v>
      </c>
      <c r="H446" s="147" t="s">
        <v>32</v>
      </c>
      <c r="I446" s="149"/>
      <c r="L446" s="145"/>
      <c r="M446" s="150"/>
      <c r="T446" s="151"/>
      <c r="AT446" s="147" t="s">
        <v>165</v>
      </c>
      <c r="AU446" s="147" t="s">
        <v>86</v>
      </c>
      <c r="AV446" s="12" t="s">
        <v>84</v>
      </c>
      <c r="AW446" s="12" t="s">
        <v>37</v>
      </c>
      <c r="AX446" s="12" t="s">
        <v>76</v>
      </c>
      <c r="AY446" s="147" t="s">
        <v>153</v>
      </c>
    </row>
    <row r="447" spans="2:65" s="12" customFormat="1">
      <c r="B447" s="145"/>
      <c r="D447" s="146" t="s">
        <v>165</v>
      </c>
      <c r="E447" s="147" t="s">
        <v>32</v>
      </c>
      <c r="F447" s="148" t="s">
        <v>176</v>
      </c>
      <c r="H447" s="147" t="s">
        <v>32</v>
      </c>
      <c r="I447" s="149"/>
      <c r="L447" s="145"/>
      <c r="M447" s="150"/>
      <c r="T447" s="151"/>
      <c r="AT447" s="147" t="s">
        <v>165</v>
      </c>
      <c r="AU447" s="147" t="s">
        <v>86</v>
      </c>
      <c r="AV447" s="12" t="s">
        <v>84</v>
      </c>
      <c r="AW447" s="12" t="s">
        <v>37</v>
      </c>
      <c r="AX447" s="12" t="s">
        <v>76</v>
      </c>
      <c r="AY447" s="147" t="s">
        <v>153</v>
      </c>
    </row>
    <row r="448" spans="2:65" s="13" customFormat="1">
      <c r="B448" s="152"/>
      <c r="D448" s="146" t="s">
        <v>165</v>
      </c>
      <c r="E448" s="153" t="s">
        <v>32</v>
      </c>
      <c r="F448" s="154" t="s">
        <v>84</v>
      </c>
      <c r="H448" s="155">
        <v>1</v>
      </c>
      <c r="I448" s="156"/>
      <c r="L448" s="152"/>
      <c r="M448" s="157"/>
      <c r="T448" s="158"/>
      <c r="AT448" s="153" t="s">
        <v>165</v>
      </c>
      <c r="AU448" s="153" t="s">
        <v>86</v>
      </c>
      <c r="AV448" s="13" t="s">
        <v>86</v>
      </c>
      <c r="AW448" s="13" t="s">
        <v>37</v>
      </c>
      <c r="AX448" s="13" t="s">
        <v>84</v>
      </c>
      <c r="AY448" s="153" t="s">
        <v>153</v>
      </c>
    </row>
    <row r="449" spans="2:65" s="1" customFormat="1" ht="24.2" customHeight="1">
      <c r="B449" s="33"/>
      <c r="C449" s="128" t="s">
        <v>677</v>
      </c>
      <c r="D449" s="128" t="s">
        <v>156</v>
      </c>
      <c r="E449" s="129" t="s">
        <v>678</v>
      </c>
      <c r="F449" s="130" t="s">
        <v>679</v>
      </c>
      <c r="G449" s="131" t="s">
        <v>294</v>
      </c>
      <c r="H449" s="132">
        <v>1E-3</v>
      </c>
      <c r="I449" s="133">
        <v>1271.33</v>
      </c>
      <c r="J449" s="134">
        <f>ROUND(I449*H449,2)</f>
        <v>1.27</v>
      </c>
      <c r="K449" s="130" t="s">
        <v>160</v>
      </c>
      <c r="L449" s="33"/>
      <c r="M449" s="135" t="s">
        <v>32</v>
      </c>
      <c r="N449" s="136" t="s">
        <v>47</v>
      </c>
      <c r="P449" s="137">
        <f>O449*H449</f>
        <v>0</v>
      </c>
      <c r="Q449" s="137">
        <v>0</v>
      </c>
      <c r="R449" s="137">
        <f>Q449*H449</f>
        <v>0</v>
      </c>
      <c r="S449" s="137">
        <v>0</v>
      </c>
      <c r="T449" s="138">
        <f>S449*H449</f>
        <v>0</v>
      </c>
      <c r="AR449" s="139" t="s">
        <v>261</v>
      </c>
      <c r="AT449" s="139" t="s">
        <v>156</v>
      </c>
      <c r="AU449" s="139" t="s">
        <v>86</v>
      </c>
      <c r="AY449" s="17" t="s">
        <v>153</v>
      </c>
      <c r="BE449" s="140">
        <f>IF(N449="základní",J449,0)</f>
        <v>1.27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1.27</v>
      </c>
      <c r="BL449" s="17" t="s">
        <v>261</v>
      </c>
      <c r="BM449" s="139" t="s">
        <v>680</v>
      </c>
    </row>
    <row r="450" spans="2:65" s="1" customFormat="1">
      <c r="B450" s="33"/>
      <c r="D450" s="141" t="s">
        <v>163</v>
      </c>
      <c r="F450" s="142" t="s">
        <v>681</v>
      </c>
      <c r="I450" s="143"/>
      <c r="L450" s="33"/>
      <c r="M450" s="144"/>
      <c r="T450" s="54"/>
      <c r="AT450" s="17" t="s">
        <v>163</v>
      </c>
      <c r="AU450" s="17" t="s">
        <v>86</v>
      </c>
    </row>
    <row r="451" spans="2:65" s="11" customFormat="1" ht="22.9" customHeight="1">
      <c r="B451" s="116"/>
      <c r="D451" s="117" t="s">
        <v>75</v>
      </c>
      <c r="E451" s="126" t="s">
        <v>682</v>
      </c>
      <c r="F451" s="126" t="s">
        <v>683</v>
      </c>
      <c r="I451" s="119"/>
      <c r="J451" s="127">
        <f>BK451</f>
        <v>13658.140000000001</v>
      </c>
      <c r="L451" s="116"/>
      <c r="M451" s="121"/>
      <c r="P451" s="122">
        <f>SUM(P452:P504)</f>
        <v>0</v>
      </c>
      <c r="R451" s="122">
        <f>SUM(R452:R504)</f>
        <v>0.19289319999999999</v>
      </c>
      <c r="T451" s="123">
        <f>SUM(T452:T504)</f>
        <v>0</v>
      </c>
      <c r="AR451" s="117" t="s">
        <v>86</v>
      </c>
      <c r="AT451" s="124" t="s">
        <v>75</v>
      </c>
      <c r="AU451" s="124" t="s">
        <v>84</v>
      </c>
      <c r="AY451" s="117" t="s">
        <v>153</v>
      </c>
      <c r="BK451" s="125">
        <f>SUM(BK452:BK504)</f>
        <v>13658.140000000001</v>
      </c>
    </row>
    <row r="452" spans="2:65" s="1" customFormat="1" ht="16.5" customHeight="1">
      <c r="B452" s="33"/>
      <c r="C452" s="128" t="s">
        <v>684</v>
      </c>
      <c r="D452" s="128" t="s">
        <v>156</v>
      </c>
      <c r="E452" s="129" t="s">
        <v>685</v>
      </c>
      <c r="F452" s="130" t="s">
        <v>686</v>
      </c>
      <c r="G452" s="131" t="s">
        <v>159</v>
      </c>
      <c r="H452" s="132">
        <v>3.3769999999999998</v>
      </c>
      <c r="I452" s="133">
        <v>17.89</v>
      </c>
      <c r="J452" s="134">
        <f>ROUND(I452*H452,2)</f>
        <v>60.41</v>
      </c>
      <c r="K452" s="130" t="s">
        <v>160</v>
      </c>
      <c r="L452" s="33"/>
      <c r="M452" s="135" t="s">
        <v>32</v>
      </c>
      <c r="N452" s="136" t="s">
        <v>47</v>
      </c>
      <c r="P452" s="137">
        <f>O452*H452</f>
        <v>0</v>
      </c>
      <c r="Q452" s="137">
        <v>0</v>
      </c>
      <c r="R452" s="137">
        <f>Q452*H452</f>
        <v>0</v>
      </c>
      <c r="S452" s="137">
        <v>0</v>
      </c>
      <c r="T452" s="138">
        <f>S452*H452</f>
        <v>0</v>
      </c>
      <c r="AR452" s="139" t="s">
        <v>261</v>
      </c>
      <c r="AT452" s="139" t="s">
        <v>156</v>
      </c>
      <c r="AU452" s="139" t="s">
        <v>86</v>
      </c>
      <c r="AY452" s="17" t="s">
        <v>153</v>
      </c>
      <c r="BE452" s="140">
        <f>IF(N452="základní",J452,0)</f>
        <v>60.41</v>
      </c>
      <c r="BF452" s="140">
        <f>IF(N452="snížená",J452,0)</f>
        <v>0</v>
      </c>
      <c r="BG452" s="140">
        <f>IF(N452="zákl. přenesená",J452,0)</f>
        <v>0</v>
      </c>
      <c r="BH452" s="140">
        <f>IF(N452="sníž. přenesená",J452,0)</f>
        <v>0</v>
      </c>
      <c r="BI452" s="140">
        <f>IF(N452="nulová",J452,0)</f>
        <v>0</v>
      </c>
      <c r="BJ452" s="17" t="s">
        <v>84</v>
      </c>
      <c r="BK452" s="140">
        <f>ROUND(I452*H452,2)</f>
        <v>60.41</v>
      </c>
      <c r="BL452" s="17" t="s">
        <v>261</v>
      </c>
      <c r="BM452" s="139" t="s">
        <v>687</v>
      </c>
    </row>
    <row r="453" spans="2:65" s="1" customFormat="1">
      <c r="B453" s="33"/>
      <c r="D453" s="141" t="s">
        <v>163</v>
      </c>
      <c r="F453" s="142" t="s">
        <v>688</v>
      </c>
      <c r="I453" s="143"/>
      <c r="L453" s="33"/>
      <c r="M453" s="144"/>
      <c r="T453" s="54"/>
      <c r="AT453" s="17" t="s">
        <v>163</v>
      </c>
      <c r="AU453" s="17" t="s">
        <v>86</v>
      </c>
    </row>
    <row r="454" spans="2:65" s="12" customFormat="1">
      <c r="B454" s="145"/>
      <c r="D454" s="146" t="s">
        <v>165</v>
      </c>
      <c r="E454" s="147" t="s">
        <v>32</v>
      </c>
      <c r="F454" s="148" t="s">
        <v>172</v>
      </c>
      <c r="H454" s="147" t="s">
        <v>32</v>
      </c>
      <c r="I454" s="149"/>
      <c r="L454" s="145"/>
      <c r="M454" s="150"/>
      <c r="T454" s="151"/>
      <c r="AT454" s="147" t="s">
        <v>165</v>
      </c>
      <c r="AU454" s="147" t="s">
        <v>86</v>
      </c>
      <c r="AV454" s="12" t="s">
        <v>84</v>
      </c>
      <c r="AW454" s="12" t="s">
        <v>37</v>
      </c>
      <c r="AX454" s="12" t="s">
        <v>76</v>
      </c>
      <c r="AY454" s="147" t="s">
        <v>153</v>
      </c>
    </row>
    <row r="455" spans="2:65" s="13" customFormat="1">
      <c r="B455" s="152"/>
      <c r="D455" s="146" t="s">
        <v>165</v>
      </c>
      <c r="E455" s="153" t="s">
        <v>32</v>
      </c>
      <c r="F455" s="154" t="s">
        <v>173</v>
      </c>
      <c r="H455" s="155">
        <v>1.1639999999999999</v>
      </c>
      <c r="I455" s="156"/>
      <c r="L455" s="152"/>
      <c r="M455" s="157"/>
      <c r="T455" s="158"/>
      <c r="AT455" s="153" t="s">
        <v>165</v>
      </c>
      <c r="AU455" s="153" t="s">
        <v>86</v>
      </c>
      <c r="AV455" s="13" t="s">
        <v>86</v>
      </c>
      <c r="AW455" s="13" t="s">
        <v>37</v>
      </c>
      <c r="AX455" s="13" t="s">
        <v>76</v>
      </c>
      <c r="AY455" s="153" t="s">
        <v>153</v>
      </c>
    </row>
    <row r="456" spans="2:65" s="12" customFormat="1">
      <c r="B456" s="145"/>
      <c r="D456" s="146" t="s">
        <v>165</v>
      </c>
      <c r="E456" s="147" t="s">
        <v>32</v>
      </c>
      <c r="F456" s="148" t="s">
        <v>174</v>
      </c>
      <c r="H456" s="147" t="s">
        <v>32</v>
      </c>
      <c r="I456" s="149"/>
      <c r="L456" s="145"/>
      <c r="M456" s="150"/>
      <c r="T456" s="151"/>
      <c r="AT456" s="147" t="s">
        <v>165</v>
      </c>
      <c r="AU456" s="147" t="s">
        <v>86</v>
      </c>
      <c r="AV456" s="12" t="s">
        <v>84</v>
      </c>
      <c r="AW456" s="12" t="s">
        <v>37</v>
      </c>
      <c r="AX456" s="12" t="s">
        <v>76</v>
      </c>
      <c r="AY456" s="147" t="s">
        <v>153</v>
      </c>
    </row>
    <row r="457" spans="2:65" s="13" customFormat="1">
      <c r="B457" s="152"/>
      <c r="D457" s="146" t="s">
        <v>165</v>
      </c>
      <c r="E457" s="153" t="s">
        <v>32</v>
      </c>
      <c r="F457" s="154" t="s">
        <v>175</v>
      </c>
      <c r="H457" s="155">
        <v>1.278</v>
      </c>
      <c r="I457" s="156"/>
      <c r="L457" s="152"/>
      <c r="M457" s="157"/>
      <c r="T457" s="158"/>
      <c r="AT457" s="153" t="s">
        <v>165</v>
      </c>
      <c r="AU457" s="153" t="s">
        <v>86</v>
      </c>
      <c r="AV457" s="13" t="s">
        <v>86</v>
      </c>
      <c r="AW457" s="13" t="s">
        <v>37</v>
      </c>
      <c r="AX457" s="13" t="s">
        <v>76</v>
      </c>
      <c r="AY457" s="153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176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177</v>
      </c>
      <c r="H459" s="155">
        <v>0.93500000000000005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4" customFormat="1">
      <c r="B460" s="159"/>
      <c r="D460" s="146" t="s">
        <v>165</v>
      </c>
      <c r="E460" s="160" t="s">
        <v>32</v>
      </c>
      <c r="F460" s="161" t="s">
        <v>178</v>
      </c>
      <c r="H460" s="162">
        <v>3.3769999999999998</v>
      </c>
      <c r="I460" s="163"/>
      <c r="L460" s="159"/>
      <c r="M460" s="164"/>
      <c r="T460" s="165"/>
      <c r="AT460" s="160" t="s">
        <v>165</v>
      </c>
      <c r="AU460" s="160" t="s">
        <v>86</v>
      </c>
      <c r="AV460" s="14" t="s">
        <v>161</v>
      </c>
      <c r="AW460" s="14" t="s">
        <v>37</v>
      </c>
      <c r="AX460" s="14" t="s">
        <v>84</v>
      </c>
      <c r="AY460" s="160" t="s">
        <v>153</v>
      </c>
    </row>
    <row r="461" spans="2:65" s="1" customFormat="1" ht="16.5" customHeight="1">
      <c r="B461" s="33"/>
      <c r="C461" s="128" t="s">
        <v>689</v>
      </c>
      <c r="D461" s="128" t="s">
        <v>156</v>
      </c>
      <c r="E461" s="129" t="s">
        <v>690</v>
      </c>
      <c r="F461" s="130" t="s">
        <v>691</v>
      </c>
      <c r="G461" s="131" t="s">
        <v>159</v>
      </c>
      <c r="H461" s="132">
        <v>3.3769999999999998</v>
      </c>
      <c r="I461" s="133">
        <v>27.31</v>
      </c>
      <c r="J461" s="134">
        <f>ROUND(I461*H461,2)</f>
        <v>92.23</v>
      </c>
      <c r="K461" s="130" t="s">
        <v>160</v>
      </c>
      <c r="L461" s="33"/>
      <c r="M461" s="135" t="s">
        <v>32</v>
      </c>
      <c r="N461" s="136" t="s">
        <v>47</v>
      </c>
      <c r="P461" s="137">
        <f>O461*H461</f>
        <v>0</v>
      </c>
      <c r="Q461" s="137">
        <v>2.9999999999999997E-4</v>
      </c>
      <c r="R461" s="137">
        <f>Q461*H461</f>
        <v>1.0130999999999999E-3</v>
      </c>
      <c r="S461" s="137">
        <v>0</v>
      </c>
      <c r="T461" s="138">
        <f>S461*H461</f>
        <v>0</v>
      </c>
      <c r="AR461" s="139" t="s">
        <v>261</v>
      </c>
      <c r="AT461" s="139" t="s">
        <v>156</v>
      </c>
      <c r="AU461" s="139" t="s">
        <v>86</v>
      </c>
      <c r="AY461" s="17" t="s">
        <v>153</v>
      </c>
      <c r="BE461" s="140">
        <f>IF(N461="základní",J461,0)</f>
        <v>92.23</v>
      </c>
      <c r="BF461" s="140">
        <f>IF(N461="snížená",J461,0)</f>
        <v>0</v>
      </c>
      <c r="BG461" s="140">
        <f>IF(N461="zákl. přenesená",J461,0)</f>
        <v>0</v>
      </c>
      <c r="BH461" s="140">
        <f>IF(N461="sníž. přenesená",J461,0)</f>
        <v>0</v>
      </c>
      <c r="BI461" s="140">
        <f>IF(N461="nulová",J461,0)</f>
        <v>0</v>
      </c>
      <c r="BJ461" s="17" t="s">
        <v>84</v>
      </c>
      <c r="BK461" s="140">
        <f>ROUND(I461*H461,2)</f>
        <v>92.23</v>
      </c>
      <c r="BL461" s="17" t="s">
        <v>261</v>
      </c>
      <c r="BM461" s="139" t="s">
        <v>692</v>
      </c>
    </row>
    <row r="462" spans="2:65" s="1" customFormat="1">
      <c r="B462" s="33"/>
      <c r="D462" s="141" t="s">
        <v>163</v>
      </c>
      <c r="F462" s="142" t="s">
        <v>693</v>
      </c>
      <c r="I462" s="143"/>
      <c r="L462" s="33"/>
      <c r="M462" s="144"/>
      <c r="T462" s="54"/>
      <c r="AT462" s="17" t="s">
        <v>163</v>
      </c>
      <c r="AU462" s="17" t="s">
        <v>86</v>
      </c>
    </row>
    <row r="463" spans="2:65" s="1" customFormat="1" ht="24.2" customHeight="1">
      <c r="B463" s="33"/>
      <c r="C463" s="128" t="s">
        <v>694</v>
      </c>
      <c r="D463" s="128" t="s">
        <v>156</v>
      </c>
      <c r="E463" s="129" t="s">
        <v>695</v>
      </c>
      <c r="F463" s="130" t="s">
        <v>696</v>
      </c>
      <c r="G463" s="131" t="s">
        <v>159</v>
      </c>
      <c r="H463" s="132">
        <v>3.3769999999999998</v>
      </c>
      <c r="I463" s="133">
        <v>641.32000000000005</v>
      </c>
      <c r="J463" s="134">
        <f>ROUND(I463*H463,2)</f>
        <v>2165.7399999999998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1.4999999999999999E-2</v>
      </c>
      <c r="R463" s="137">
        <f>Q463*H463</f>
        <v>5.0654999999999992E-2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2165.7399999999998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2165.7399999999998</v>
      </c>
      <c r="BL463" s="17" t="s">
        <v>261</v>
      </c>
      <c r="BM463" s="139" t="s">
        <v>697</v>
      </c>
    </row>
    <row r="464" spans="2:65" s="1" customFormat="1">
      <c r="B464" s="33"/>
      <c r="D464" s="141" t="s">
        <v>163</v>
      </c>
      <c r="F464" s="142" t="s">
        <v>698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699</v>
      </c>
      <c r="D465" s="128" t="s">
        <v>156</v>
      </c>
      <c r="E465" s="129" t="s">
        <v>700</v>
      </c>
      <c r="F465" s="130" t="s">
        <v>701</v>
      </c>
      <c r="G465" s="131" t="s">
        <v>159</v>
      </c>
      <c r="H465" s="132">
        <v>3.3769999999999998</v>
      </c>
      <c r="I465" s="133">
        <v>452.03</v>
      </c>
      <c r="J465" s="134">
        <f>ROUND(I465*H465,2)</f>
        <v>1526.51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1.5E-3</v>
      </c>
      <c r="R465" s="137">
        <f>Q465*H465</f>
        <v>5.0654999999999997E-3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1526.51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1526.51</v>
      </c>
      <c r="BL465" s="17" t="s">
        <v>261</v>
      </c>
      <c r="BM465" s="139" t="s">
        <v>702</v>
      </c>
    </row>
    <row r="466" spans="2:65" s="1" customFormat="1">
      <c r="B466" s="33"/>
      <c r="D466" s="141" t="s">
        <v>163</v>
      </c>
      <c r="F466" s="142" t="s">
        <v>703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" customFormat="1" ht="16.5" customHeight="1">
      <c r="B467" s="33"/>
      <c r="C467" s="128" t="s">
        <v>704</v>
      </c>
      <c r="D467" s="128" t="s">
        <v>156</v>
      </c>
      <c r="E467" s="129" t="s">
        <v>705</v>
      </c>
      <c r="F467" s="130" t="s">
        <v>706</v>
      </c>
      <c r="G467" s="131" t="s">
        <v>226</v>
      </c>
      <c r="H467" s="132">
        <v>5</v>
      </c>
      <c r="I467" s="133">
        <v>120.54</v>
      </c>
      <c r="J467" s="134">
        <f>ROUND(I467*H467,2)</f>
        <v>602.70000000000005</v>
      </c>
      <c r="K467" s="130" t="s">
        <v>160</v>
      </c>
      <c r="L467" s="33"/>
      <c r="M467" s="135" t="s">
        <v>32</v>
      </c>
      <c r="N467" s="136" t="s">
        <v>47</v>
      </c>
      <c r="P467" s="137">
        <f>O467*H467</f>
        <v>0</v>
      </c>
      <c r="Q467" s="137">
        <v>0</v>
      </c>
      <c r="R467" s="137">
        <f>Q467*H467</f>
        <v>0</v>
      </c>
      <c r="S467" s="137">
        <v>0</v>
      </c>
      <c r="T467" s="138">
        <f>S467*H467</f>
        <v>0</v>
      </c>
      <c r="AR467" s="139" t="s">
        <v>261</v>
      </c>
      <c r="AT467" s="139" t="s">
        <v>156</v>
      </c>
      <c r="AU467" s="139" t="s">
        <v>86</v>
      </c>
      <c r="AY467" s="17" t="s">
        <v>153</v>
      </c>
      <c r="BE467" s="140">
        <f>IF(N467="základní",J467,0)</f>
        <v>602.70000000000005</v>
      </c>
      <c r="BF467" s="140">
        <f>IF(N467="snížená",J467,0)</f>
        <v>0</v>
      </c>
      <c r="BG467" s="140">
        <f>IF(N467="zákl. přenesená",J467,0)</f>
        <v>0</v>
      </c>
      <c r="BH467" s="140">
        <f>IF(N467="sníž. přenesená",J467,0)</f>
        <v>0</v>
      </c>
      <c r="BI467" s="140">
        <f>IF(N467="nulová",J467,0)</f>
        <v>0</v>
      </c>
      <c r="BJ467" s="17" t="s">
        <v>84</v>
      </c>
      <c r="BK467" s="140">
        <f>ROUND(I467*H467,2)</f>
        <v>602.70000000000005</v>
      </c>
      <c r="BL467" s="17" t="s">
        <v>261</v>
      </c>
      <c r="BM467" s="139" t="s">
        <v>707</v>
      </c>
    </row>
    <row r="468" spans="2:65" s="1" customFormat="1">
      <c r="B468" s="33"/>
      <c r="D468" s="141" t="s">
        <v>163</v>
      </c>
      <c r="F468" s="142" t="s">
        <v>708</v>
      </c>
      <c r="I468" s="143"/>
      <c r="L468" s="33"/>
      <c r="M468" s="144"/>
      <c r="T468" s="54"/>
      <c r="AT468" s="17" t="s">
        <v>163</v>
      </c>
      <c r="AU468" s="17" t="s">
        <v>86</v>
      </c>
    </row>
    <row r="469" spans="2:65" s="12" customFormat="1">
      <c r="B469" s="145"/>
      <c r="D469" s="146" t="s">
        <v>165</v>
      </c>
      <c r="E469" s="147" t="s">
        <v>32</v>
      </c>
      <c r="F469" s="148" t="s">
        <v>709</v>
      </c>
      <c r="H469" s="147" t="s">
        <v>32</v>
      </c>
      <c r="I469" s="149"/>
      <c r="L469" s="145"/>
      <c r="M469" s="150"/>
      <c r="T469" s="151"/>
      <c r="AT469" s="147" t="s">
        <v>165</v>
      </c>
      <c r="AU469" s="147" t="s">
        <v>86</v>
      </c>
      <c r="AV469" s="12" t="s">
        <v>84</v>
      </c>
      <c r="AW469" s="12" t="s">
        <v>37</v>
      </c>
      <c r="AX469" s="12" t="s">
        <v>76</v>
      </c>
      <c r="AY469" s="147" t="s">
        <v>153</v>
      </c>
    </row>
    <row r="470" spans="2:65" s="13" customFormat="1">
      <c r="B470" s="152"/>
      <c r="D470" s="146" t="s">
        <v>165</v>
      </c>
      <c r="E470" s="153" t="s">
        <v>32</v>
      </c>
      <c r="F470" s="154" t="s">
        <v>188</v>
      </c>
      <c r="H470" s="155">
        <v>5</v>
      </c>
      <c r="I470" s="156"/>
      <c r="L470" s="152"/>
      <c r="M470" s="157"/>
      <c r="T470" s="158"/>
      <c r="AT470" s="153" t="s">
        <v>165</v>
      </c>
      <c r="AU470" s="153" t="s">
        <v>86</v>
      </c>
      <c r="AV470" s="13" t="s">
        <v>86</v>
      </c>
      <c r="AW470" s="13" t="s">
        <v>37</v>
      </c>
      <c r="AX470" s="13" t="s">
        <v>84</v>
      </c>
      <c r="AY470" s="153" t="s">
        <v>153</v>
      </c>
    </row>
    <row r="471" spans="2:65" s="1" customFormat="1" ht="16.5" customHeight="1">
      <c r="B471" s="33"/>
      <c r="C471" s="128" t="s">
        <v>710</v>
      </c>
      <c r="D471" s="128" t="s">
        <v>156</v>
      </c>
      <c r="E471" s="129" t="s">
        <v>711</v>
      </c>
      <c r="F471" s="130" t="s">
        <v>712</v>
      </c>
      <c r="G471" s="131" t="s">
        <v>271</v>
      </c>
      <c r="H471" s="132">
        <v>10</v>
      </c>
      <c r="I471" s="133">
        <v>187.4</v>
      </c>
      <c r="J471" s="134">
        <f>ROUND(I471*H471,2)</f>
        <v>1874</v>
      </c>
      <c r="K471" s="130" t="s">
        <v>160</v>
      </c>
      <c r="L471" s="33"/>
      <c r="M471" s="135" t="s">
        <v>32</v>
      </c>
      <c r="N471" s="136" t="s">
        <v>47</v>
      </c>
      <c r="P471" s="137">
        <f>O471*H471</f>
        <v>0</v>
      </c>
      <c r="Q471" s="137">
        <v>2.1000000000000001E-4</v>
      </c>
      <c r="R471" s="137">
        <f>Q471*H471</f>
        <v>2.1000000000000003E-3</v>
      </c>
      <c r="S471" s="137">
        <v>0</v>
      </c>
      <c r="T471" s="138">
        <f>S471*H471</f>
        <v>0</v>
      </c>
      <c r="AR471" s="139" t="s">
        <v>261</v>
      </c>
      <c r="AT471" s="139" t="s">
        <v>156</v>
      </c>
      <c r="AU471" s="139" t="s">
        <v>86</v>
      </c>
      <c r="AY471" s="17" t="s">
        <v>153</v>
      </c>
      <c r="BE471" s="140">
        <f>IF(N471="základní",J471,0)</f>
        <v>1874</v>
      </c>
      <c r="BF471" s="140">
        <f>IF(N471="snížená",J471,0)</f>
        <v>0</v>
      </c>
      <c r="BG471" s="140">
        <f>IF(N471="zákl. přenesená",J471,0)</f>
        <v>0</v>
      </c>
      <c r="BH471" s="140">
        <f>IF(N471="sníž. přenesená",J471,0)</f>
        <v>0</v>
      </c>
      <c r="BI471" s="140">
        <f>IF(N471="nulová",J471,0)</f>
        <v>0</v>
      </c>
      <c r="BJ471" s="17" t="s">
        <v>84</v>
      </c>
      <c r="BK471" s="140">
        <f>ROUND(I471*H471,2)</f>
        <v>1874</v>
      </c>
      <c r="BL471" s="17" t="s">
        <v>261</v>
      </c>
      <c r="BM471" s="139" t="s">
        <v>713</v>
      </c>
    </row>
    <row r="472" spans="2:65" s="1" customFormat="1">
      <c r="B472" s="33"/>
      <c r="D472" s="141" t="s">
        <v>163</v>
      </c>
      <c r="F472" s="142" t="s">
        <v>714</v>
      </c>
      <c r="I472" s="143"/>
      <c r="L472" s="33"/>
      <c r="M472" s="144"/>
      <c r="T472" s="54"/>
      <c r="AT472" s="17" t="s">
        <v>163</v>
      </c>
      <c r="AU472" s="17" t="s">
        <v>86</v>
      </c>
    </row>
    <row r="473" spans="2:65" s="12" customFormat="1">
      <c r="B473" s="145"/>
      <c r="D473" s="146" t="s">
        <v>165</v>
      </c>
      <c r="E473" s="147" t="s">
        <v>32</v>
      </c>
      <c r="F473" s="148" t="s">
        <v>172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86</v>
      </c>
      <c r="H474" s="155">
        <v>2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174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3" customFormat="1">
      <c r="B476" s="152"/>
      <c r="D476" s="146" t="s">
        <v>165</v>
      </c>
      <c r="E476" s="153" t="s">
        <v>32</v>
      </c>
      <c r="F476" s="154" t="s">
        <v>161</v>
      </c>
      <c r="H476" s="155">
        <v>4</v>
      </c>
      <c r="I476" s="156"/>
      <c r="L476" s="152"/>
      <c r="M476" s="157"/>
      <c r="T476" s="158"/>
      <c r="AT476" s="153" t="s">
        <v>165</v>
      </c>
      <c r="AU476" s="153" t="s">
        <v>86</v>
      </c>
      <c r="AV476" s="13" t="s">
        <v>86</v>
      </c>
      <c r="AW476" s="13" t="s">
        <v>37</v>
      </c>
      <c r="AX476" s="13" t="s">
        <v>76</v>
      </c>
      <c r="AY476" s="153" t="s">
        <v>153</v>
      </c>
    </row>
    <row r="477" spans="2:65" s="12" customFormat="1">
      <c r="B477" s="145"/>
      <c r="D477" s="146" t="s">
        <v>165</v>
      </c>
      <c r="E477" s="147" t="s">
        <v>32</v>
      </c>
      <c r="F477" s="148" t="s">
        <v>176</v>
      </c>
      <c r="H477" s="147" t="s">
        <v>32</v>
      </c>
      <c r="I477" s="149"/>
      <c r="L477" s="145"/>
      <c r="M477" s="150"/>
      <c r="T477" s="151"/>
      <c r="AT477" s="147" t="s">
        <v>165</v>
      </c>
      <c r="AU477" s="147" t="s">
        <v>86</v>
      </c>
      <c r="AV477" s="12" t="s">
        <v>84</v>
      </c>
      <c r="AW477" s="12" t="s">
        <v>37</v>
      </c>
      <c r="AX477" s="12" t="s">
        <v>76</v>
      </c>
      <c r="AY477" s="147" t="s">
        <v>153</v>
      </c>
    </row>
    <row r="478" spans="2:65" s="13" customFormat="1">
      <c r="B478" s="152"/>
      <c r="D478" s="146" t="s">
        <v>165</v>
      </c>
      <c r="E478" s="153" t="s">
        <v>32</v>
      </c>
      <c r="F478" s="154" t="s">
        <v>161</v>
      </c>
      <c r="H478" s="155">
        <v>4</v>
      </c>
      <c r="I478" s="156"/>
      <c r="L478" s="152"/>
      <c r="M478" s="157"/>
      <c r="T478" s="158"/>
      <c r="AT478" s="153" t="s">
        <v>165</v>
      </c>
      <c r="AU478" s="153" t="s">
        <v>86</v>
      </c>
      <c r="AV478" s="13" t="s">
        <v>86</v>
      </c>
      <c r="AW478" s="13" t="s">
        <v>37</v>
      </c>
      <c r="AX478" s="13" t="s">
        <v>76</v>
      </c>
      <c r="AY478" s="153" t="s">
        <v>153</v>
      </c>
    </row>
    <row r="479" spans="2:65" s="14" customFormat="1">
      <c r="B479" s="159"/>
      <c r="D479" s="146" t="s">
        <v>165</v>
      </c>
      <c r="E479" s="160" t="s">
        <v>32</v>
      </c>
      <c r="F479" s="161" t="s">
        <v>178</v>
      </c>
      <c r="H479" s="162">
        <v>10</v>
      </c>
      <c r="I479" s="163"/>
      <c r="L479" s="159"/>
      <c r="M479" s="164"/>
      <c r="T479" s="165"/>
      <c r="AT479" s="160" t="s">
        <v>165</v>
      </c>
      <c r="AU479" s="160" t="s">
        <v>86</v>
      </c>
      <c r="AV479" s="14" t="s">
        <v>161</v>
      </c>
      <c r="AW479" s="14" t="s">
        <v>37</v>
      </c>
      <c r="AX479" s="14" t="s">
        <v>84</v>
      </c>
      <c r="AY479" s="160" t="s">
        <v>153</v>
      </c>
    </row>
    <row r="480" spans="2:65" s="1" customFormat="1" ht="16.5" customHeight="1">
      <c r="B480" s="33"/>
      <c r="C480" s="128" t="s">
        <v>715</v>
      </c>
      <c r="D480" s="128" t="s">
        <v>156</v>
      </c>
      <c r="E480" s="129" t="s">
        <v>716</v>
      </c>
      <c r="F480" s="130" t="s">
        <v>717</v>
      </c>
      <c r="G480" s="131" t="s">
        <v>226</v>
      </c>
      <c r="H480" s="132">
        <v>11.62</v>
      </c>
      <c r="I480" s="133">
        <v>140.32</v>
      </c>
      <c r="J480" s="134">
        <f>ROUND(I480*H480,2)</f>
        <v>1630.52</v>
      </c>
      <c r="K480" s="130" t="s">
        <v>160</v>
      </c>
      <c r="L480" s="33"/>
      <c r="M480" s="135" t="s">
        <v>32</v>
      </c>
      <c r="N480" s="136" t="s">
        <v>47</v>
      </c>
      <c r="P480" s="137">
        <f>O480*H480</f>
        <v>0</v>
      </c>
      <c r="Q480" s="137">
        <v>1.42E-3</v>
      </c>
      <c r="R480" s="137">
        <f>Q480*H480</f>
        <v>1.6500399999999998E-2</v>
      </c>
      <c r="S480" s="137">
        <v>0</v>
      </c>
      <c r="T480" s="138">
        <f>S480*H480</f>
        <v>0</v>
      </c>
      <c r="AR480" s="139" t="s">
        <v>261</v>
      </c>
      <c r="AT480" s="139" t="s">
        <v>156</v>
      </c>
      <c r="AU480" s="139" t="s">
        <v>86</v>
      </c>
      <c r="AY480" s="17" t="s">
        <v>153</v>
      </c>
      <c r="BE480" s="140">
        <f>IF(N480="základní",J480,0)</f>
        <v>1630.52</v>
      </c>
      <c r="BF480" s="140">
        <f>IF(N480="snížená",J480,0)</f>
        <v>0</v>
      </c>
      <c r="BG480" s="140">
        <f>IF(N480="zákl. přenesená",J480,0)</f>
        <v>0</v>
      </c>
      <c r="BH480" s="140">
        <f>IF(N480="sníž. přenesená",J480,0)</f>
        <v>0</v>
      </c>
      <c r="BI480" s="140">
        <f>IF(N480="nulová",J480,0)</f>
        <v>0</v>
      </c>
      <c r="BJ480" s="17" t="s">
        <v>84</v>
      </c>
      <c r="BK480" s="140">
        <f>ROUND(I480*H480,2)</f>
        <v>1630.52</v>
      </c>
      <c r="BL480" s="17" t="s">
        <v>261</v>
      </c>
      <c r="BM480" s="139" t="s">
        <v>718</v>
      </c>
    </row>
    <row r="481" spans="2:65" s="1" customFormat="1">
      <c r="B481" s="33"/>
      <c r="D481" s="141" t="s">
        <v>163</v>
      </c>
      <c r="F481" s="142" t="s">
        <v>719</v>
      </c>
      <c r="I481" s="143"/>
      <c r="L481" s="33"/>
      <c r="M481" s="144"/>
      <c r="T481" s="54"/>
      <c r="AT481" s="17" t="s">
        <v>163</v>
      </c>
      <c r="AU481" s="17" t="s">
        <v>86</v>
      </c>
    </row>
    <row r="482" spans="2:65" s="12" customFormat="1">
      <c r="B482" s="145"/>
      <c r="D482" s="146" t="s">
        <v>165</v>
      </c>
      <c r="E482" s="147" t="s">
        <v>32</v>
      </c>
      <c r="F482" s="148" t="s">
        <v>172</v>
      </c>
      <c r="H482" s="147" t="s">
        <v>32</v>
      </c>
      <c r="I482" s="149"/>
      <c r="L482" s="145"/>
      <c r="M482" s="150"/>
      <c r="T482" s="151"/>
      <c r="AT482" s="147" t="s">
        <v>165</v>
      </c>
      <c r="AU482" s="147" t="s">
        <v>86</v>
      </c>
      <c r="AV482" s="12" t="s">
        <v>84</v>
      </c>
      <c r="AW482" s="12" t="s">
        <v>37</v>
      </c>
      <c r="AX482" s="12" t="s">
        <v>76</v>
      </c>
      <c r="AY482" s="147" t="s">
        <v>153</v>
      </c>
    </row>
    <row r="483" spans="2:65" s="13" customFormat="1">
      <c r="B483" s="152"/>
      <c r="D483" s="146" t="s">
        <v>165</v>
      </c>
      <c r="E483" s="153" t="s">
        <v>32</v>
      </c>
      <c r="F483" s="154" t="s">
        <v>720</v>
      </c>
      <c r="H483" s="155">
        <v>3.06</v>
      </c>
      <c r="I483" s="156"/>
      <c r="L483" s="152"/>
      <c r="M483" s="157"/>
      <c r="T483" s="158"/>
      <c r="AT483" s="153" t="s">
        <v>165</v>
      </c>
      <c r="AU483" s="153" t="s">
        <v>86</v>
      </c>
      <c r="AV483" s="13" t="s">
        <v>86</v>
      </c>
      <c r="AW483" s="13" t="s">
        <v>37</v>
      </c>
      <c r="AX483" s="13" t="s">
        <v>76</v>
      </c>
      <c r="AY483" s="153" t="s">
        <v>153</v>
      </c>
    </row>
    <row r="484" spans="2:65" s="12" customFormat="1">
      <c r="B484" s="145"/>
      <c r="D484" s="146" t="s">
        <v>165</v>
      </c>
      <c r="E484" s="147" t="s">
        <v>32</v>
      </c>
      <c r="F484" s="148" t="s">
        <v>174</v>
      </c>
      <c r="H484" s="147" t="s">
        <v>32</v>
      </c>
      <c r="I484" s="149"/>
      <c r="L484" s="145"/>
      <c r="M484" s="150"/>
      <c r="T484" s="151"/>
      <c r="AT484" s="147" t="s">
        <v>165</v>
      </c>
      <c r="AU484" s="147" t="s">
        <v>86</v>
      </c>
      <c r="AV484" s="12" t="s">
        <v>84</v>
      </c>
      <c r="AW484" s="12" t="s">
        <v>37</v>
      </c>
      <c r="AX484" s="12" t="s">
        <v>76</v>
      </c>
      <c r="AY484" s="147" t="s">
        <v>153</v>
      </c>
    </row>
    <row r="485" spans="2:65" s="13" customFormat="1">
      <c r="B485" s="152"/>
      <c r="D485" s="146" t="s">
        <v>165</v>
      </c>
      <c r="E485" s="153" t="s">
        <v>32</v>
      </c>
      <c r="F485" s="154" t="s">
        <v>721</v>
      </c>
      <c r="H485" s="155">
        <v>4.6399999999999997</v>
      </c>
      <c r="I485" s="156"/>
      <c r="L485" s="152"/>
      <c r="M485" s="157"/>
      <c r="T485" s="158"/>
      <c r="AT485" s="153" t="s">
        <v>165</v>
      </c>
      <c r="AU485" s="153" t="s">
        <v>86</v>
      </c>
      <c r="AV485" s="13" t="s">
        <v>86</v>
      </c>
      <c r="AW485" s="13" t="s">
        <v>37</v>
      </c>
      <c r="AX485" s="13" t="s">
        <v>76</v>
      </c>
      <c r="AY485" s="153" t="s">
        <v>153</v>
      </c>
    </row>
    <row r="486" spans="2:65" s="12" customFormat="1">
      <c r="B486" s="145"/>
      <c r="D486" s="146" t="s">
        <v>165</v>
      </c>
      <c r="E486" s="147" t="s">
        <v>32</v>
      </c>
      <c r="F486" s="148" t="s">
        <v>176</v>
      </c>
      <c r="H486" s="147" t="s">
        <v>32</v>
      </c>
      <c r="I486" s="149"/>
      <c r="L486" s="145"/>
      <c r="M486" s="150"/>
      <c r="T486" s="151"/>
      <c r="AT486" s="147" t="s">
        <v>165</v>
      </c>
      <c r="AU486" s="147" t="s">
        <v>86</v>
      </c>
      <c r="AV486" s="12" t="s">
        <v>84</v>
      </c>
      <c r="AW486" s="12" t="s">
        <v>37</v>
      </c>
      <c r="AX486" s="12" t="s">
        <v>76</v>
      </c>
      <c r="AY486" s="147" t="s">
        <v>153</v>
      </c>
    </row>
    <row r="487" spans="2:65" s="13" customFormat="1">
      <c r="B487" s="152"/>
      <c r="D487" s="146" t="s">
        <v>165</v>
      </c>
      <c r="E487" s="153" t="s">
        <v>32</v>
      </c>
      <c r="F487" s="154" t="s">
        <v>722</v>
      </c>
      <c r="H487" s="155">
        <v>3.92</v>
      </c>
      <c r="I487" s="156"/>
      <c r="L487" s="152"/>
      <c r="M487" s="157"/>
      <c r="T487" s="158"/>
      <c r="AT487" s="153" t="s">
        <v>165</v>
      </c>
      <c r="AU487" s="153" t="s">
        <v>86</v>
      </c>
      <c r="AV487" s="13" t="s">
        <v>86</v>
      </c>
      <c r="AW487" s="13" t="s">
        <v>37</v>
      </c>
      <c r="AX487" s="13" t="s">
        <v>76</v>
      </c>
      <c r="AY487" s="153" t="s">
        <v>153</v>
      </c>
    </row>
    <row r="488" spans="2:65" s="14" customFormat="1">
      <c r="B488" s="159"/>
      <c r="D488" s="146" t="s">
        <v>165</v>
      </c>
      <c r="E488" s="160" t="s">
        <v>32</v>
      </c>
      <c r="F488" s="161" t="s">
        <v>178</v>
      </c>
      <c r="H488" s="162">
        <v>11.62</v>
      </c>
      <c r="I488" s="163"/>
      <c r="L488" s="159"/>
      <c r="M488" s="164"/>
      <c r="T488" s="165"/>
      <c r="AT488" s="160" t="s">
        <v>165</v>
      </c>
      <c r="AU488" s="160" t="s">
        <v>86</v>
      </c>
      <c r="AV488" s="14" t="s">
        <v>161</v>
      </c>
      <c r="AW488" s="14" t="s">
        <v>37</v>
      </c>
      <c r="AX488" s="14" t="s">
        <v>84</v>
      </c>
      <c r="AY488" s="160" t="s">
        <v>153</v>
      </c>
    </row>
    <row r="489" spans="2:65" s="1" customFormat="1" ht="24.2" customHeight="1">
      <c r="B489" s="33"/>
      <c r="C489" s="128" t="s">
        <v>723</v>
      </c>
      <c r="D489" s="128" t="s">
        <v>156</v>
      </c>
      <c r="E489" s="129" t="s">
        <v>724</v>
      </c>
      <c r="F489" s="130" t="s">
        <v>725</v>
      </c>
      <c r="G489" s="131" t="s">
        <v>226</v>
      </c>
      <c r="H489" s="132">
        <v>2.82</v>
      </c>
      <c r="I489" s="133">
        <v>119.6</v>
      </c>
      <c r="J489" s="134">
        <f>ROUND(I489*H489,2)</f>
        <v>337.27</v>
      </c>
      <c r="K489" s="130" t="s">
        <v>160</v>
      </c>
      <c r="L489" s="33"/>
      <c r="M489" s="135" t="s">
        <v>32</v>
      </c>
      <c r="N489" s="136" t="s">
        <v>47</v>
      </c>
      <c r="P489" s="137">
        <f>O489*H489</f>
        <v>0</v>
      </c>
      <c r="Q489" s="137">
        <v>3.4000000000000002E-4</v>
      </c>
      <c r="R489" s="137">
        <f>Q489*H489</f>
        <v>9.588E-4</v>
      </c>
      <c r="S489" s="137">
        <v>0</v>
      </c>
      <c r="T489" s="138">
        <f>S489*H489</f>
        <v>0</v>
      </c>
      <c r="AR489" s="139" t="s">
        <v>261</v>
      </c>
      <c r="AT489" s="139" t="s">
        <v>156</v>
      </c>
      <c r="AU489" s="139" t="s">
        <v>86</v>
      </c>
      <c r="AY489" s="17" t="s">
        <v>153</v>
      </c>
      <c r="BE489" s="140">
        <f>IF(N489="základní",J489,0)</f>
        <v>337.27</v>
      </c>
      <c r="BF489" s="140">
        <f>IF(N489="snížená",J489,0)</f>
        <v>0</v>
      </c>
      <c r="BG489" s="140">
        <f>IF(N489="zákl. přenesená",J489,0)</f>
        <v>0</v>
      </c>
      <c r="BH489" s="140">
        <f>IF(N489="sníž. přenesená",J489,0)</f>
        <v>0</v>
      </c>
      <c r="BI489" s="140">
        <f>IF(N489="nulová",J489,0)</f>
        <v>0</v>
      </c>
      <c r="BJ489" s="17" t="s">
        <v>84</v>
      </c>
      <c r="BK489" s="140">
        <f>ROUND(I489*H489,2)</f>
        <v>337.27</v>
      </c>
      <c r="BL489" s="17" t="s">
        <v>261</v>
      </c>
      <c r="BM489" s="139" t="s">
        <v>726</v>
      </c>
    </row>
    <row r="490" spans="2:65" s="1" customFormat="1">
      <c r="B490" s="33"/>
      <c r="D490" s="141" t="s">
        <v>163</v>
      </c>
      <c r="F490" s="142" t="s">
        <v>727</v>
      </c>
      <c r="I490" s="143"/>
      <c r="L490" s="33"/>
      <c r="M490" s="144"/>
      <c r="T490" s="54"/>
      <c r="AT490" s="17" t="s">
        <v>163</v>
      </c>
      <c r="AU490" s="17" t="s">
        <v>86</v>
      </c>
    </row>
    <row r="491" spans="2:65" s="12" customFormat="1">
      <c r="B491" s="145"/>
      <c r="D491" s="146" t="s">
        <v>165</v>
      </c>
      <c r="E491" s="147" t="s">
        <v>32</v>
      </c>
      <c r="F491" s="148" t="s">
        <v>728</v>
      </c>
      <c r="H491" s="147" t="s">
        <v>32</v>
      </c>
      <c r="I491" s="149"/>
      <c r="L491" s="145"/>
      <c r="M491" s="150"/>
      <c r="T491" s="151"/>
      <c r="AT491" s="147" t="s">
        <v>165</v>
      </c>
      <c r="AU491" s="147" t="s">
        <v>86</v>
      </c>
      <c r="AV491" s="12" t="s">
        <v>84</v>
      </c>
      <c r="AW491" s="12" t="s">
        <v>37</v>
      </c>
      <c r="AX491" s="12" t="s">
        <v>76</v>
      </c>
      <c r="AY491" s="147" t="s">
        <v>153</v>
      </c>
    </row>
    <row r="492" spans="2:65" s="12" customFormat="1">
      <c r="B492" s="145"/>
      <c r="D492" s="146" t="s">
        <v>165</v>
      </c>
      <c r="E492" s="147" t="s">
        <v>32</v>
      </c>
      <c r="F492" s="148" t="s">
        <v>172</v>
      </c>
      <c r="H492" s="147" t="s">
        <v>32</v>
      </c>
      <c r="I492" s="149"/>
      <c r="L492" s="145"/>
      <c r="M492" s="150"/>
      <c r="T492" s="151"/>
      <c r="AT492" s="147" t="s">
        <v>165</v>
      </c>
      <c r="AU492" s="147" t="s">
        <v>86</v>
      </c>
      <c r="AV492" s="12" t="s">
        <v>84</v>
      </c>
      <c r="AW492" s="12" t="s">
        <v>37</v>
      </c>
      <c r="AX492" s="12" t="s">
        <v>76</v>
      </c>
      <c r="AY492" s="147" t="s">
        <v>153</v>
      </c>
    </row>
    <row r="493" spans="2:65" s="13" customFormat="1">
      <c r="B493" s="152"/>
      <c r="D493" s="146" t="s">
        <v>165</v>
      </c>
      <c r="E493" s="153" t="s">
        <v>32</v>
      </c>
      <c r="F493" s="154" t="s">
        <v>729</v>
      </c>
      <c r="H493" s="155">
        <v>1.42</v>
      </c>
      <c r="I493" s="156"/>
      <c r="L493" s="152"/>
      <c r="M493" s="157"/>
      <c r="T493" s="158"/>
      <c r="AT493" s="153" t="s">
        <v>165</v>
      </c>
      <c r="AU493" s="153" t="s">
        <v>86</v>
      </c>
      <c r="AV493" s="13" t="s">
        <v>86</v>
      </c>
      <c r="AW493" s="13" t="s">
        <v>37</v>
      </c>
      <c r="AX493" s="13" t="s">
        <v>76</v>
      </c>
      <c r="AY493" s="153" t="s">
        <v>153</v>
      </c>
    </row>
    <row r="494" spans="2:65" s="12" customFormat="1">
      <c r="B494" s="145"/>
      <c r="D494" s="146" t="s">
        <v>165</v>
      </c>
      <c r="E494" s="147" t="s">
        <v>32</v>
      </c>
      <c r="F494" s="148" t="s">
        <v>174</v>
      </c>
      <c r="H494" s="147" t="s">
        <v>32</v>
      </c>
      <c r="I494" s="149"/>
      <c r="L494" s="145"/>
      <c r="M494" s="150"/>
      <c r="T494" s="151"/>
      <c r="AT494" s="147" t="s">
        <v>165</v>
      </c>
      <c r="AU494" s="147" t="s">
        <v>86</v>
      </c>
      <c r="AV494" s="12" t="s">
        <v>84</v>
      </c>
      <c r="AW494" s="12" t="s">
        <v>37</v>
      </c>
      <c r="AX494" s="12" t="s">
        <v>76</v>
      </c>
      <c r="AY494" s="147" t="s">
        <v>153</v>
      </c>
    </row>
    <row r="495" spans="2:65" s="13" customFormat="1">
      <c r="B495" s="152"/>
      <c r="D495" s="146" t="s">
        <v>165</v>
      </c>
      <c r="E495" s="153" t="s">
        <v>32</v>
      </c>
      <c r="F495" s="154" t="s">
        <v>730</v>
      </c>
      <c r="H495" s="155">
        <v>0.7</v>
      </c>
      <c r="I495" s="156"/>
      <c r="L495" s="152"/>
      <c r="M495" s="157"/>
      <c r="T495" s="158"/>
      <c r="AT495" s="153" t="s">
        <v>165</v>
      </c>
      <c r="AU495" s="153" t="s">
        <v>86</v>
      </c>
      <c r="AV495" s="13" t="s">
        <v>86</v>
      </c>
      <c r="AW495" s="13" t="s">
        <v>37</v>
      </c>
      <c r="AX495" s="13" t="s">
        <v>76</v>
      </c>
      <c r="AY495" s="153" t="s">
        <v>153</v>
      </c>
    </row>
    <row r="496" spans="2:65" s="12" customFormat="1">
      <c r="B496" s="145"/>
      <c r="D496" s="146" t="s">
        <v>165</v>
      </c>
      <c r="E496" s="147" t="s">
        <v>32</v>
      </c>
      <c r="F496" s="148" t="s">
        <v>176</v>
      </c>
      <c r="H496" s="147" t="s">
        <v>32</v>
      </c>
      <c r="I496" s="149"/>
      <c r="L496" s="145"/>
      <c r="M496" s="150"/>
      <c r="T496" s="151"/>
      <c r="AT496" s="147" t="s">
        <v>165</v>
      </c>
      <c r="AU496" s="147" t="s">
        <v>86</v>
      </c>
      <c r="AV496" s="12" t="s">
        <v>84</v>
      </c>
      <c r="AW496" s="12" t="s">
        <v>37</v>
      </c>
      <c r="AX496" s="12" t="s">
        <v>76</v>
      </c>
      <c r="AY496" s="147" t="s">
        <v>153</v>
      </c>
    </row>
    <row r="497" spans="2:65" s="13" customFormat="1">
      <c r="B497" s="152"/>
      <c r="D497" s="146" t="s">
        <v>165</v>
      </c>
      <c r="E497" s="153" t="s">
        <v>32</v>
      </c>
      <c r="F497" s="154" t="s">
        <v>730</v>
      </c>
      <c r="H497" s="155">
        <v>0.7</v>
      </c>
      <c r="I497" s="156"/>
      <c r="L497" s="152"/>
      <c r="M497" s="157"/>
      <c r="T497" s="158"/>
      <c r="AT497" s="153" t="s">
        <v>165</v>
      </c>
      <c r="AU497" s="153" t="s">
        <v>86</v>
      </c>
      <c r="AV497" s="13" t="s">
        <v>86</v>
      </c>
      <c r="AW497" s="13" t="s">
        <v>37</v>
      </c>
      <c r="AX497" s="13" t="s">
        <v>76</v>
      </c>
      <c r="AY497" s="153" t="s">
        <v>153</v>
      </c>
    </row>
    <row r="498" spans="2:65" s="14" customFormat="1">
      <c r="B498" s="159"/>
      <c r="D498" s="146" t="s">
        <v>165</v>
      </c>
      <c r="E498" s="160" t="s">
        <v>32</v>
      </c>
      <c r="F498" s="161" t="s">
        <v>178</v>
      </c>
      <c r="H498" s="162">
        <v>2.82</v>
      </c>
      <c r="I498" s="163"/>
      <c r="L498" s="159"/>
      <c r="M498" s="164"/>
      <c r="T498" s="165"/>
      <c r="AT498" s="160" t="s">
        <v>165</v>
      </c>
      <c r="AU498" s="160" t="s">
        <v>86</v>
      </c>
      <c r="AV498" s="14" t="s">
        <v>161</v>
      </c>
      <c r="AW498" s="14" t="s">
        <v>37</v>
      </c>
      <c r="AX498" s="14" t="s">
        <v>84</v>
      </c>
      <c r="AY498" s="160" t="s">
        <v>153</v>
      </c>
    </row>
    <row r="499" spans="2:65" s="1" customFormat="1" ht="16.5" customHeight="1">
      <c r="B499" s="33"/>
      <c r="C499" s="166" t="s">
        <v>731</v>
      </c>
      <c r="D499" s="166" t="s">
        <v>231</v>
      </c>
      <c r="E499" s="167" t="s">
        <v>732</v>
      </c>
      <c r="F499" s="168" t="s">
        <v>733</v>
      </c>
      <c r="G499" s="169" t="s">
        <v>226</v>
      </c>
      <c r="H499" s="170">
        <v>2.82</v>
      </c>
      <c r="I499" s="171">
        <v>55.09</v>
      </c>
      <c r="J499" s="172">
        <f>ROUND(I499*H499,2)</f>
        <v>155.35</v>
      </c>
      <c r="K499" s="168" t="s">
        <v>160</v>
      </c>
      <c r="L499" s="173"/>
      <c r="M499" s="174" t="s">
        <v>32</v>
      </c>
      <c r="N499" s="175" t="s">
        <v>47</v>
      </c>
      <c r="P499" s="137">
        <f>O499*H499</f>
        <v>0</v>
      </c>
      <c r="Q499" s="137">
        <v>1.2E-4</v>
      </c>
      <c r="R499" s="137">
        <f>Q499*H499</f>
        <v>3.3839999999999999E-4</v>
      </c>
      <c r="S499" s="137">
        <v>0</v>
      </c>
      <c r="T499" s="138">
        <f>S499*H499</f>
        <v>0</v>
      </c>
      <c r="AR499" s="139" t="s">
        <v>354</v>
      </c>
      <c r="AT499" s="139" t="s">
        <v>231</v>
      </c>
      <c r="AU499" s="139" t="s">
        <v>86</v>
      </c>
      <c r="AY499" s="17" t="s">
        <v>153</v>
      </c>
      <c r="BE499" s="140">
        <f>IF(N499="základní",J499,0)</f>
        <v>155.35</v>
      </c>
      <c r="BF499" s="140">
        <f>IF(N499="snížená",J499,0)</f>
        <v>0</v>
      </c>
      <c r="BG499" s="140">
        <f>IF(N499="zákl. přenesená",J499,0)</f>
        <v>0</v>
      </c>
      <c r="BH499" s="140">
        <f>IF(N499="sníž. přenesená",J499,0)</f>
        <v>0</v>
      </c>
      <c r="BI499" s="140">
        <f>IF(N499="nulová",J499,0)</f>
        <v>0</v>
      </c>
      <c r="BJ499" s="17" t="s">
        <v>84</v>
      </c>
      <c r="BK499" s="140">
        <f>ROUND(I499*H499,2)</f>
        <v>155.35</v>
      </c>
      <c r="BL499" s="17" t="s">
        <v>261</v>
      </c>
      <c r="BM499" s="139" t="s">
        <v>734</v>
      </c>
    </row>
    <row r="500" spans="2:65" s="1" customFormat="1" ht="24.2" customHeight="1">
      <c r="B500" s="33"/>
      <c r="C500" s="128" t="s">
        <v>735</v>
      </c>
      <c r="D500" s="128" t="s">
        <v>156</v>
      </c>
      <c r="E500" s="129" t="s">
        <v>736</v>
      </c>
      <c r="F500" s="130" t="s">
        <v>737</v>
      </c>
      <c r="G500" s="131" t="s">
        <v>159</v>
      </c>
      <c r="H500" s="132">
        <v>3.3769999999999998</v>
      </c>
      <c r="I500" s="133">
        <v>800.47</v>
      </c>
      <c r="J500" s="134">
        <f>ROUND(I500*H500,2)</f>
        <v>2703.19</v>
      </c>
      <c r="K500" s="130" t="s">
        <v>160</v>
      </c>
      <c r="L500" s="33"/>
      <c r="M500" s="135" t="s">
        <v>32</v>
      </c>
      <c r="N500" s="136" t="s">
        <v>47</v>
      </c>
      <c r="P500" s="137">
        <f>O500*H500</f>
        <v>0</v>
      </c>
      <c r="Q500" s="137">
        <v>6.0000000000000001E-3</v>
      </c>
      <c r="R500" s="137">
        <f>Q500*H500</f>
        <v>2.0261999999999999E-2</v>
      </c>
      <c r="S500" s="137">
        <v>0</v>
      </c>
      <c r="T500" s="138">
        <f>S500*H500</f>
        <v>0</v>
      </c>
      <c r="AR500" s="139" t="s">
        <v>261</v>
      </c>
      <c r="AT500" s="139" t="s">
        <v>156</v>
      </c>
      <c r="AU500" s="139" t="s">
        <v>86</v>
      </c>
      <c r="AY500" s="17" t="s">
        <v>153</v>
      </c>
      <c r="BE500" s="140">
        <f>IF(N500="základní",J500,0)</f>
        <v>2703.19</v>
      </c>
      <c r="BF500" s="140">
        <f>IF(N500="snížená",J500,0)</f>
        <v>0</v>
      </c>
      <c r="BG500" s="140">
        <f>IF(N500="zákl. přenesená",J500,0)</f>
        <v>0</v>
      </c>
      <c r="BH500" s="140">
        <f>IF(N500="sníž. přenesená",J500,0)</f>
        <v>0</v>
      </c>
      <c r="BI500" s="140">
        <f>IF(N500="nulová",J500,0)</f>
        <v>0</v>
      </c>
      <c r="BJ500" s="17" t="s">
        <v>84</v>
      </c>
      <c r="BK500" s="140">
        <f>ROUND(I500*H500,2)</f>
        <v>2703.19</v>
      </c>
      <c r="BL500" s="17" t="s">
        <v>261</v>
      </c>
      <c r="BM500" s="139" t="s">
        <v>738</v>
      </c>
    </row>
    <row r="501" spans="2:65" s="1" customFormat="1">
      <c r="B501" s="33"/>
      <c r="D501" s="141" t="s">
        <v>163</v>
      </c>
      <c r="F501" s="142" t="s">
        <v>739</v>
      </c>
      <c r="I501" s="143"/>
      <c r="L501" s="33"/>
      <c r="M501" s="144"/>
      <c r="T501" s="54"/>
      <c r="AT501" s="17" t="s">
        <v>163</v>
      </c>
      <c r="AU501" s="17" t="s">
        <v>86</v>
      </c>
    </row>
    <row r="502" spans="2:65" s="1" customFormat="1" ht="16.5" customHeight="1">
      <c r="B502" s="33"/>
      <c r="C502" s="166" t="s">
        <v>740</v>
      </c>
      <c r="D502" s="166" t="s">
        <v>231</v>
      </c>
      <c r="E502" s="167" t="s">
        <v>741</v>
      </c>
      <c r="F502" s="168" t="s">
        <v>742</v>
      </c>
      <c r="G502" s="169" t="s">
        <v>159</v>
      </c>
      <c r="H502" s="170">
        <v>5</v>
      </c>
      <c r="I502" s="171">
        <v>452.97</v>
      </c>
      <c r="J502" s="172">
        <f>ROUND(I502*H502,2)</f>
        <v>2264.85</v>
      </c>
      <c r="K502" s="168" t="s">
        <v>264</v>
      </c>
      <c r="L502" s="173"/>
      <c r="M502" s="174" t="s">
        <v>32</v>
      </c>
      <c r="N502" s="175" t="s">
        <v>47</v>
      </c>
      <c r="P502" s="137">
        <f>O502*H502</f>
        <v>0</v>
      </c>
      <c r="Q502" s="137">
        <v>1.9199999999999998E-2</v>
      </c>
      <c r="R502" s="137">
        <f>Q502*H502</f>
        <v>9.5999999999999988E-2</v>
      </c>
      <c r="S502" s="137">
        <v>0</v>
      </c>
      <c r="T502" s="138">
        <f>S502*H502</f>
        <v>0</v>
      </c>
      <c r="AR502" s="139" t="s">
        <v>354</v>
      </c>
      <c r="AT502" s="139" t="s">
        <v>231</v>
      </c>
      <c r="AU502" s="139" t="s">
        <v>86</v>
      </c>
      <c r="AY502" s="17" t="s">
        <v>153</v>
      </c>
      <c r="BE502" s="140">
        <f>IF(N502="základní",J502,0)</f>
        <v>2264.85</v>
      </c>
      <c r="BF502" s="140">
        <f>IF(N502="snížená",J502,0)</f>
        <v>0</v>
      </c>
      <c r="BG502" s="140">
        <f>IF(N502="zákl. přenesená",J502,0)</f>
        <v>0</v>
      </c>
      <c r="BH502" s="140">
        <f>IF(N502="sníž. přenesená",J502,0)</f>
        <v>0</v>
      </c>
      <c r="BI502" s="140">
        <f>IF(N502="nulová",J502,0)</f>
        <v>0</v>
      </c>
      <c r="BJ502" s="17" t="s">
        <v>84</v>
      </c>
      <c r="BK502" s="140">
        <f>ROUND(I502*H502,2)</f>
        <v>2264.85</v>
      </c>
      <c r="BL502" s="17" t="s">
        <v>261</v>
      </c>
      <c r="BM502" s="139" t="s">
        <v>743</v>
      </c>
    </row>
    <row r="503" spans="2:65" s="1" customFormat="1" ht="24.2" customHeight="1">
      <c r="B503" s="33"/>
      <c r="C503" s="128" t="s">
        <v>744</v>
      </c>
      <c r="D503" s="128" t="s">
        <v>156</v>
      </c>
      <c r="E503" s="129" t="s">
        <v>745</v>
      </c>
      <c r="F503" s="130" t="s">
        <v>746</v>
      </c>
      <c r="G503" s="131" t="s">
        <v>294</v>
      </c>
      <c r="H503" s="132">
        <v>0.193</v>
      </c>
      <c r="I503" s="133">
        <v>1271.33</v>
      </c>
      <c r="J503" s="134">
        <f>ROUND(I503*H503,2)</f>
        <v>245.37</v>
      </c>
      <c r="K503" s="130" t="s">
        <v>160</v>
      </c>
      <c r="L503" s="33"/>
      <c r="M503" s="135" t="s">
        <v>32</v>
      </c>
      <c r="N503" s="136" t="s">
        <v>47</v>
      </c>
      <c r="P503" s="137">
        <f>O503*H503</f>
        <v>0</v>
      </c>
      <c r="Q503" s="137">
        <v>0</v>
      </c>
      <c r="R503" s="137">
        <f>Q503*H503</f>
        <v>0</v>
      </c>
      <c r="S503" s="137">
        <v>0</v>
      </c>
      <c r="T503" s="138">
        <f>S503*H503</f>
        <v>0</v>
      </c>
      <c r="AR503" s="139" t="s">
        <v>261</v>
      </c>
      <c r="AT503" s="139" t="s">
        <v>156</v>
      </c>
      <c r="AU503" s="139" t="s">
        <v>86</v>
      </c>
      <c r="AY503" s="17" t="s">
        <v>153</v>
      </c>
      <c r="BE503" s="140">
        <f>IF(N503="základní",J503,0)</f>
        <v>245.37</v>
      </c>
      <c r="BF503" s="140">
        <f>IF(N503="snížená",J503,0)</f>
        <v>0</v>
      </c>
      <c r="BG503" s="140">
        <f>IF(N503="zákl. přenesená",J503,0)</f>
        <v>0</v>
      </c>
      <c r="BH503" s="140">
        <f>IF(N503="sníž. přenesená",J503,0)</f>
        <v>0</v>
      </c>
      <c r="BI503" s="140">
        <f>IF(N503="nulová",J503,0)</f>
        <v>0</v>
      </c>
      <c r="BJ503" s="17" t="s">
        <v>84</v>
      </c>
      <c r="BK503" s="140">
        <f>ROUND(I503*H503,2)</f>
        <v>245.37</v>
      </c>
      <c r="BL503" s="17" t="s">
        <v>261</v>
      </c>
      <c r="BM503" s="139" t="s">
        <v>747</v>
      </c>
    </row>
    <row r="504" spans="2:65" s="1" customFormat="1">
      <c r="B504" s="33"/>
      <c r="D504" s="141" t="s">
        <v>163</v>
      </c>
      <c r="F504" s="142" t="s">
        <v>748</v>
      </c>
      <c r="I504" s="143"/>
      <c r="L504" s="33"/>
      <c r="M504" s="144"/>
      <c r="T504" s="54"/>
      <c r="AT504" s="17" t="s">
        <v>163</v>
      </c>
      <c r="AU504" s="17" t="s">
        <v>86</v>
      </c>
    </row>
    <row r="505" spans="2:65" s="11" customFormat="1" ht="22.9" customHeight="1">
      <c r="B505" s="116"/>
      <c r="D505" s="117" t="s">
        <v>75</v>
      </c>
      <c r="E505" s="126" t="s">
        <v>749</v>
      </c>
      <c r="F505" s="126" t="s">
        <v>750</v>
      </c>
      <c r="I505" s="119"/>
      <c r="J505" s="127">
        <f>BK505</f>
        <v>31430.959999999999</v>
      </c>
      <c r="L505" s="116"/>
      <c r="M505" s="121"/>
      <c r="P505" s="122">
        <f>SUM(P506:P541)</f>
        <v>0</v>
      </c>
      <c r="R505" s="122">
        <f>SUM(R506:R541)</f>
        <v>0.35815669999999999</v>
      </c>
      <c r="T505" s="123">
        <f>SUM(T506:T541)</f>
        <v>0</v>
      </c>
      <c r="AR505" s="117" t="s">
        <v>86</v>
      </c>
      <c r="AT505" s="124" t="s">
        <v>75</v>
      </c>
      <c r="AU505" s="124" t="s">
        <v>84</v>
      </c>
      <c r="AY505" s="117" t="s">
        <v>153</v>
      </c>
      <c r="BK505" s="125">
        <f>SUM(BK506:BK541)</f>
        <v>31430.959999999999</v>
      </c>
    </row>
    <row r="506" spans="2:65" s="1" customFormat="1" ht="16.5" customHeight="1">
      <c r="B506" s="33"/>
      <c r="C506" s="128" t="s">
        <v>751</v>
      </c>
      <c r="D506" s="128" t="s">
        <v>156</v>
      </c>
      <c r="E506" s="129" t="s">
        <v>752</v>
      </c>
      <c r="F506" s="130" t="s">
        <v>753</v>
      </c>
      <c r="G506" s="131" t="s">
        <v>159</v>
      </c>
      <c r="H506" s="132">
        <v>17.489000000000001</v>
      </c>
      <c r="I506" s="133">
        <v>17.89</v>
      </c>
      <c r="J506" s="134">
        <f>ROUND(I506*H506,2)</f>
        <v>312.88</v>
      </c>
      <c r="K506" s="130" t="s">
        <v>160</v>
      </c>
      <c r="L506" s="33"/>
      <c r="M506" s="135" t="s">
        <v>32</v>
      </c>
      <c r="N506" s="136" t="s">
        <v>47</v>
      </c>
      <c r="P506" s="137">
        <f>O506*H506</f>
        <v>0</v>
      </c>
      <c r="Q506" s="137">
        <v>0</v>
      </c>
      <c r="R506" s="137">
        <f>Q506*H506</f>
        <v>0</v>
      </c>
      <c r="S506" s="137">
        <v>0</v>
      </c>
      <c r="T506" s="138">
        <f>S506*H506</f>
        <v>0</v>
      </c>
      <c r="AR506" s="139" t="s">
        <v>261</v>
      </c>
      <c r="AT506" s="139" t="s">
        <v>156</v>
      </c>
      <c r="AU506" s="139" t="s">
        <v>86</v>
      </c>
      <c r="AY506" s="17" t="s">
        <v>153</v>
      </c>
      <c r="BE506" s="140">
        <f>IF(N506="základní",J506,0)</f>
        <v>312.88</v>
      </c>
      <c r="BF506" s="140">
        <f>IF(N506="snížená",J506,0)</f>
        <v>0</v>
      </c>
      <c r="BG506" s="140">
        <f>IF(N506="zákl. přenesená",J506,0)</f>
        <v>0</v>
      </c>
      <c r="BH506" s="140">
        <f>IF(N506="sníž. přenesená",J506,0)</f>
        <v>0</v>
      </c>
      <c r="BI506" s="140">
        <f>IF(N506="nulová",J506,0)</f>
        <v>0</v>
      </c>
      <c r="BJ506" s="17" t="s">
        <v>84</v>
      </c>
      <c r="BK506" s="140">
        <f>ROUND(I506*H506,2)</f>
        <v>312.88</v>
      </c>
      <c r="BL506" s="17" t="s">
        <v>261</v>
      </c>
      <c r="BM506" s="139" t="s">
        <v>754</v>
      </c>
    </row>
    <row r="507" spans="2:65" s="1" customFormat="1">
      <c r="B507" s="33"/>
      <c r="D507" s="141" t="s">
        <v>163</v>
      </c>
      <c r="F507" s="142" t="s">
        <v>755</v>
      </c>
      <c r="I507" s="143"/>
      <c r="L507" s="33"/>
      <c r="M507" s="144"/>
      <c r="T507" s="54"/>
      <c r="AT507" s="17" t="s">
        <v>163</v>
      </c>
      <c r="AU507" s="17" t="s">
        <v>86</v>
      </c>
    </row>
    <row r="508" spans="2:65" s="12" customFormat="1">
      <c r="B508" s="145"/>
      <c r="D508" s="146" t="s">
        <v>165</v>
      </c>
      <c r="E508" s="147" t="s">
        <v>32</v>
      </c>
      <c r="F508" s="148" t="s">
        <v>172</v>
      </c>
      <c r="H508" s="147" t="s">
        <v>32</v>
      </c>
      <c r="I508" s="149"/>
      <c r="L508" s="145"/>
      <c r="M508" s="150"/>
      <c r="T508" s="151"/>
      <c r="AT508" s="147" t="s">
        <v>165</v>
      </c>
      <c r="AU508" s="147" t="s">
        <v>86</v>
      </c>
      <c r="AV508" s="12" t="s">
        <v>84</v>
      </c>
      <c r="AW508" s="12" t="s">
        <v>37</v>
      </c>
      <c r="AX508" s="12" t="s">
        <v>76</v>
      </c>
      <c r="AY508" s="147" t="s">
        <v>153</v>
      </c>
    </row>
    <row r="509" spans="2:65" s="13" customFormat="1">
      <c r="B509" s="152"/>
      <c r="D509" s="146" t="s">
        <v>165</v>
      </c>
      <c r="E509" s="153" t="s">
        <v>32</v>
      </c>
      <c r="F509" s="154" t="s">
        <v>245</v>
      </c>
      <c r="H509" s="155">
        <v>4.6820000000000004</v>
      </c>
      <c r="I509" s="156"/>
      <c r="L509" s="152"/>
      <c r="M509" s="157"/>
      <c r="T509" s="158"/>
      <c r="AT509" s="153" t="s">
        <v>165</v>
      </c>
      <c r="AU509" s="153" t="s">
        <v>86</v>
      </c>
      <c r="AV509" s="13" t="s">
        <v>86</v>
      </c>
      <c r="AW509" s="13" t="s">
        <v>37</v>
      </c>
      <c r="AX509" s="13" t="s">
        <v>76</v>
      </c>
      <c r="AY509" s="153" t="s">
        <v>153</v>
      </c>
    </row>
    <row r="510" spans="2:65" s="12" customFormat="1">
      <c r="B510" s="145"/>
      <c r="D510" s="146" t="s">
        <v>165</v>
      </c>
      <c r="E510" s="147" t="s">
        <v>32</v>
      </c>
      <c r="F510" s="148" t="s">
        <v>174</v>
      </c>
      <c r="H510" s="147" t="s">
        <v>32</v>
      </c>
      <c r="I510" s="149"/>
      <c r="L510" s="145"/>
      <c r="M510" s="150"/>
      <c r="T510" s="151"/>
      <c r="AT510" s="147" t="s">
        <v>165</v>
      </c>
      <c r="AU510" s="147" t="s">
        <v>86</v>
      </c>
      <c r="AV510" s="12" t="s">
        <v>84</v>
      </c>
      <c r="AW510" s="12" t="s">
        <v>37</v>
      </c>
      <c r="AX510" s="12" t="s">
        <v>76</v>
      </c>
      <c r="AY510" s="147" t="s">
        <v>153</v>
      </c>
    </row>
    <row r="511" spans="2:65" s="13" customFormat="1">
      <c r="B511" s="152"/>
      <c r="D511" s="146" t="s">
        <v>165</v>
      </c>
      <c r="E511" s="153" t="s">
        <v>32</v>
      </c>
      <c r="F511" s="154" t="s">
        <v>756</v>
      </c>
      <c r="H511" s="155">
        <v>7.88</v>
      </c>
      <c r="I511" s="156"/>
      <c r="L511" s="152"/>
      <c r="M511" s="157"/>
      <c r="T511" s="158"/>
      <c r="AT511" s="153" t="s">
        <v>165</v>
      </c>
      <c r="AU511" s="153" t="s">
        <v>86</v>
      </c>
      <c r="AV511" s="13" t="s">
        <v>86</v>
      </c>
      <c r="AW511" s="13" t="s">
        <v>37</v>
      </c>
      <c r="AX511" s="13" t="s">
        <v>76</v>
      </c>
      <c r="AY511" s="153" t="s">
        <v>153</v>
      </c>
    </row>
    <row r="512" spans="2:65" s="12" customFormat="1">
      <c r="B512" s="145"/>
      <c r="D512" s="146" t="s">
        <v>165</v>
      </c>
      <c r="E512" s="147" t="s">
        <v>32</v>
      </c>
      <c r="F512" s="148" t="s">
        <v>176</v>
      </c>
      <c r="H512" s="147" t="s">
        <v>32</v>
      </c>
      <c r="I512" s="149"/>
      <c r="L512" s="145"/>
      <c r="M512" s="150"/>
      <c r="T512" s="151"/>
      <c r="AT512" s="147" t="s">
        <v>165</v>
      </c>
      <c r="AU512" s="147" t="s">
        <v>86</v>
      </c>
      <c r="AV512" s="12" t="s">
        <v>84</v>
      </c>
      <c r="AW512" s="12" t="s">
        <v>37</v>
      </c>
      <c r="AX512" s="12" t="s">
        <v>76</v>
      </c>
      <c r="AY512" s="147" t="s">
        <v>153</v>
      </c>
    </row>
    <row r="513" spans="2:65" s="13" customFormat="1">
      <c r="B513" s="152"/>
      <c r="D513" s="146" t="s">
        <v>165</v>
      </c>
      <c r="E513" s="153" t="s">
        <v>32</v>
      </c>
      <c r="F513" s="154" t="s">
        <v>757</v>
      </c>
      <c r="H513" s="155">
        <v>4.9269999999999996</v>
      </c>
      <c r="I513" s="156"/>
      <c r="L513" s="152"/>
      <c r="M513" s="157"/>
      <c r="T513" s="158"/>
      <c r="AT513" s="153" t="s">
        <v>165</v>
      </c>
      <c r="AU513" s="153" t="s">
        <v>86</v>
      </c>
      <c r="AV513" s="13" t="s">
        <v>86</v>
      </c>
      <c r="AW513" s="13" t="s">
        <v>37</v>
      </c>
      <c r="AX513" s="13" t="s">
        <v>76</v>
      </c>
      <c r="AY513" s="153" t="s">
        <v>153</v>
      </c>
    </row>
    <row r="514" spans="2:65" s="14" customFormat="1">
      <c r="B514" s="159"/>
      <c r="D514" s="146" t="s">
        <v>165</v>
      </c>
      <c r="E514" s="160" t="s">
        <v>32</v>
      </c>
      <c r="F514" s="161" t="s">
        <v>178</v>
      </c>
      <c r="H514" s="162">
        <v>17.489000000000001</v>
      </c>
      <c r="I514" s="163"/>
      <c r="L514" s="159"/>
      <c r="M514" s="164"/>
      <c r="T514" s="165"/>
      <c r="AT514" s="160" t="s">
        <v>165</v>
      </c>
      <c r="AU514" s="160" t="s">
        <v>86</v>
      </c>
      <c r="AV514" s="14" t="s">
        <v>161</v>
      </c>
      <c r="AW514" s="14" t="s">
        <v>37</v>
      </c>
      <c r="AX514" s="14" t="s">
        <v>84</v>
      </c>
      <c r="AY514" s="160" t="s">
        <v>153</v>
      </c>
    </row>
    <row r="515" spans="2:65" s="1" customFormat="1" ht="16.5" customHeight="1">
      <c r="B515" s="33"/>
      <c r="C515" s="128" t="s">
        <v>758</v>
      </c>
      <c r="D515" s="128" t="s">
        <v>156</v>
      </c>
      <c r="E515" s="129" t="s">
        <v>759</v>
      </c>
      <c r="F515" s="130" t="s">
        <v>760</v>
      </c>
      <c r="G515" s="131" t="s">
        <v>159</v>
      </c>
      <c r="H515" s="132">
        <v>17.489000000000001</v>
      </c>
      <c r="I515" s="133">
        <v>27.31</v>
      </c>
      <c r="J515" s="134">
        <f>ROUND(I515*H515,2)</f>
        <v>477.62</v>
      </c>
      <c r="K515" s="130" t="s">
        <v>160</v>
      </c>
      <c r="L515" s="33"/>
      <c r="M515" s="135" t="s">
        <v>32</v>
      </c>
      <c r="N515" s="136" t="s">
        <v>47</v>
      </c>
      <c r="P515" s="137">
        <f>O515*H515</f>
        <v>0</v>
      </c>
      <c r="Q515" s="137">
        <v>2.9999999999999997E-4</v>
      </c>
      <c r="R515" s="137">
        <f>Q515*H515</f>
        <v>5.2467E-3</v>
      </c>
      <c r="S515" s="137">
        <v>0</v>
      </c>
      <c r="T515" s="138">
        <f>S515*H515</f>
        <v>0</v>
      </c>
      <c r="AR515" s="139" t="s">
        <v>261</v>
      </c>
      <c r="AT515" s="139" t="s">
        <v>156</v>
      </c>
      <c r="AU515" s="139" t="s">
        <v>86</v>
      </c>
      <c r="AY515" s="17" t="s">
        <v>153</v>
      </c>
      <c r="BE515" s="140">
        <f>IF(N515="základní",J515,0)</f>
        <v>477.62</v>
      </c>
      <c r="BF515" s="140">
        <f>IF(N515="snížená",J515,0)</f>
        <v>0</v>
      </c>
      <c r="BG515" s="140">
        <f>IF(N515="zákl. přenesená",J515,0)</f>
        <v>0</v>
      </c>
      <c r="BH515" s="140">
        <f>IF(N515="sníž. přenesená",J515,0)</f>
        <v>0</v>
      </c>
      <c r="BI515" s="140">
        <f>IF(N515="nulová",J515,0)</f>
        <v>0</v>
      </c>
      <c r="BJ515" s="17" t="s">
        <v>84</v>
      </c>
      <c r="BK515" s="140">
        <f>ROUND(I515*H515,2)</f>
        <v>477.62</v>
      </c>
      <c r="BL515" s="17" t="s">
        <v>261</v>
      </c>
      <c r="BM515" s="139" t="s">
        <v>761</v>
      </c>
    </row>
    <row r="516" spans="2:65" s="1" customFormat="1">
      <c r="B516" s="33"/>
      <c r="D516" s="141" t="s">
        <v>163</v>
      </c>
      <c r="F516" s="142" t="s">
        <v>762</v>
      </c>
      <c r="I516" s="143"/>
      <c r="L516" s="33"/>
      <c r="M516" s="144"/>
      <c r="T516" s="54"/>
      <c r="AT516" s="17" t="s">
        <v>163</v>
      </c>
      <c r="AU516" s="17" t="s">
        <v>86</v>
      </c>
    </row>
    <row r="517" spans="2:65" s="1" customFormat="1" ht="16.5" customHeight="1">
      <c r="B517" s="33"/>
      <c r="C517" s="128" t="s">
        <v>763</v>
      </c>
      <c r="D517" s="128" t="s">
        <v>156</v>
      </c>
      <c r="E517" s="129" t="s">
        <v>764</v>
      </c>
      <c r="F517" s="130" t="s">
        <v>765</v>
      </c>
      <c r="G517" s="131" t="s">
        <v>159</v>
      </c>
      <c r="H517" s="132">
        <v>11.08</v>
      </c>
      <c r="I517" s="133">
        <v>452.03</v>
      </c>
      <c r="J517" s="134">
        <f>ROUND(I517*H517,2)</f>
        <v>5008.49</v>
      </c>
      <c r="K517" s="130" t="s">
        <v>160</v>
      </c>
      <c r="L517" s="33"/>
      <c r="M517" s="135" t="s">
        <v>32</v>
      </c>
      <c r="N517" s="136" t="s">
        <v>47</v>
      </c>
      <c r="P517" s="137">
        <f>O517*H517</f>
        <v>0</v>
      </c>
      <c r="Q517" s="137">
        <v>1.5E-3</v>
      </c>
      <c r="R517" s="137">
        <f>Q517*H517</f>
        <v>1.6619999999999999E-2</v>
      </c>
      <c r="S517" s="137">
        <v>0</v>
      </c>
      <c r="T517" s="138">
        <f>S517*H517</f>
        <v>0</v>
      </c>
      <c r="AR517" s="139" t="s">
        <v>261</v>
      </c>
      <c r="AT517" s="139" t="s">
        <v>156</v>
      </c>
      <c r="AU517" s="139" t="s">
        <v>86</v>
      </c>
      <c r="AY517" s="17" t="s">
        <v>153</v>
      </c>
      <c r="BE517" s="140">
        <f>IF(N517="základní",J517,0)</f>
        <v>5008.49</v>
      </c>
      <c r="BF517" s="140">
        <f>IF(N517="snížená",J517,0)</f>
        <v>0</v>
      </c>
      <c r="BG517" s="140">
        <f>IF(N517="zákl. přenesená",J517,0)</f>
        <v>0</v>
      </c>
      <c r="BH517" s="140">
        <f>IF(N517="sníž. přenesená",J517,0)</f>
        <v>0</v>
      </c>
      <c r="BI517" s="140">
        <f>IF(N517="nulová",J517,0)</f>
        <v>0</v>
      </c>
      <c r="BJ517" s="17" t="s">
        <v>84</v>
      </c>
      <c r="BK517" s="140">
        <f>ROUND(I517*H517,2)</f>
        <v>5008.49</v>
      </c>
      <c r="BL517" s="17" t="s">
        <v>261</v>
      </c>
      <c r="BM517" s="139" t="s">
        <v>766</v>
      </c>
    </row>
    <row r="518" spans="2:65" s="1" customFormat="1">
      <c r="B518" s="33"/>
      <c r="D518" s="141" t="s">
        <v>163</v>
      </c>
      <c r="F518" s="142" t="s">
        <v>767</v>
      </c>
      <c r="I518" s="143"/>
      <c r="L518" s="33"/>
      <c r="M518" s="144"/>
      <c r="T518" s="54"/>
      <c r="AT518" s="17" t="s">
        <v>163</v>
      </c>
      <c r="AU518" s="17" t="s">
        <v>86</v>
      </c>
    </row>
    <row r="519" spans="2:65" s="12" customFormat="1">
      <c r="B519" s="145"/>
      <c r="D519" s="146" t="s">
        <v>165</v>
      </c>
      <c r="E519" s="147" t="s">
        <v>32</v>
      </c>
      <c r="F519" s="148" t="s">
        <v>172</v>
      </c>
      <c r="H519" s="147" t="s">
        <v>32</v>
      </c>
      <c r="I519" s="149"/>
      <c r="L519" s="145"/>
      <c r="M519" s="150"/>
      <c r="T519" s="151"/>
      <c r="AT519" s="147" t="s">
        <v>165</v>
      </c>
      <c r="AU519" s="147" t="s">
        <v>86</v>
      </c>
      <c r="AV519" s="12" t="s">
        <v>84</v>
      </c>
      <c r="AW519" s="12" t="s">
        <v>37</v>
      </c>
      <c r="AX519" s="12" t="s">
        <v>76</v>
      </c>
      <c r="AY519" s="147" t="s">
        <v>153</v>
      </c>
    </row>
    <row r="520" spans="2:65" s="13" customFormat="1">
      <c r="B520" s="152"/>
      <c r="D520" s="146" t="s">
        <v>165</v>
      </c>
      <c r="E520" s="153" t="s">
        <v>32</v>
      </c>
      <c r="F520" s="154" t="s">
        <v>245</v>
      </c>
      <c r="H520" s="155">
        <v>4.6820000000000004</v>
      </c>
      <c r="I520" s="156"/>
      <c r="L520" s="152"/>
      <c r="M520" s="157"/>
      <c r="T520" s="158"/>
      <c r="AT520" s="153" t="s">
        <v>165</v>
      </c>
      <c r="AU520" s="153" t="s">
        <v>86</v>
      </c>
      <c r="AV520" s="13" t="s">
        <v>86</v>
      </c>
      <c r="AW520" s="13" t="s">
        <v>37</v>
      </c>
      <c r="AX520" s="13" t="s">
        <v>76</v>
      </c>
      <c r="AY520" s="153" t="s">
        <v>153</v>
      </c>
    </row>
    <row r="521" spans="2:65" s="12" customFormat="1">
      <c r="B521" s="145"/>
      <c r="D521" s="146" t="s">
        <v>165</v>
      </c>
      <c r="E521" s="147" t="s">
        <v>32</v>
      </c>
      <c r="F521" s="148" t="s">
        <v>174</v>
      </c>
      <c r="H521" s="147" t="s">
        <v>32</v>
      </c>
      <c r="I521" s="149"/>
      <c r="L521" s="145"/>
      <c r="M521" s="150"/>
      <c r="T521" s="151"/>
      <c r="AT521" s="147" t="s">
        <v>165</v>
      </c>
      <c r="AU521" s="147" t="s">
        <v>86</v>
      </c>
      <c r="AV521" s="12" t="s">
        <v>84</v>
      </c>
      <c r="AW521" s="12" t="s">
        <v>37</v>
      </c>
      <c r="AX521" s="12" t="s">
        <v>76</v>
      </c>
      <c r="AY521" s="147" t="s">
        <v>153</v>
      </c>
    </row>
    <row r="522" spans="2:65" s="13" customFormat="1">
      <c r="B522" s="152"/>
      <c r="D522" s="146" t="s">
        <v>165</v>
      </c>
      <c r="E522" s="153" t="s">
        <v>32</v>
      </c>
      <c r="F522" s="154" t="s">
        <v>768</v>
      </c>
      <c r="H522" s="155">
        <v>5.4320000000000004</v>
      </c>
      <c r="I522" s="156"/>
      <c r="L522" s="152"/>
      <c r="M522" s="157"/>
      <c r="T522" s="158"/>
      <c r="AT522" s="153" t="s">
        <v>165</v>
      </c>
      <c r="AU522" s="153" t="s">
        <v>86</v>
      </c>
      <c r="AV522" s="13" t="s">
        <v>86</v>
      </c>
      <c r="AW522" s="13" t="s">
        <v>37</v>
      </c>
      <c r="AX522" s="13" t="s">
        <v>76</v>
      </c>
      <c r="AY522" s="153" t="s">
        <v>153</v>
      </c>
    </row>
    <row r="523" spans="2:65" s="12" customFormat="1">
      <c r="B523" s="145"/>
      <c r="D523" s="146" t="s">
        <v>165</v>
      </c>
      <c r="E523" s="147" t="s">
        <v>32</v>
      </c>
      <c r="F523" s="148" t="s">
        <v>176</v>
      </c>
      <c r="H523" s="147" t="s">
        <v>32</v>
      </c>
      <c r="I523" s="149"/>
      <c r="L523" s="145"/>
      <c r="M523" s="150"/>
      <c r="T523" s="151"/>
      <c r="AT523" s="147" t="s">
        <v>165</v>
      </c>
      <c r="AU523" s="147" t="s">
        <v>86</v>
      </c>
      <c r="AV523" s="12" t="s">
        <v>84</v>
      </c>
      <c r="AW523" s="12" t="s">
        <v>37</v>
      </c>
      <c r="AX523" s="12" t="s">
        <v>76</v>
      </c>
      <c r="AY523" s="147" t="s">
        <v>153</v>
      </c>
    </row>
    <row r="524" spans="2:65" s="13" customFormat="1">
      <c r="B524" s="152"/>
      <c r="D524" s="146" t="s">
        <v>165</v>
      </c>
      <c r="E524" s="153" t="s">
        <v>32</v>
      </c>
      <c r="F524" s="154" t="s">
        <v>769</v>
      </c>
      <c r="H524" s="155">
        <v>0.96599999999999997</v>
      </c>
      <c r="I524" s="156"/>
      <c r="L524" s="152"/>
      <c r="M524" s="157"/>
      <c r="T524" s="158"/>
      <c r="AT524" s="153" t="s">
        <v>165</v>
      </c>
      <c r="AU524" s="153" t="s">
        <v>86</v>
      </c>
      <c r="AV524" s="13" t="s">
        <v>86</v>
      </c>
      <c r="AW524" s="13" t="s">
        <v>37</v>
      </c>
      <c r="AX524" s="13" t="s">
        <v>76</v>
      </c>
      <c r="AY524" s="153" t="s">
        <v>153</v>
      </c>
    </row>
    <row r="525" spans="2:65" s="14" customFormat="1">
      <c r="B525" s="159"/>
      <c r="D525" s="146" t="s">
        <v>165</v>
      </c>
      <c r="E525" s="160" t="s">
        <v>32</v>
      </c>
      <c r="F525" s="161" t="s">
        <v>178</v>
      </c>
      <c r="H525" s="162">
        <v>11.08</v>
      </c>
      <c r="I525" s="163"/>
      <c r="L525" s="159"/>
      <c r="M525" s="164"/>
      <c r="T525" s="165"/>
      <c r="AT525" s="160" t="s">
        <v>165</v>
      </c>
      <c r="AU525" s="160" t="s">
        <v>86</v>
      </c>
      <c r="AV525" s="14" t="s">
        <v>161</v>
      </c>
      <c r="AW525" s="14" t="s">
        <v>37</v>
      </c>
      <c r="AX525" s="14" t="s">
        <v>84</v>
      </c>
      <c r="AY525" s="160" t="s">
        <v>153</v>
      </c>
    </row>
    <row r="526" spans="2:65" s="1" customFormat="1" ht="21.75" customHeight="1">
      <c r="B526" s="33"/>
      <c r="C526" s="128" t="s">
        <v>770</v>
      </c>
      <c r="D526" s="128" t="s">
        <v>156</v>
      </c>
      <c r="E526" s="129" t="s">
        <v>771</v>
      </c>
      <c r="F526" s="130" t="s">
        <v>772</v>
      </c>
      <c r="G526" s="131" t="s">
        <v>226</v>
      </c>
      <c r="H526" s="132">
        <v>13.28</v>
      </c>
      <c r="I526" s="133">
        <v>150.68</v>
      </c>
      <c r="J526" s="134">
        <f>ROUND(I526*H526,2)</f>
        <v>2001.03</v>
      </c>
      <c r="K526" s="130" t="s">
        <v>160</v>
      </c>
      <c r="L526" s="33"/>
      <c r="M526" s="135" t="s">
        <v>32</v>
      </c>
      <c r="N526" s="136" t="s">
        <v>47</v>
      </c>
      <c r="P526" s="137">
        <f>O526*H526</f>
        <v>0</v>
      </c>
      <c r="Q526" s="137">
        <v>2.0000000000000001E-4</v>
      </c>
      <c r="R526" s="137">
        <f>Q526*H526</f>
        <v>2.6559999999999999E-3</v>
      </c>
      <c r="S526" s="137">
        <v>0</v>
      </c>
      <c r="T526" s="138">
        <f>S526*H526</f>
        <v>0</v>
      </c>
      <c r="AR526" s="139" t="s">
        <v>261</v>
      </c>
      <c r="AT526" s="139" t="s">
        <v>156</v>
      </c>
      <c r="AU526" s="139" t="s">
        <v>86</v>
      </c>
      <c r="AY526" s="17" t="s">
        <v>153</v>
      </c>
      <c r="BE526" s="140">
        <f>IF(N526="základní",J526,0)</f>
        <v>2001.03</v>
      </c>
      <c r="BF526" s="140">
        <f>IF(N526="snížená",J526,0)</f>
        <v>0</v>
      </c>
      <c r="BG526" s="140">
        <f>IF(N526="zákl. přenesená",J526,0)</f>
        <v>0</v>
      </c>
      <c r="BH526" s="140">
        <f>IF(N526="sníž. přenesená",J526,0)</f>
        <v>0</v>
      </c>
      <c r="BI526" s="140">
        <f>IF(N526="nulová",J526,0)</f>
        <v>0</v>
      </c>
      <c r="BJ526" s="17" t="s">
        <v>84</v>
      </c>
      <c r="BK526" s="140">
        <f>ROUND(I526*H526,2)</f>
        <v>2001.03</v>
      </c>
      <c r="BL526" s="17" t="s">
        <v>261</v>
      </c>
      <c r="BM526" s="139" t="s">
        <v>773</v>
      </c>
    </row>
    <row r="527" spans="2:65" s="1" customFormat="1">
      <c r="B527" s="33"/>
      <c r="D527" s="141" t="s">
        <v>163</v>
      </c>
      <c r="F527" s="142" t="s">
        <v>774</v>
      </c>
      <c r="I527" s="143"/>
      <c r="L527" s="33"/>
      <c r="M527" s="144"/>
      <c r="T527" s="54"/>
      <c r="AT527" s="17" t="s">
        <v>163</v>
      </c>
      <c r="AU527" s="17" t="s">
        <v>86</v>
      </c>
    </row>
    <row r="528" spans="2:65" s="12" customFormat="1">
      <c r="B528" s="145"/>
      <c r="D528" s="146" t="s">
        <v>165</v>
      </c>
      <c r="E528" s="147" t="s">
        <v>32</v>
      </c>
      <c r="F528" s="148" t="s">
        <v>775</v>
      </c>
      <c r="H528" s="147" t="s">
        <v>32</v>
      </c>
      <c r="I528" s="149"/>
      <c r="L528" s="145"/>
      <c r="M528" s="150"/>
      <c r="T528" s="151"/>
      <c r="AT528" s="147" t="s">
        <v>165</v>
      </c>
      <c r="AU528" s="147" t="s">
        <v>86</v>
      </c>
      <c r="AV528" s="12" t="s">
        <v>84</v>
      </c>
      <c r="AW528" s="12" t="s">
        <v>37</v>
      </c>
      <c r="AX528" s="12" t="s">
        <v>76</v>
      </c>
      <c r="AY528" s="147" t="s">
        <v>153</v>
      </c>
    </row>
    <row r="529" spans="2:65" s="12" customFormat="1">
      <c r="B529" s="145"/>
      <c r="D529" s="146" t="s">
        <v>165</v>
      </c>
      <c r="E529" s="147" t="s">
        <v>32</v>
      </c>
      <c r="F529" s="148" t="s">
        <v>172</v>
      </c>
      <c r="H529" s="147" t="s">
        <v>32</v>
      </c>
      <c r="I529" s="149"/>
      <c r="L529" s="145"/>
      <c r="M529" s="150"/>
      <c r="T529" s="151"/>
      <c r="AT529" s="147" t="s">
        <v>165</v>
      </c>
      <c r="AU529" s="147" t="s">
        <v>86</v>
      </c>
      <c r="AV529" s="12" t="s">
        <v>84</v>
      </c>
      <c r="AW529" s="12" t="s">
        <v>37</v>
      </c>
      <c r="AX529" s="12" t="s">
        <v>76</v>
      </c>
      <c r="AY529" s="147" t="s">
        <v>153</v>
      </c>
    </row>
    <row r="530" spans="2:65" s="13" customFormat="1">
      <c r="B530" s="152"/>
      <c r="D530" s="146" t="s">
        <v>165</v>
      </c>
      <c r="E530" s="153" t="s">
        <v>32</v>
      </c>
      <c r="F530" s="154" t="s">
        <v>776</v>
      </c>
      <c r="H530" s="155">
        <v>6.12</v>
      </c>
      <c r="I530" s="156"/>
      <c r="L530" s="152"/>
      <c r="M530" s="157"/>
      <c r="T530" s="158"/>
      <c r="AT530" s="153" t="s">
        <v>165</v>
      </c>
      <c r="AU530" s="153" t="s">
        <v>86</v>
      </c>
      <c r="AV530" s="13" t="s">
        <v>86</v>
      </c>
      <c r="AW530" s="13" t="s">
        <v>37</v>
      </c>
      <c r="AX530" s="13" t="s">
        <v>76</v>
      </c>
      <c r="AY530" s="153" t="s">
        <v>153</v>
      </c>
    </row>
    <row r="531" spans="2:65" s="12" customFormat="1">
      <c r="B531" s="145"/>
      <c r="D531" s="146" t="s">
        <v>165</v>
      </c>
      <c r="E531" s="147" t="s">
        <v>32</v>
      </c>
      <c r="F531" s="148" t="s">
        <v>174</v>
      </c>
      <c r="H531" s="147" t="s">
        <v>32</v>
      </c>
      <c r="I531" s="149"/>
      <c r="L531" s="145"/>
      <c r="M531" s="150"/>
      <c r="T531" s="151"/>
      <c r="AT531" s="147" t="s">
        <v>165</v>
      </c>
      <c r="AU531" s="147" t="s">
        <v>86</v>
      </c>
      <c r="AV531" s="12" t="s">
        <v>84</v>
      </c>
      <c r="AW531" s="12" t="s">
        <v>37</v>
      </c>
      <c r="AX531" s="12" t="s">
        <v>76</v>
      </c>
      <c r="AY531" s="147" t="s">
        <v>153</v>
      </c>
    </row>
    <row r="532" spans="2:65" s="13" customFormat="1">
      <c r="B532" s="152"/>
      <c r="D532" s="146" t="s">
        <v>165</v>
      </c>
      <c r="E532" s="153" t="s">
        <v>32</v>
      </c>
      <c r="F532" s="154" t="s">
        <v>777</v>
      </c>
      <c r="H532" s="155">
        <v>3.94</v>
      </c>
      <c r="I532" s="156"/>
      <c r="L532" s="152"/>
      <c r="M532" s="157"/>
      <c r="T532" s="158"/>
      <c r="AT532" s="153" t="s">
        <v>165</v>
      </c>
      <c r="AU532" s="153" t="s">
        <v>86</v>
      </c>
      <c r="AV532" s="13" t="s">
        <v>86</v>
      </c>
      <c r="AW532" s="13" t="s">
        <v>37</v>
      </c>
      <c r="AX532" s="13" t="s">
        <v>76</v>
      </c>
      <c r="AY532" s="153" t="s">
        <v>153</v>
      </c>
    </row>
    <row r="533" spans="2:65" s="12" customFormat="1">
      <c r="B533" s="145"/>
      <c r="D533" s="146" t="s">
        <v>165</v>
      </c>
      <c r="E533" s="147" t="s">
        <v>32</v>
      </c>
      <c r="F533" s="148" t="s">
        <v>176</v>
      </c>
      <c r="H533" s="147" t="s">
        <v>32</v>
      </c>
      <c r="I533" s="149"/>
      <c r="L533" s="145"/>
      <c r="M533" s="150"/>
      <c r="T533" s="151"/>
      <c r="AT533" s="147" t="s">
        <v>165</v>
      </c>
      <c r="AU533" s="147" t="s">
        <v>86</v>
      </c>
      <c r="AV533" s="12" t="s">
        <v>84</v>
      </c>
      <c r="AW533" s="12" t="s">
        <v>37</v>
      </c>
      <c r="AX533" s="12" t="s">
        <v>76</v>
      </c>
      <c r="AY533" s="147" t="s">
        <v>153</v>
      </c>
    </row>
    <row r="534" spans="2:65" s="13" customFormat="1">
      <c r="B534" s="152"/>
      <c r="D534" s="146" t="s">
        <v>165</v>
      </c>
      <c r="E534" s="153" t="s">
        <v>32</v>
      </c>
      <c r="F534" s="154" t="s">
        <v>778</v>
      </c>
      <c r="H534" s="155">
        <v>3.22</v>
      </c>
      <c r="I534" s="156"/>
      <c r="L534" s="152"/>
      <c r="M534" s="157"/>
      <c r="T534" s="158"/>
      <c r="AT534" s="153" t="s">
        <v>165</v>
      </c>
      <c r="AU534" s="153" t="s">
        <v>86</v>
      </c>
      <c r="AV534" s="13" t="s">
        <v>86</v>
      </c>
      <c r="AW534" s="13" t="s">
        <v>37</v>
      </c>
      <c r="AX534" s="13" t="s">
        <v>76</v>
      </c>
      <c r="AY534" s="153" t="s">
        <v>153</v>
      </c>
    </row>
    <row r="535" spans="2:65" s="14" customFormat="1">
      <c r="B535" s="159"/>
      <c r="D535" s="146" t="s">
        <v>165</v>
      </c>
      <c r="E535" s="160" t="s">
        <v>32</v>
      </c>
      <c r="F535" s="161" t="s">
        <v>178</v>
      </c>
      <c r="H535" s="162">
        <v>13.280000000000001</v>
      </c>
      <c r="I535" s="163"/>
      <c r="L535" s="159"/>
      <c r="M535" s="164"/>
      <c r="T535" s="165"/>
      <c r="AT535" s="160" t="s">
        <v>165</v>
      </c>
      <c r="AU535" s="160" t="s">
        <v>86</v>
      </c>
      <c r="AV535" s="14" t="s">
        <v>161</v>
      </c>
      <c r="AW535" s="14" t="s">
        <v>37</v>
      </c>
      <c r="AX535" s="14" t="s">
        <v>84</v>
      </c>
      <c r="AY535" s="160" t="s">
        <v>153</v>
      </c>
    </row>
    <row r="536" spans="2:65" s="1" customFormat="1" ht="16.5" customHeight="1">
      <c r="B536" s="33"/>
      <c r="C536" s="166" t="s">
        <v>779</v>
      </c>
      <c r="D536" s="166" t="s">
        <v>231</v>
      </c>
      <c r="E536" s="167" t="s">
        <v>780</v>
      </c>
      <c r="F536" s="168" t="s">
        <v>781</v>
      </c>
      <c r="G536" s="169" t="s">
        <v>226</v>
      </c>
      <c r="H536" s="170">
        <v>15</v>
      </c>
      <c r="I536" s="171">
        <v>37.950000000000003</v>
      </c>
      <c r="J536" s="172">
        <f>ROUND(I536*H536,2)</f>
        <v>569.25</v>
      </c>
      <c r="K536" s="168" t="s">
        <v>160</v>
      </c>
      <c r="L536" s="173"/>
      <c r="M536" s="174" t="s">
        <v>32</v>
      </c>
      <c r="N536" s="175" t="s">
        <v>47</v>
      </c>
      <c r="P536" s="137">
        <f>O536*H536</f>
        <v>0</v>
      </c>
      <c r="Q536" s="137">
        <v>2.9999999999999997E-4</v>
      </c>
      <c r="R536" s="137">
        <f>Q536*H536</f>
        <v>4.4999999999999997E-3</v>
      </c>
      <c r="S536" s="137">
        <v>0</v>
      </c>
      <c r="T536" s="138">
        <f>S536*H536</f>
        <v>0</v>
      </c>
      <c r="AR536" s="139" t="s">
        <v>354</v>
      </c>
      <c r="AT536" s="139" t="s">
        <v>231</v>
      </c>
      <c r="AU536" s="139" t="s">
        <v>86</v>
      </c>
      <c r="AY536" s="17" t="s">
        <v>153</v>
      </c>
      <c r="BE536" s="140">
        <f>IF(N536="základní",J536,0)</f>
        <v>569.25</v>
      </c>
      <c r="BF536" s="140">
        <f>IF(N536="snížená",J536,0)</f>
        <v>0</v>
      </c>
      <c r="BG536" s="140">
        <f>IF(N536="zákl. přenesená",J536,0)</f>
        <v>0</v>
      </c>
      <c r="BH536" s="140">
        <f>IF(N536="sníž. přenesená",J536,0)</f>
        <v>0</v>
      </c>
      <c r="BI536" s="140">
        <f>IF(N536="nulová",J536,0)</f>
        <v>0</v>
      </c>
      <c r="BJ536" s="17" t="s">
        <v>84</v>
      </c>
      <c r="BK536" s="140">
        <f>ROUND(I536*H536,2)</f>
        <v>569.25</v>
      </c>
      <c r="BL536" s="17" t="s">
        <v>261</v>
      </c>
      <c r="BM536" s="139" t="s">
        <v>782</v>
      </c>
    </row>
    <row r="537" spans="2:65" s="1" customFormat="1" ht="21.75" customHeight="1">
      <c r="B537" s="33"/>
      <c r="C537" s="128" t="s">
        <v>783</v>
      </c>
      <c r="D537" s="128" t="s">
        <v>156</v>
      </c>
      <c r="E537" s="129" t="s">
        <v>784</v>
      </c>
      <c r="F537" s="130" t="s">
        <v>785</v>
      </c>
      <c r="G537" s="131" t="s">
        <v>159</v>
      </c>
      <c r="H537" s="132">
        <v>17.489000000000001</v>
      </c>
      <c r="I537" s="133">
        <v>800.51</v>
      </c>
      <c r="J537" s="134">
        <f>ROUND(I537*H537,2)</f>
        <v>14000.12</v>
      </c>
      <c r="K537" s="130" t="s">
        <v>160</v>
      </c>
      <c r="L537" s="33"/>
      <c r="M537" s="135" t="s">
        <v>32</v>
      </c>
      <c r="N537" s="136" t="s">
        <v>47</v>
      </c>
      <c r="P537" s="137">
        <f>O537*H537</f>
        <v>0</v>
      </c>
      <c r="Q537" s="137">
        <v>6.0000000000000001E-3</v>
      </c>
      <c r="R537" s="137">
        <f>Q537*H537</f>
        <v>0.10493400000000001</v>
      </c>
      <c r="S537" s="137">
        <v>0</v>
      </c>
      <c r="T537" s="138">
        <f>S537*H537</f>
        <v>0</v>
      </c>
      <c r="AR537" s="139" t="s">
        <v>261</v>
      </c>
      <c r="AT537" s="139" t="s">
        <v>156</v>
      </c>
      <c r="AU537" s="139" t="s">
        <v>86</v>
      </c>
      <c r="AY537" s="17" t="s">
        <v>153</v>
      </c>
      <c r="BE537" s="140">
        <f>IF(N537="základní",J537,0)</f>
        <v>14000.12</v>
      </c>
      <c r="BF537" s="140">
        <f>IF(N537="snížená",J537,0)</f>
        <v>0</v>
      </c>
      <c r="BG537" s="140">
        <f>IF(N537="zákl. přenesená",J537,0)</f>
        <v>0</v>
      </c>
      <c r="BH537" s="140">
        <f>IF(N537="sníž. přenesená",J537,0)</f>
        <v>0</v>
      </c>
      <c r="BI537" s="140">
        <f>IF(N537="nulová",J537,0)</f>
        <v>0</v>
      </c>
      <c r="BJ537" s="17" t="s">
        <v>84</v>
      </c>
      <c r="BK537" s="140">
        <f>ROUND(I537*H537,2)</f>
        <v>14000.12</v>
      </c>
      <c r="BL537" s="17" t="s">
        <v>261</v>
      </c>
      <c r="BM537" s="139" t="s">
        <v>786</v>
      </c>
    </row>
    <row r="538" spans="2:65" s="1" customFormat="1">
      <c r="B538" s="33"/>
      <c r="D538" s="141" t="s">
        <v>163</v>
      </c>
      <c r="F538" s="142" t="s">
        <v>787</v>
      </c>
      <c r="I538" s="143"/>
      <c r="L538" s="33"/>
      <c r="M538" s="144"/>
      <c r="T538" s="54"/>
      <c r="AT538" s="17" t="s">
        <v>163</v>
      </c>
      <c r="AU538" s="17" t="s">
        <v>86</v>
      </c>
    </row>
    <row r="539" spans="2:65" s="1" customFormat="1" ht="16.5" customHeight="1">
      <c r="B539" s="33"/>
      <c r="C539" s="166" t="s">
        <v>788</v>
      </c>
      <c r="D539" s="166" t="s">
        <v>231</v>
      </c>
      <c r="E539" s="167" t="s">
        <v>789</v>
      </c>
      <c r="F539" s="168" t="s">
        <v>790</v>
      </c>
      <c r="G539" s="169" t="s">
        <v>159</v>
      </c>
      <c r="H539" s="170">
        <v>19</v>
      </c>
      <c r="I539" s="171">
        <v>452.97</v>
      </c>
      <c r="J539" s="172">
        <f>ROUND(I539*H539,2)</f>
        <v>8606.43</v>
      </c>
      <c r="K539" s="168" t="s">
        <v>264</v>
      </c>
      <c r="L539" s="173"/>
      <c r="M539" s="174" t="s">
        <v>32</v>
      </c>
      <c r="N539" s="175" t="s">
        <v>47</v>
      </c>
      <c r="P539" s="137">
        <f>O539*H539</f>
        <v>0</v>
      </c>
      <c r="Q539" s="137">
        <v>1.18E-2</v>
      </c>
      <c r="R539" s="137">
        <f>Q539*H539</f>
        <v>0.22419999999999998</v>
      </c>
      <c r="S539" s="137">
        <v>0</v>
      </c>
      <c r="T539" s="138">
        <f>S539*H539</f>
        <v>0</v>
      </c>
      <c r="AR539" s="139" t="s">
        <v>354</v>
      </c>
      <c r="AT539" s="139" t="s">
        <v>231</v>
      </c>
      <c r="AU539" s="139" t="s">
        <v>86</v>
      </c>
      <c r="AY539" s="17" t="s">
        <v>153</v>
      </c>
      <c r="BE539" s="140">
        <f>IF(N539="základní",J539,0)</f>
        <v>8606.43</v>
      </c>
      <c r="BF539" s="140">
        <f>IF(N539="snížená",J539,0)</f>
        <v>0</v>
      </c>
      <c r="BG539" s="140">
        <f>IF(N539="zákl. přenesená",J539,0)</f>
        <v>0</v>
      </c>
      <c r="BH539" s="140">
        <f>IF(N539="sníž. přenesená",J539,0)</f>
        <v>0</v>
      </c>
      <c r="BI539" s="140">
        <f>IF(N539="nulová",J539,0)</f>
        <v>0</v>
      </c>
      <c r="BJ539" s="17" t="s">
        <v>84</v>
      </c>
      <c r="BK539" s="140">
        <f>ROUND(I539*H539,2)</f>
        <v>8606.43</v>
      </c>
      <c r="BL539" s="17" t="s">
        <v>261</v>
      </c>
      <c r="BM539" s="139" t="s">
        <v>791</v>
      </c>
    </row>
    <row r="540" spans="2:65" s="1" customFormat="1" ht="24.2" customHeight="1">
      <c r="B540" s="33"/>
      <c r="C540" s="128" t="s">
        <v>792</v>
      </c>
      <c r="D540" s="128" t="s">
        <v>156</v>
      </c>
      <c r="E540" s="129" t="s">
        <v>793</v>
      </c>
      <c r="F540" s="130" t="s">
        <v>794</v>
      </c>
      <c r="G540" s="131" t="s">
        <v>294</v>
      </c>
      <c r="H540" s="132">
        <v>0.35799999999999998</v>
      </c>
      <c r="I540" s="133">
        <v>1271.33</v>
      </c>
      <c r="J540" s="134">
        <f>ROUND(I540*H540,2)</f>
        <v>455.14</v>
      </c>
      <c r="K540" s="130" t="s">
        <v>160</v>
      </c>
      <c r="L540" s="33"/>
      <c r="M540" s="135" t="s">
        <v>32</v>
      </c>
      <c r="N540" s="136" t="s">
        <v>47</v>
      </c>
      <c r="P540" s="137">
        <f>O540*H540</f>
        <v>0</v>
      </c>
      <c r="Q540" s="137">
        <v>0</v>
      </c>
      <c r="R540" s="137">
        <f>Q540*H540</f>
        <v>0</v>
      </c>
      <c r="S540" s="137">
        <v>0</v>
      </c>
      <c r="T540" s="138">
        <f>S540*H540</f>
        <v>0</v>
      </c>
      <c r="AR540" s="139" t="s">
        <v>261</v>
      </c>
      <c r="AT540" s="139" t="s">
        <v>156</v>
      </c>
      <c r="AU540" s="139" t="s">
        <v>86</v>
      </c>
      <c r="AY540" s="17" t="s">
        <v>153</v>
      </c>
      <c r="BE540" s="140">
        <f>IF(N540="základní",J540,0)</f>
        <v>455.14</v>
      </c>
      <c r="BF540" s="140">
        <f>IF(N540="snížená",J540,0)</f>
        <v>0</v>
      </c>
      <c r="BG540" s="140">
        <f>IF(N540="zákl. přenesená",J540,0)</f>
        <v>0</v>
      </c>
      <c r="BH540" s="140">
        <f>IF(N540="sníž. přenesená",J540,0)</f>
        <v>0</v>
      </c>
      <c r="BI540" s="140">
        <f>IF(N540="nulová",J540,0)</f>
        <v>0</v>
      </c>
      <c r="BJ540" s="17" t="s">
        <v>84</v>
      </c>
      <c r="BK540" s="140">
        <f>ROUND(I540*H540,2)</f>
        <v>455.14</v>
      </c>
      <c r="BL540" s="17" t="s">
        <v>261</v>
      </c>
      <c r="BM540" s="139" t="s">
        <v>795</v>
      </c>
    </row>
    <row r="541" spans="2:65" s="1" customFormat="1">
      <c r="B541" s="33"/>
      <c r="D541" s="141" t="s">
        <v>163</v>
      </c>
      <c r="F541" s="142" t="s">
        <v>796</v>
      </c>
      <c r="I541" s="143"/>
      <c r="L541" s="33"/>
      <c r="M541" s="144"/>
      <c r="T541" s="54"/>
      <c r="AT541" s="17" t="s">
        <v>163</v>
      </c>
      <c r="AU541" s="17" t="s">
        <v>86</v>
      </c>
    </row>
    <row r="542" spans="2:65" s="11" customFormat="1" ht="22.9" customHeight="1">
      <c r="B542" s="116"/>
      <c r="D542" s="117" t="s">
        <v>75</v>
      </c>
      <c r="E542" s="126" t="s">
        <v>797</v>
      </c>
      <c r="F542" s="126" t="s">
        <v>798</v>
      </c>
      <c r="I542" s="119"/>
      <c r="J542" s="127">
        <f>BK542</f>
        <v>1827.94</v>
      </c>
      <c r="L542" s="116"/>
      <c r="M542" s="121"/>
      <c r="P542" s="122">
        <f>SUM(P543:P558)</f>
        <v>0</v>
      </c>
      <c r="R542" s="122">
        <f>SUM(R543:R558)</f>
        <v>1.5731999999999999E-3</v>
      </c>
      <c r="T542" s="123">
        <f>SUM(T543:T558)</f>
        <v>0</v>
      </c>
      <c r="AR542" s="117" t="s">
        <v>86</v>
      </c>
      <c r="AT542" s="124" t="s">
        <v>75</v>
      </c>
      <c r="AU542" s="124" t="s">
        <v>84</v>
      </c>
      <c r="AY542" s="117" t="s">
        <v>153</v>
      </c>
      <c r="BK542" s="125">
        <f>SUM(BK543:BK558)</f>
        <v>1827.94</v>
      </c>
    </row>
    <row r="543" spans="2:65" s="1" customFormat="1" ht="16.5" customHeight="1">
      <c r="B543" s="33"/>
      <c r="C543" s="128" t="s">
        <v>799</v>
      </c>
      <c r="D543" s="128" t="s">
        <v>156</v>
      </c>
      <c r="E543" s="129" t="s">
        <v>800</v>
      </c>
      <c r="F543" s="130" t="s">
        <v>801</v>
      </c>
      <c r="G543" s="131" t="s">
        <v>159</v>
      </c>
      <c r="H543" s="132">
        <v>4.1399999999999997</v>
      </c>
      <c r="I543" s="133">
        <v>54.59</v>
      </c>
      <c r="J543" s="134">
        <f>ROUND(I543*H543,2)</f>
        <v>226</v>
      </c>
      <c r="K543" s="130" t="s">
        <v>160</v>
      </c>
      <c r="L543" s="33"/>
      <c r="M543" s="135" t="s">
        <v>32</v>
      </c>
      <c r="N543" s="136" t="s">
        <v>47</v>
      </c>
      <c r="P543" s="137">
        <f>O543*H543</f>
        <v>0</v>
      </c>
      <c r="Q543" s="137">
        <v>2.0000000000000002E-5</v>
      </c>
      <c r="R543" s="137">
        <f>Q543*H543</f>
        <v>8.2800000000000007E-5</v>
      </c>
      <c r="S543" s="137">
        <v>0</v>
      </c>
      <c r="T543" s="138">
        <f>S543*H543</f>
        <v>0</v>
      </c>
      <c r="AR543" s="139" t="s">
        <v>261</v>
      </c>
      <c r="AT543" s="139" t="s">
        <v>156</v>
      </c>
      <c r="AU543" s="139" t="s">
        <v>86</v>
      </c>
      <c r="AY543" s="17" t="s">
        <v>153</v>
      </c>
      <c r="BE543" s="140">
        <f>IF(N543="základní",J543,0)</f>
        <v>226</v>
      </c>
      <c r="BF543" s="140">
        <f>IF(N543="snížená",J543,0)</f>
        <v>0</v>
      </c>
      <c r="BG543" s="140">
        <f>IF(N543="zákl. přenesená",J543,0)</f>
        <v>0</v>
      </c>
      <c r="BH543" s="140">
        <f>IF(N543="sníž. přenesená",J543,0)</f>
        <v>0</v>
      </c>
      <c r="BI543" s="140">
        <f>IF(N543="nulová",J543,0)</f>
        <v>0</v>
      </c>
      <c r="BJ543" s="17" t="s">
        <v>84</v>
      </c>
      <c r="BK543" s="140">
        <f>ROUND(I543*H543,2)</f>
        <v>226</v>
      </c>
      <c r="BL543" s="17" t="s">
        <v>261</v>
      </c>
      <c r="BM543" s="139" t="s">
        <v>802</v>
      </c>
    </row>
    <row r="544" spans="2:65" s="1" customFormat="1">
      <c r="B544" s="33"/>
      <c r="D544" s="141" t="s">
        <v>163</v>
      </c>
      <c r="F544" s="142" t="s">
        <v>803</v>
      </c>
      <c r="I544" s="143"/>
      <c r="L544" s="33"/>
      <c r="M544" s="144"/>
      <c r="T544" s="54"/>
      <c r="AT544" s="17" t="s">
        <v>163</v>
      </c>
      <c r="AU544" s="17" t="s">
        <v>86</v>
      </c>
    </row>
    <row r="545" spans="2:65" s="12" customFormat="1">
      <c r="B545" s="145"/>
      <c r="D545" s="146" t="s">
        <v>165</v>
      </c>
      <c r="E545" s="147" t="s">
        <v>32</v>
      </c>
      <c r="F545" s="148" t="s">
        <v>804</v>
      </c>
      <c r="H545" s="147" t="s">
        <v>32</v>
      </c>
      <c r="I545" s="149"/>
      <c r="L545" s="145"/>
      <c r="M545" s="150"/>
      <c r="T545" s="151"/>
      <c r="AT545" s="147" t="s">
        <v>165</v>
      </c>
      <c r="AU545" s="147" t="s">
        <v>86</v>
      </c>
      <c r="AV545" s="12" t="s">
        <v>84</v>
      </c>
      <c r="AW545" s="12" t="s">
        <v>37</v>
      </c>
      <c r="AX545" s="12" t="s">
        <v>76</v>
      </c>
      <c r="AY545" s="147" t="s">
        <v>153</v>
      </c>
    </row>
    <row r="546" spans="2:65" s="12" customFormat="1">
      <c r="B546" s="145"/>
      <c r="D546" s="146" t="s">
        <v>165</v>
      </c>
      <c r="E546" s="147" t="s">
        <v>32</v>
      </c>
      <c r="F546" s="148" t="s">
        <v>172</v>
      </c>
      <c r="H546" s="147" t="s">
        <v>32</v>
      </c>
      <c r="I546" s="149"/>
      <c r="L546" s="145"/>
      <c r="M546" s="150"/>
      <c r="T546" s="151"/>
      <c r="AT546" s="147" t="s">
        <v>165</v>
      </c>
      <c r="AU546" s="147" t="s">
        <v>86</v>
      </c>
      <c r="AV546" s="12" t="s">
        <v>84</v>
      </c>
      <c r="AW546" s="12" t="s">
        <v>37</v>
      </c>
      <c r="AX546" s="12" t="s">
        <v>76</v>
      </c>
      <c r="AY546" s="147" t="s">
        <v>153</v>
      </c>
    </row>
    <row r="547" spans="2:65" s="13" customFormat="1">
      <c r="B547" s="152"/>
      <c r="D547" s="146" t="s">
        <v>165</v>
      </c>
      <c r="E547" s="153" t="s">
        <v>32</v>
      </c>
      <c r="F547" s="154" t="s">
        <v>76</v>
      </c>
      <c r="H547" s="155">
        <v>0</v>
      </c>
      <c r="I547" s="156"/>
      <c r="L547" s="152"/>
      <c r="M547" s="157"/>
      <c r="T547" s="158"/>
      <c r="AT547" s="153" t="s">
        <v>165</v>
      </c>
      <c r="AU547" s="153" t="s">
        <v>86</v>
      </c>
      <c r="AV547" s="13" t="s">
        <v>86</v>
      </c>
      <c r="AW547" s="13" t="s">
        <v>37</v>
      </c>
      <c r="AX547" s="13" t="s">
        <v>76</v>
      </c>
      <c r="AY547" s="153" t="s">
        <v>153</v>
      </c>
    </row>
    <row r="548" spans="2:65" s="12" customFormat="1">
      <c r="B548" s="145"/>
      <c r="D548" s="146" t="s">
        <v>165</v>
      </c>
      <c r="E548" s="147" t="s">
        <v>32</v>
      </c>
      <c r="F548" s="148" t="s">
        <v>174</v>
      </c>
      <c r="H548" s="147" t="s">
        <v>32</v>
      </c>
      <c r="I548" s="149"/>
      <c r="L548" s="145"/>
      <c r="M548" s="150"/>
      <c r="T548" s="151"/>
      <c r="AT548" s="147" t="s">
        <v>165</v>
      </c>
      <c r="AU548" s="147" t="s">
        <v>86</v>
      </c>
      <c r="AV548" s="12" t="s">
        <v>84</v>
      </c>
      <c r="AW548" s="12" t="s">
        <v>37</v>
      </c>
      <c r="AX548" s="12" t="s">
        <v>76</v>
      </c>
      <c r="AY548" s="147" t="s">
        <v>153</v>
      </c>
    </row>
    <row r="549" spans="2:65" s="13" customFormat="1">
      <c r="B549" s="152"/>
      <c r="D549" s="146" t="s">
        <v>165</v>
      </c>
      <c r="E549" s="153" t="s">
        <v>32</v>
      </c>
      <c r="F549" s="154" t="s">
        <v>805</v>
      </c>
      <c r="H549" s="155">
        <v>2.0699999999999998</v>
      </c>
      <c r="I549" s="156"/>
      <c r="L549" s="152"/>
      <c r="M549" s="157"/>
      <c r="T549" s="158"/>
      <c r="AT549" s="153" t="s">
        <v>165</v>
      </c>
      <c r="AU549" s="153" t="s">
        <v>86</v>
      </c>
      <c r="AV549" s="13" t="s">
        <v>86</v>
      </c>
      <c r="AW549" s="13" t="s">
        <v>37</v>
      </c>
      <c r="AX549" s="13" t="s">
        <v>76</v>
      </c>
      <c r="AY549" s="153" t="s">
        <v>153</v>
      </c>
    </row>
    <row r="550" spans="2:65" s="12" customFormat="1">
      <c r="B550" s="145"/>
      <c r="D550" s="146" t="s">
        <v>165</v>
      </c>
      <c r="E550" s="147" t="s">
        <v>32</v>
      </c>
      <c r="F550" s="148" t="s">
        <v>176</v>
      </c>
      <c r="H550" s="147" t="s">
        <v>32</v>
      </c>
      <c r="I550" s="149"/>
      <c r="L550" s="145"/>
      <c r="M550" s="150"/>
      <c r="T550" s="151"/>
      <c r="AT550" s="147" t="s">
        <v>165</v>
      </c>
      <c r="AU550" s="147" t="s">
        <v>86</v>
      </c>
      <c r="AV550" s="12" t="s">
        <v>84</v>
      </c>
      <c r="AW550" s="12" t="s">
        <v>37</v>
      </c>
      <c r="AX550" s="12" t="s">
        <v>76</v>
      </c>
      <c r="AY550" s="147" t="s">
        <v>153</v>
      </c>
    </row>
    <row r="551" spans="2:65" s="13" customFormat="1">
      <c r="B551" s="152"/>
      <c r="D551" s="146" t="s">
        <v>165</v>
      </c>
      <c r="E551" s="153" t="s">
        <v>32</v>
      </c>
      <c r="F551" s="154" t="s">
        <v>805</v>
      </c>
      <c r="H551" s="155">
        <v>2.0699999999999998</v>
      </c>
      <c r="I551" s="156"/>
      <c r="L551" s="152"/>
      <c r="M551" s="157"/>
      <c r="T551" s="158"/>
      <c r="AT551" s="153" t="s">
        <v>165</v>
      </c>
      <c r="AU551" s="153" t="s">
        <v>86</v>
      </c>
      <c r="AV551" s="13" t="s">
        <v>86</v>
      </c>
      <c r="AW551" s="13" t="s">
        <v>37</v>
      </c>
      <c r="AX551" s="13" t="s">
        <v>76</v>
      </c>
      <c r="AY551" s="153" t="s">
        <v>153</v>
      </c>
    </row>
    <row r="552" spans="2:65" s="14" customFormat="1">
      <c r="B552" s="159"/>
      <c r="D552" s="146" t="s">
        <v>165</v>
      </c>
      <c r="E552" s="160" t="s">
        <v>32</v>
      </c>
      <c r="F552" s="161" t="s">
        <v>178</v>
      </c>
      <c r="H552" s="162">
        <v>4.1399999999999997</v>
      </c>
      <c r="I552" s="163"/>
      <c r="L552" s="159"/>
      <c r="M552" s="164"/>
      <c r="T552" s="165"/>
      <c r="AT552" s="160" t="s">
        <v>165</v>
      </c>
      <c r="AU552" s="160" t="s">
        <v>86</v>
      </c>
      <c r="AV552" s="14" t="s">
        <v>161</v>
      </c>
      <c r="AW552" s="14" t="s">
        <v>37</v>
      </c>
      <c r="AX552" s="14" t="s">
        <v>84</v>
      </c>
      <c r="AY552" s="160" t="s">
        <v>153</v>
      </c>
    </row>
    <row r="553" spans="2:65" s="1" customFormat="1" ht="21.75" customHeight="1">
      <c r="B553" s="33"/>
      <c r="C553" s="128" t="s">
        <v>806</v>
      </c>
      <c r="D553" s="128" t="s">
        <v>156</v>
      </c>
      <c r="E553" s="129" t="s">
        <v>807</v>
      </c>
      <c r="F553" s="130" t="s">
        <v>808</v>
      </c>
      <c r="G553" s="131" t="s">
        <v>159</v>
      </c>
      <c r="H553" s="132">
        <v>4.1399999999999997</v>
      </c>
      <c r="I553" s="133">
        <v>128.97999999999999</v>
      </c>
      <c r="J553" s="134">
        <f>ROUND(I553*H553,2)</f>
        <v>533.98</v>
      </c>
      <c r="K553" s="130" t="s">
        <v>160</v>
      </c>
      <c r="L553" s="33"/>
      <c r="M553" s="135" t="s">
        <v>32</v>
      </c>
      <c r="N553" s="136" t="s">
        <v>47</v>
      </c>
      <c r="P553" s="137">
        <f>O553*H553</f>
        <v>0</v>
      </c>
      <c r="Q553" s="137">
        <v>6.9999999999999994E-5</v>
      </c>
      <c r="R553" s="137">
        <f>Q553*H553</f>
        <v>2.8979999999999994E-4</v>
      </c>
      <c r="S553" s="137">
        <v>0</v>
      </c>
      <c r="T553" s="138">
        <f>S553*H553</f>
        <v>0</v>
      </c>
      <c r="AR553" s="139" t="s">
        <v>261</v>
      </c>
      <c r="AT553" s="139" t="s">
        <v>156</v>
      </c>
      <c r="AU553" s="139" t="s">
        <v>86</v>
      </c>
      <c r="AY553" s="17" t="s">
        <v>153</v>
      </c>
      <c r="BE553" s="140">
        <f>IF(N553="základní",J553,0)</f>
        <v>533.98</v>
      </c>
      <c r="BF553" s="140">
        <f>IF(N553="snížená",J553,0)</f>
        <v>0</v>
      </c>
      <c r="BG553" s="140">
        <f>IF(N553="zákl. přenesená",J553,0)</f>
        <v>0</v>
      </c>
      <c r="BH553" s="140">
        <f>IF(N553="sníž. přenesená",J553,0)</f>
        <v>0</v>
      </c>
      <c r="BI553" s="140">
        <f>IF(N553="nulová",J553,0)</f>
        <v>0</v>
      </c>
      <c r="BJ553" s="17" t="s">
        <v>84</v>
      </c>
      <c r="BK553" s="140">
        <f>ROUND(I553*H553,2)</f>
        <v>533.98</v>
      </c>
      <c r="BL553" s="17" t="s">
        <v>261</v>
      </c>
      <c r="BM553" s="139" t="s">
        <v>809</v>
      </c>
    </row>
    <row r="554" spans="2:65" s="1" customFormat="1">
      <c r="B554" s="33"/>
      <c r="D554" s="141" t="s">
        <v>163</v>
      </c>
      <c r="F554" s="142" t="s">
        <v>810</v>
      </c>
      <c r="I554" s="143"/>
      <c r="L554" s="33"/>
      <c r="M554" s="144"/>
      <c r="T554" s="54"/>
      <c r="AT554" s="17" t="s">
        <v>163</v>
      </c>
      <c r="AU554" s="17" t="s">
        <v>86</v>
      </c>
    </row>
    <row r="555" spans="2:65" s="1" customFormat="1" ht="16.5" customHeight="1">
      <c r="B555" s="33"/>
      <c r="C555" s="128" t="s">
        <v>811</v>
      </c>
      <c r="D555" s="128" t="s">
        <v>156</v>
      </c>
      <c r="E555" s="129" t="s">
        <v>812</v>
      </c>
      <c r="F555" s="130" t="s">
        <v>813</v>
      </c>
      <c r="G555" s="131" t="s">
        <v>159</v>
      </c>
      <c r="H555" s="132">
        <v>4.1399999999999997</v>
      </c>
      <c r="I555" s="133">
        <v>128.97999999999999</v>
      </c>
      <c r="J555" s="134">
        <f>ROUND(I555*H555,2)</f>
        <v>533.98</v>
      </c>
      <c r="K555" s="130" t="s">
        <v>160</v>
      </c>
      <c r="L555" s="33"/>
      <c r="M555" s="135" t="s">
        <v>32</v>
      </c>
      <c r="N555" s="136" t="s">
        <v>47</v>
      </c>
      <c r="P555" s="137">
        <f>O555*H555</f>
        <v>0</v>
      </c>
      <c r="Q555" s="137">
        <v>1.7000000000000001E-4</v>
      </c>
      <c r="R555" s="137">
        <f>Q555*H555</f>
        <v>7.0379999999999998E-4</v>
      </c>
      <c r="S555" s="137">
        <v>0</v>
      </c>
      <c r="T555" s="138">
        <f>S555*H555</f>
        <v>0</v>
      </c>
      <c r="AR555" s="139" t="s">
        <v>261</v>
      </c>
      <c r="AT555" s="139" t="s">
        <v>156</v>
      </c>
      <c r="AU555" s="139" t="s">
        <v>86</v>
      </c>
      <c r="AY555" s="17" t="s">
        <v>153</v>
      </c>
      <c r="BE555" s="140">
        <f>IF(N555="základní",J555,0)</f>
        <v>533.98</v>
      </c>
      <c r="BF555" s="140">
        <f>IF(N555="snížená",J555,0)</f>
        <v>0</v>
      </c>
      <c r="BG555" s="140">
        <f>IF(N555="zákl. přenesená",J555,0)</f>
        <v>0</v>
      </c>
      <c r="BH555" s="140">
        <f>IF(N555="sníž. přenesená",J555,0)</f>
        <v>0</v>
      </c>
      <c r="BI555" s="140">
        <f>IF(N555="nulová",J555,0)</f>
        <v>0</v>
      </c>
      <c r="BJ555" s="17" t="s">
        <v>84</v>
      </c>
      <c r="BK555" s="140">
        <f>ROUND(I555*H555,2)</f>
        <v>533.98</v>
      </c>
      <c r="BL555" s="17" t="s">
        <v>261</v>
      </c>
      <c r="BM555" s="139" t="s">
        <v>814</v>
      </c>
    </row>
    <row r="556" spans="2:65" s="1" customFormat="1">
      <c r="B556" s="33"/>
      <c r="D556" s="141" t="s">
        <v>163</v>
      </c>
      <c r="F556" s="142" t="s">
        <v>815</v>
      </c>
      <c r="I556" s="143"/>
      <c r="L556" s="33"/>
      <c r="M556" s="144"/>
      <c r="T556" s="54"/>
      <c r="AT556" s="17" t="s">
        <v>163</v>
      </c>
      <c r="AU556" s="17" t="s">
        <v>86</v>
      </c>
    </row>
    <row r="557" spans="2:65" s="1" customFormat="1" ht="16.5" customHeight="1">
      <c r="B557" s="33"/>
      <c r="C557" s="128" t="s">
        <v>816</v>
      </c>
      <c r="D557" s="128" t="s">
        <v>156</v>
      </c>
      <c r="E557" s="129" t="s">
        <v>817</v>
      </c>
      <c r="F557" s="130" t="s">
        <v>818</v>
      </c>
      <c r="G557" s="131" t="s">
        <v>159</v>
      </c>
      <c r="H557" s="132">
        <v>4.1399999999999997</v>
      </c>
      <c r="I557" s="133">
        <v>128.97999999999999</v>
      </c>
      <c r="J557" s="134">
        <f>ROUND(I557*H557,2)</f>
        <v>533.98</v>
      </c>
      <c r="K557" s="130" t="s">
        <v>160</v>
      </c>
      <c r="L557" s="33"/>
      <c r="M557" s="135" t="s">
        <v>32</v>
      </c>
      <c r="N557" s="136" t="s">
        <v>47</v>
      </c>
      <c r="P557" s="137">
        <f>O557*H557</f>
        <v>0</v>
      </c>
      <c r="Q557" s="137">
        <v>1.2E-4</v>
      </c>
      <c r="R557" s="137">
        <f>Q557*H557</f>
        <v>4.9679999999999993E-4</v>
      </c>
      <c r="S557" s="137">
        <v>0</v>
      </c>
      <c r="T557" s="138">
        <f>S557*H557</f>
        <v>0</v>
      </c>
      <c r="AR557" s="139" t="s">
        <v>261</v>
      </c>
      <c r="AT557" s="139" t="s">
        <v>156</v>
      </c>
      <c r="AU557" s="139" t="s">
        <v>86</v>
      </c>
      <c r="AY557" s="17" t="s">
        <v>153</v>
      </c>
      <c r="BE557" s="140">
        <f>IF(N557="základní",J557,0)</f>
        <v>533.98</v>
      </c>
      <c r="BF557" s="140">
        <f>IF(N557="snížená",J557,0)</f>
        <v>0</v>
      </c>
      <c r="BG557" s="140">
        <f>IF(N557="zákl. přenesená",J557,0)</f>
        <v>0</v>
      </c>
      <c r="BH557" s="140">
        <f>IF(N557="sníž. přenesená",J557,0)</f>
        <v>0</v>
      </c>
      <c r="BI557" s="140">
        <f>IF(N557="nulová",J557,0)</f>
        <v>0</v>
      </c>
      <c r="BJ557" s="17" t="s">
        <v>84</v>
      </c>
      <c r="BK557" s="140">
        <f>ROUND(I557*H557,2)</f>
        <v>533.98</v>
      </c>
      <c r="BL557" s="17" t="s">
        <v>261</v>
      </c>
      <c r="BM557" s="139" t="s">
        <v>819</v>
      </c>
    </row>
    <row r="558" spans="2:65" s="1" customFormat="1">
      <c r="B558" s="33"/>
      <c r="D558" s="141" t="s">
        <v>163</v>
      </c>
      <c r="F558" s="142" t="s">
        <v>820</v>
      </c>
      <c r="I558" s="143"/>
      <c r="L558" s="33"/>
      <c r="M558" s="144"/>
      <c r="T558" s="54"/>
      <c r="AT558" s="17" t="s">
        <v>163</v>
      </c>
      <c r="AU558" s="17" t="s">
        <v>86</v>
      </c>
    </row>
    <row r="559" spans="2:65" s="11" customFormat="1" ht="22.9" customHeight="1">
      <c r="B559" s="116"/>
      <c r="D559" s="117" t="s">
        <v>75</v>
      </c>
      <c r="E559" s="126" t="s">
        <v>821</v>
      </c>
      <c r="F559" s="126" t="s">
        <v>822</v>
      </c>
      <c r="I559" s="119"/>
      <c r="J559" s="127">
        <f>BK559</f>
        <v>1823.95</v>
      </c>
      <c r="L559" s="116"/>
      <c r="M559" s="121"/>
      <c r="P559" s="122">
        <f>SUM(P560:P573)</f>
        <v>0</v>
      </c>
      <c r="R559" s="122">
        <f>SUM(R560:R573)</f>
        <v>6.7212052000000001E-3</v>
      </c>
      <c r="T559" s="123">
        <f>SUM(T560:T573)</f>
        <v>0</v>
      </c>
      <c r="AR559" s="117" t="s">
        <v>86</v>
      </c>
      <c r="AT559" s="124" t="s">
        <v>75</v>
      </c>
      <c r="AU559" s="124" t="s">
        <v>84</v>
      </c>
      <c r="AY559" s="117" t="s">
        <v>153</v>
      </c>
      <c r="BK559" s="125">
        <f>SUM(BK560:BK573)</f>
        <v>1823.95</v>
      </c>
    </row>
    <row r="560" spans="2:65" s="1" customFormat="1" ht="16.5" customHeight="1">
      <c r="B560" s="33"/>
      <c r="C560" s="128" t="s">
        <v>823</v>
      </c>
      <c r="D560" s="128" t="s">
        <v>156</v>
      </c>
      <c r="E560" s="129" t="s">
        <v>824</v>
      </c>
      <c r="F560" s="130" t="s">
        <v>825</v>
      </c>
      <c r="G560" s="131" t="s">
        <v>159</v>
      </c>
      <c r="H560" s="132">
        <v>14.138</v>
      </c>
      <c r="I560" s="133">
        <v>17.89</v>
      </c>
      <c r="J560" s="134">
        <f>ROUND(I560*H560,2)</f>
        <v>252.93</v>
      </c>
      <c r="K560" s="130" t="s">
        <v>160</v>
      </c>
      <c r="L560" s="33"/>
      <c r="M560" s="135" t="s">
        <v>32</v>
      </c>
      <c r="N560" s="136" t="s">
        <v>47</v>
      </c>
      <c r="P560" s="137">
        <f>O560*H560</f>
        <v>0</v>
      </c>
      <c r="Q560" s="137">
        <v>0</v>
      </c>
      <c r="R560" s="137">
        <f>Q560*H560</f>
        <v>0</v>
      </c>
      <c r="S560" s="137">
        <v>0</v>
      </c>
      <c r="T560" s="138">
        <f>S560*H560</f>
        <v>0</v>
      </c>
      <c r="AR560" s="139" t="s">
        <v>261</v>
      </c>
      <c r="AT560" s="139" t="s">
        <v>156</v>
      </c>
      <c r="AU560" s="139" t="s">
        <v>86</v>
      </c>
      <c r="AY560" s="17" t="s">
        <v>153</v>
      </c>
      <c r="BE560" s="140">
        <f>IF(N560="základní",J560,0)</f>
        <v>252.93</v>
      </c>
      <c r="BF560" s="140">
        <f>IF(N560="snížená",J560,0)</f>
        <v>0</v>
      </c>
      <c r="BG560" s="140">
        <f>IF(N560="zákl. přenesená",J560,0)</f>
        <v>0</v>
      </c>
      <c r="BH560" s="140">
        <f>IF(N560="sníž. přenesená",J560,0)</f>
        <v>0</v>
      </c>
      <c r="BI560" s="140">
        <f>IF(N560="nulová",J560,0)</f>
        <v>0</v>
      </c>
      <c r="BJ560" s="17" t="s">
        <v>84</v>
      </c>
      <c r="BK560" s="140">
        <f>ROUND(I560*H560,2)</f>
        <v>252.93</v>
      </c>
      <c r="BL560" s="17" t="s">
        <v>261</v>
      </c>
      <c r="BM560" s="139" t="s">
        <v>1156</v>
      </c>
    </row>
    <row r="561" spans="2:65" s="1" customFormat="1">
      <c r="B561" s="33"/>
      <c r="D561" s="141" t="s">
        <v>163</v>
      </c>
      <c r="F561" s="142" t="s">
        <v>827</v>
      </c>
      <c r="I561" s="143"/>
      <c r="L561" s="33"/>
      <c r="M561" s="144"/>
      <c r="T561" s="54"/>
      <c r="AT561" s="17" t="s">
        <v>163</v>
      </c>
      <c r="AU561" s="17" t="s">
        <v>86</v>
      </c>
    </row>
    <row r="562" spans="2:65" s="1" customFormat="1" ht="16.5" customHeight="1">
      <c r="B562" s="33"/>
      <c r="C562" s="128" t="s">
        <v>828</v>
      </c>
      <c r="D562" s="128" t="s">
        <v>156</v>
      </c>
      <c r="E562" s="129" t="s">
        <v>829</v>
      </c>
      <c r="F562" s="130" t="s">
        <v>830</v>
      </c>
      <c r="G562" s="131" t="s">
        <v>159</v>
      </c>
      <c r="H562" s="132">
        <v>14.138</v>
      </c>
      <c r="I562" s="133">
        <v>27.31</v>
      </c>
      <c r="J562" s="134">
        <f>ROUND(I562*H562,2)</f>
        <v>386.11</v>
      </c>
      <c r="K562" s="130" t="s">
        <v>160</v>
      </c>
      <c r="L562" s="33"/>
      <c r="M562" s="135" t="s">
        <v>32</v>
      </c>
      <c r="N562" s="136" t="s">
        <v>47</v>
      </c>
      <c r="P562" s="137">
        <f>O562*H562</f>
        <v>0</v>
      </c>
      <c r="Q562" s="137">
        <v>2.0000000000000001E-4</v>
      </c>
      <c r="R562" s="137">
        <f>Q562*H562</f>
        <v>2.8276E-3</v>
      </c>
      <c r="S562" s="137">
        <v>0</v>
      </c>
      <c r="T562" s="138">
        <f>S562*H562</f>
        <v>0</v>
      </c>
      <c r="AR562" s="139" t="s">
        <v>261</v>
      </c>
      <c r="AT562" s="139" t="s">
        <v>156</v>
      </c>
      <c r="AU562" s="139" t="s">
        <v>86</v>
      </c>
      <c r="AY562" s="17" t="s">
        <v>153</v>
      </c>
      <c r="BE562" s="140">
        <f>IF(N562="základní",J562,0)</f>
        <v>386.11</v>
      </c>
      <c r="BF562" s="140">
        <f>IF(N562="snížená",J562,0)</f>
        <v>0</v>
      </c>
      <c r="BG562" s="140">
        <f>IF(N562="zákl. přenesená",J562,0)</f>
        <v>0</v>
      </c>
      <c r="BH562" s="140">
        <f>IF(N562="sníž. přenesená",J562,0)</f>
        <v>0</v>
      </c>
      <c r="BI562" s="140">
        <f>IF(N562="nulová",J562,0)</f>
        <v>0</v>
      </c>
      <c r="BJ562" s="17" t="s">
        <v>84</v>
      </c>
      <c r="BK562" s="140">
        <f>ROUND(I562*H562,2)</f>
        <v>386.11</v>
      </c>
      <c r="BL562" s="17" t="s">
        <v>261</v>
      </c>
      <c r="BM562" s="139" t="s">
        <v>1157</v>
      </c>
    </row>
    <row r="563" spans="2:65" s="1" customFormat="1">
      <c r="B563" s="33"/>
      <c r="D563" s="141" t="s">
        <v>163</v>
      </c>
      <c r="F563" s="142" t="s">
        <v>832</v>
      </c>
      <c r="I563" s="143"/>
      <c r="L563" s="33"/>
      <c r="M563" s="144"/>
      <c r="T563" s="54"/>
      <c r="AT563" s="17" t="s">
        <v>163</v>
      </c>
      <c r="AU563" s="17" t="s">
        <v>86</v>
      </c>
    </row>
    <row r="564" spans="2:65" s="12" customFormat="1">
      <c r="B564" s="145"/>
      <c r="D564" s="146" t="s">
        <v>165</v>
      </c>
      <c r="E564" s="147" t="s">
        <v>32</v>
      </c>
      <c r="F564" s="148" t="s">
        <v>833</v>
      </c>
      <c r="H564" s="147" t="s">
        <v>32</v>
      </c>
      <c r="I564" s="149"/>
      <c r="L564" s="145"/>
      <c r="M564" s="150"/>
      <c r="T564" s="151"/>
      <c r="AT564" s="147" t="s">
        <v>165</v>
      </c>
      <c r="AU564" s="147" t="s">
        <v>86</v>
      </c>
      <c r="AV564" s="12" t="s">
        <v>84</v>
      </c>
      <c r="AW564" s="12" t="s">
        <v>37</v>
      </c>
      <c r="AX564" s="12" t="s">
        <v>76</v>
      </c>
      <c r="AY564" s="147" t="s">
        <v>153</v>
      </c>
    </row>
    <row r="565" spans="2:65" s="12" customFormat="1">
      <c r="B565" s="145"/>
      <c r="D565" s="146" t="s">
        <v>165</v>
      </c>
      <c r="E565" s="147" t="s">
        <v>32</v>
      </c>
      <c r="F565" s="148" t="s">
        <v>172</v>
      </c>
      <c r="H565" s="147" t="s">
        <v>32</v>
      </c>
      <c r="I565" s="149"/>
      <c r="L565" s="145"/>
      <c r="M565" s="150"/>
      <c r="T565" s="151"/>
      <c r="AT565" s="147" t="s">
        <v>165</v>
      </c>
      <c r="AU565" s="147" t="s">
        <v>86</v>
      </c>
      <c r="AV565" s="12" t="s">
        <v>84</v>
      </c>
      <c r="AW565" s="12" t="s">
        <v>37</v>
      </c>
      <c r="AX565" s="12" t="s">
        <v>76</v>
      </c>
      <c r="AY565" s="147" t="s">
        <v>153</v>
      </c>
    </row>
    <row r="566" spans="2:65" s="13" customFormat="1">
      <c r="B566" s="152"/>
      <c r="D566" s="146" t="s">
        <v>165</v>
      </c>
      <c r="E566" s="153" t="s">
        <v>32</v>
      </c>
      <c r="F566" s="154" t="s">
        <v>834</v>
      </c>
      <c r="H566" s="155">
        <v>4.2549999999999999</v>
      </c>
      <c r="I566" s="156"/>
      <c r="L566" s="152"/>
      <c r="M566" s="157"/>
      <c r="T566" s="158"/>
      <c r="AT566" s="153" t="s">
        <v>165</v>
      </c>
      <c r="AU566" s="153" t="s">
        <v>86</v>
      </c>
      <c r="AV566" s="13" t="s">
        <v>86</v>
      </c>
      <c r="AW566" s="13" t="s">
        <v>37</v>
      </c>
      <c r="AX566" s="13" t="s">
        <v>76</v>
      </c>
      <c r="AY566" s="153" t="s">
        <v>153</v>
      </c>
    </row>
    <row r="567" spans="2:65" s="12" customFormat="1">
      <c r="B567" s="145"/>
      <c r="D567" s="146" t="s">
        <v>165</v>
      </c>
      <c r="E567" s="147" t="s">
        <v>32</v>
      </c>
      <c r="F567" s="148" t="s">
        <v>174</v>
      </c>
      <c r="H567" s="147" t="s">
        <v>32</v>
      </c>
      <c r="I567" s="149"/>
      <c r="L567" s="145"/>
      <c r="M567" s="150"/>
      <c r="T567" s="151"/>
      <c r="AT567" s="147" t="s">
        <v>165</v>
      </c>
      <c r="AU567" s="147" t="s">
        <v>86</v>
      </c>
      <c r="AV567" s="12" t="s">
        <v>84</v>
      </c>
      <c r="AW567" s="12" t="s">
        <v>37</v>
      </c>
      <c r="AX567" s="12" t="s">
        <v>76</v>
      </c>
      <c r="AY567" s="147" t="s">
        <v>153</v>
      </c>
    </row>
    <row r="568" spans="2:65" s="13" customFormat="1">
      <c r="B568" s="152"/>
      <c r="D568" s="146" t="s">
        <v>165</v>
      </c>
      <c r="E568" s="153" t="s">
        <v>32</v>
      </c>
      <c r="F568" s="154" t="s">
        <v>835</v>
      </c>
      <c r="H568" s="155">
        <v>4.8259999999999996</v>
      </c>
      <c r="I568" s="156"/>
      <c r="L568" s="152"/>
      <c r="M568" s="157"/>
      <c r="T568" s="158"/>
      <c r="AT568" s="153" t="s">
        <v>165</v>
      </c>
      <c r="AU568" s="153" t="s">
        <v>86</v>
      </c>
      <c r="AV568" s="13" t="s">
        <v>86</v>
      </c>
      <c r="AW568" s="13" t="s">
        <v>37</v>
      </c>
      <c r="AX568" s="13" t="s">
        <v>76</v>
      </c>
      <c r="AY568" s="153" t="s">
        <v>153</v>
      </c>
    </row>
    <row r="569" spans="2:65" s="12" customFormat="1">
      <c r="B569" s="145"/>
      <c r="D569" s="146" t="s">
        <v>165</v>
      </c>
      <c r="E569" s="147" t="s">
        <v>32</v>
      </c>
      <c r="F569" s="148" t="s">
        <v>176</v>
      </c>
      <c r="H569" s="147" t="s">
        <v>32</v>
      </c>
      <c r="I569" s="149"/>
      <c r="L569" s="145"/>
      <c r="M569" s="150"/>
      <c r="T569" s="151"/>
      <c r="AT569" s="147" t="s">
        <v>165</v>
      </c>
      <c r="AU569" s="147" t="s">
        <v>86</v>
      </c>
      <c r="AV569" s="12" t="s">
        <v>84</v>
      </c>
      <c r="AW569" s="12" t="s">
        <v>37</v>
      </c>
      <c r="AX569" s="12" t="s">
        <v>76</v>
      </c>
      <c r="AY569" s="147" t="s">
        <v>153</v>
      </c>
    </row>
    <row r="570" spans="2:65" s="13" customFormat="1">
      <c r="B570" s="152"/>
      <c r="D570" s="146" t="s">
        <v>165</v>
      </c>
      <c r="E570" s="153" t="s">
        <v>32</v>
      </c>
      <c r="F570" s="154" t="s">
        <v>836</v>
      </c>
      <c r="H570" s="155">
        <v>5.0570000000000004</v>
      </c>
      <c r="I570" s="156"/>
      <c r="L570" s="152"/>
      <c r="M570" s="157"/>
      <c r="T570" s="158"/>
      <c r="AT570" s="153" t="s">
        <v>165</v>
      </c>
      <c r="AU570" s="153" t="s">
        <v>86</v>
      </c>
      <c r="AV570" s="13" t="s">
        <v>86</v>
      </c>
      <c r="AW570" s="13" t="s">
        <v>37</v>
      </c>
      <c r="AX570" s="13" t="s">
        <v>76</v>
      </c>
      <c r="AY570" s="153" t="s">
        <v>153</v>
      </c>
    </row>
    <row r="571" spans="2:65" s="14" customFormat="1">
      <c r="B571" s="159"/>
      <c r="D571" s="146" t="s">
        <v>165</v>
      </c>
      <c r="E571" s="160" t="s">
        <v>32</v>
      </c>
      <c r="F571" s="161" t="s">
        <v>178</v>
      </c>
      <c r="H571" s="162">
        <v>14.138</v>
      </c>
      <c r="I571" s="163"/>
      <c r="L571" s="159"/>
      <c r="M571" s="164"/>
      <c r="T571" s="165"/>
      <c r="AT571" s="160" t="s">
        <v>165</v>
      </c>
      <c r="AU571" s="160" t="s">
        <v>86</v>
      </c>
      <c r="AV571" s="14" t="s">
        <v>161</v>
      </c>
      <c r="AW571" s="14" t="s">
        <v>37</v>
      </c>
      <c r="AX571" s="14" t="s">
        <v>84</v>
      </c>
      <c r="AY571" s="160" t="s">
        <v>153</v>
      </c>
    </row>
    <row r="572" spans="2:65" s="1" customFormat="1" ht="16.5" customHeight="1">
      <c r="B572" s="33"/>
      <c r="C572" s="128" t="s">
        <v>837</v>
      </c>
      <c r="D572" s="128" t="s">
        <v>156</v>
      </c>
      <c r="E572" s="129" t="s">
        <v>838</v>
      </c>
      <c r="F572" s="130" t="s">
        <v>839</v>
      </c>
      <c r="G572" s="131" t="s">
        <v>159</v>
      </c>
      <c r="H572" s="132">
        <v>14.138</v>
      </c>
      <c r="I572" s="133">
        <v>83.81</v>
      </c>
      <c r="J572" s="134">
        <f>ROUND(I572*H572,2)</f>
        <v>1184.9100000000001</v>
      </c>
      <c r="K572" s="130" t="s">
        <v>160</v>
      </c>
      <c r="L572" s="33"/>
      <c r="M572" s="135" t="s">
        <v>32</v>
      </c>
      <c r="N572" s="136" t="s">
        <v>47</v>
      </c>
      <c r="P572" s="137">
        <f>O572*H572</f>
        <v>0</v>
      </c>
      <c r="Q572" s="137">
        <v>2.7540000000000003E-4</v>
      </c>
      <c r="R572" s="137">
        <f>Q572*H572</f>
        <v>3.8936052000000001E-3</v>
      </c>
      <c r="S572" s="137">
        <v>0</v>
      </c>
      <c r="T572" s="138">
        <f>S572*H572</f>
        <v>0</v>
      </c>
      <c r="AR572" s="139" t="s">
        <v>261</v>
      </c>
      <c r="AT572" s="139" t="s">
        <v>156</v>
      </c>
      <c r="AU572" s="139" t="s">
        <v>86</v>
      </c>
      <c r="AY572" s="17" t="s">
        <v>153</v>
      </c>
      <c r="BE572" s="140">
        <f>IF(N572="základní",J572,0)</f>
        <v>1184.9100000000001</v>
      </c>
      <c r="BF572" s="140">
        <f>IF(N572="snížená",J572,0)</f>
        <v>0</v>
      </c>
      <c r="BG572" s="140">
        <f>IF(N572="zákl. přenesená",J572,0)</f>
        <v>0</v>
      </c>
      <c r="BH572" s="140">
        <f>IF(N572="sníž. přenesená",J572,0)</f>
        <v>0</v>
      </c>
      <c r="BI572" s="140">
        <f>IF(N572="nulová",J572,0)</f>
        <v>0</v>
      </c>
      <c r="BJ572" s="17" t="s">
        <v>84</v>
      </c>
      <c r="BK572" s="140">
        <f>ROUND(I572*H572,2)</f>
        <v>1184.9100000000001</v>
      </c>
      <c r="BL572" s="17" t="s">
        <v>261</v>
      </c>
      <c r="BM572" s="139" t="s">
        <v>1158</v>
      </c>
    </row>
    <row r="573" spans="2:65" s="1" customFormat="1">
      <c r="B573" s="33"/>
      <c r="D573" s="141" t="s">
        <v>163</v>
      </c>
      <c r="F573" s="142" t="s">
        <v>841</v>
      </c>
      <c r="I573" s="143"/>
      <c r="L573" s="33"/>
      <c r="M573" s="144"/>
      <c r="T573" s="54"/>
      <c r="AT573" s="17" t="s">
        <v>163</v>
      </c>
      <c r="AU573" s="17" t="s">
        <v>86</v>
      </c>
    </row>
    <row r="574" spans="2:65" s="11" customFormat="1" ht="25.9" customHeight="1">
      <c r="B574" s="116"/>
      <c r="D574" s="117" t="s">
        <v>75</v>
      </c>
      <c r="E574" s="118" t="s">
        <v>108</v>
      </c>
      <c r="F574" s="118" t="s">
        <v>109</v>
      </c>
      <c r="I574" s="119"/>
      <c r="J574" s="120">
        <f>BK574</f>
        <v>3060.62</v>
      </c>
      <c r="L574" s="116"/>
      <c r="M574" s="121"/>
      <c r="P574" s="122">
        <f>P575</f>
        <v>0</v>
      </c>
      <c r="R574" s="122">
        <f>R575</f>
        <v>0</v>
      </c>
      <c r="T574" s="123">
        <f>T575</f>
        <v>0</v>
      </c>
      <c r="AR574" s="117" t="s">
        <v>188</v>
      </c>
      <c r="AT574" s="124" t="s">
        <v>75</v>
      </c>
      <c r="AU574" s="124" t="s">
        <v>76</v>
      </c>
      <c r="AY574" s="117" t="s">
        <v>153</v>
      </c>
      <c r="BK574" s="125">
        <f>BK575</f>
        <v>3060.62</v>
      </c>
    </row>
    <row r="575" spans="2:65" s="11" customFormat="1" ht="22.9" customHeight="1">
      <c r="B575" s="116"/>
      <c r="D575" s="117" t="s">
        <v>75</v>
      </c>
      <c r="E575" s="126" t="s">
        <v>842</v>
      </c>
      <c r="F575" s="126" t="s">
        <v>843</v>
      </c>
      <c r="I575" s="119"/>
      <c r="J575" s="127">
        <f>BK575</f>
        <v>3060.62</v>
      </c>
      <c r="L575" s="116"/>
      <c r="M575" s="121"/>
      <c r="P575" s="122">
        <f>SUM(P576:P577)</f>
        <v>0</v>
      </c>
      <c r="R575" s="122">
        <f>SUM(R576:R577)</f>
        <v>0</v>
      </c>
      <c r="T575" s="123">
        <f>SUM(T576:T577)</f>
        <v>0</v>
      </c>
      <c r="AR575" s="117" t="s">
        <v>188</v>
      </c>
      <c r="AT575" s="124" t="s">
        <v>75</v>
      </c>
      <c r="AU575" s="124" t="s">
        <v>84</v>
      </c>
      <c r="AY575" s="117" t="s">
        <v>153</v>
      </c>
      <c r="BK575" s="125">
        <f>SUM(BK576:BK577)</f>
        <v>3060.62</v>
      </c>
    </row>
    <row r="576" spans="2:65" s="1" customFormat="1" ht="16.5" customHeight="1">
      <c r="B576" s="33"/>
      <c r="C576" s="128" t="s">
        <v>844</v>
      </c>
      <c r="D576" s="128" t="s">
        <v>156</v>
      </c>
      <c r="E576" s="129" t="s">
        <v>845</v>
      </c>
      <c r="F576" s="130" t="s">
        <v>846</v>
      </c>
      <c r="G576" s="131" t="s">
        <v>409</v>
      </c>
      <c r="H576" s="132">
        <v>1</v>
      </c>
      <c r="I576" s="133">
        <v>3060.62</v>
      </c>
      <c r="J576" s="134">
        <f>ROUND(I576*H576,2)</f>
        <v>3060.62</v>
      </c>
      <c r="K576" s="130" t="s">
        <v>160</v>
      </c>
      <c r="L576" s="33"/>
      <c r="M576" s="135" t="s">
        <v>32</v>
      </c>
      <c r="N576" s="136" t="s">
        <v>47</v>
      </c>
      <c r="P576" s="137">
        <f>O576*H576</f>
        <v>0</v>
      </c>
      <c r="Q576" s="137">
        <v>0</v>
      </c>
      <c r="R576" s="137">
        <f>Q576*H576</f>
        <v>0</v>
      </c>
      <c r="S576" s="137">
        <v>0</v>
      </c>
      <c r="T576" s="138">
        <f>S576*H576</f>
        <v>0</v>
      </c>
      <c r="AR576" s="139" t="s">
        <v>847</v>
      </c>
      <c r="AT576" s="139" t="s">
        <v>156</v>
      </c>
      <c r="AU576" s="139" t="s">
        <v>86</v>
      </c>
      <c r="AY576" s="17" t="s">
        <v>153</v>
      </c>
      <c r="BE576" s="140">
        <f>IF(N576="základní",J576,0)</f>
        <v>3060.62</v>
      </c>
      <c r="BF576" s="140">
        <f>IF(N576="snížená",J576,0)</f>
        <v>0</v>
      </c>
      <c r="BG576" s="140">
        <f>IF(N576="zákl. přenesená",J576,0)</f>
        <v>0</v>
      </c>
      <c r="BH576" s="140">
        <f>IF(N576="sníž. přenesená",J576,0)</f>
        <v>0</v>
      </c>
      <c r="BI576" s="140">
        <f>IF(N576="nulová",J576,0)</f>
        <v>0</v>
      </c>
      <c r="BJ576" s="17" t="s">
        <v>84</v>
      </c>
      <c r="BK576" s="140">
        <f>ROUND(I576*H576,2)</f>
        <v>3060.62</v>
      </c>
      <c r="BL576" s="17" t="s">
        <v>847</v>
      </c>
      <c r="BM576" s="139" t="s">
        <v>848</v>
      </c>
    </row>
    <row r="577" spans="2:47" s="1" customFormat="1">
      <c r="B577" s="33"/>
      <c r="D577" s="141" t="s">
        <v>163</v>
      </c>
      <c r="F577" s="142" t="s">
        <v>849</v>
      </c>
      <c r="I577" s="143"/>
      <c r="L577" s="33"/>
      <c r="M577" s="176"/>
      <c r="N577" s="177"/>
      <c r="O577" s="177"/>
      <c r="P577" s="177"/>
      <c r="Q577" s="177"/>
      <c r="R577" s="177"/>
      <c r="S577" s="177"/>
      <c r="T577" s="178"/>
      <c r="AT577" s="17" t="s">
        <v>163</v>
      </c>
      <c r="AU577" s="17" t="s">
        <v>86</v>
      </c>
    </row>
    <row r="578" spans="2:47" s="1" customFormat="1" ht="6.95" customHeight="1">
      <c r="B578" s="42"/>
      <c r="C578" s="43"/>
      <c r="D578" s="43"/>
      <c r="E578" s="43"/>
      <c r="F578" s="43"/>
      <c r="G578" s="43"/>
      <c r="H578" s="43"/>
      <c r="I578" s="43"/>
      <c r="J578" s="43"/>
      <c r="K578" s="43"/>
      <c r="L578" s="33"/>
    </row>
  </sheetData>
  <sheetProtection password="CC35" sheet="1" objects="1" scenarios="1" formatColumns="0" formatRows="0" autoFilter="0"/>
  <autoFilter ref="C98:K577" xr:uid="{00000000-0009-0000-0000-000006000000}"/>
  <mergeCells count="9">
    <mergeCell ref="E50:H50"/>
    <mergeCell ref="E89:H89"/>
    <mergeCell ref="E91:H91"/>
    <mergeCell ref="L2:V2"/>
    <mergeCell ref="E7:H7"/>
    <mergeCell ref="E9:H9"/>
    <mergeCell ref="E18:H18"/>
    <mergeCell ref="E27:H27"/>
    <mergeCell ref="E48:H48"/>
  </mergeCells>
  <hyperlinks>
    <hyperlink ref="F103" r:id="rId1" xr:uid="{00000000-0004-0000-0600-000000000000}"/>
    <hyperlink ref="F107" r:id="rId2" xr:uid="{00000000-0004-0000-0600-000001000000}"/>
    <hyperlink ref="F116" r:id="rId3" xr:uid="{00000000-0004-0000-0600-000002000000}"/>
    <hyperlink ref="F118" r:id="rId4" xr:uid="{00000000-0004-0000-0600-000003000000}"/>
    <hyperlink ref="F120" r:id="rId5" xr:uid="{00000000-0004-0000-0600-000004000000}"/>
    <hyperlink ref="F130" r:id="rId6" xr:uid="{00000000-0004-0000-0600-000005000000}"/>
    <hyperlink ref="F140" r:id="rId7" xr:uid="{00000000-0004-0000-0600-000006000000}"/>
    <hyperlink ref="F142" r:id="rId8" xr:uid="{00000000-0004-0000-0600-000007000000}"/>
    <hyperlink ref="F152" r:id="rId9" xr:uid="{00000000-0004-0000-0600-000008000000}"/>
    <hyperlink ref="F154" r:id="rId10" xr:uid="{00000000-0004-0000-0600-000009000000}"/>
    <hyperlink ref="F160" r:id="rId11" xr:uid="{00000000-0004-0000-0600-00000A000000}"/>
    <hyperlink ref="F169" r:id="rId12" xr:uid="{00000000-0004-0000-0600-00000B000000}"/>
    <hyperlink ref="F178" r:id="rId13" xr:uid="{00000000-0004-0000-0600-00000C000000}"/>
    <hyperlink ref="F187" r:id="rId14" xr:uid="{00000000-0004-0000-0600-00000D000000}"/>
    <hyperlink ref="F194" r:id="rId15" xr:uid="{00000000-0004-0000-0600-00000E000000}"/>
    <hyperlink ref="F198" r:id="rId16" xr:uid="{00000000-0004-0000-0600-00000F000000}"/>
    <hyperlink ref="F207" r:id="rId17" xr:uid="{00000000-0004-0000-0600-000010000000}"/>
    <hyperlink ref="F218" r:id="rId18" xr:uid="{00000000-0004-0000-0600-000011000000}"/>
    <hyperlink ref="F220" r:id="rId19" xr:uid="{00000000-0004-0000-0600-000012000000}"/>
    <hyperlink ref="F222" r:id="rId20" xr:uid="{00000000-0004-0000-0600-000013000000}"/>
    <hyperlink ref="F225" r:id="rId21" xr:uid="{00000000-0004-0000-0600-000014000000}"/>
    <hyperlink ref="F227" r:id="rId22" xr:uid="{00000000-0004-0000-0600-000015000000}"/>
    <hyperlink ref="F230" r:id="rId23" xr:uid="{00000000-0004-0000-0600-000016000000}"/>
    <hyperlink ref="F234" r:id="rId24" xr:uid="{00000000-0004-0000-0600-000017000000}"/>
    <hyperlink ref="F238" r:id="rId25" xr:uid="{00000000-0004-0000-0600-000018000000}"/>
    <hyperlink ref="F247" r:id="rId26" xr:uid="{00000000-0004-0000-0600-000019000000}"/>
    <hyperlink ref="F251" r:id="rId27" xr:uid="{00000000-0004-0000-0600-00001A000000}"/>
    <hyperlink ref="F253" r:id="rId28" xr:uid="{00000000-0004-0000-0600-00001B000000}"/>
    <hyperlink ref="F256" r:id="rId29" xr:uid="{00000000-0004-0000-0600-00001C000000}"/>
    <hyperlink ref="F259" r:id="rId30" xr:uid="{00000000-0004-0000-0600-00001D000000}"/>
    <hyperlink ref="F261" r:id="rId31" xr:uid="{00000000-0004-0000-0600-00001E000000}"/>
    <hyperlink ref="F263" r:id="rId32" xr:uid="{00000000-0004-0000-0600-00001F000000}"/>
    <hyperlink ref="F265" r:id="rId33" xr:uid="{00000000-0004-0000-0600-000020000000}"/>
    <hyperlink ref="F267" r:id="rId34" xr:uid="{00000000-0004-0000-0600-000021000000}"/>
    <hyperlink ref="F270" r:id="rId35" xr:uid="{00000000-0004-0000-0600-000022000000}"/>
    <hyperlink ref="F272" r:id="rId36" xr:uid="{00000000-0004-0000-0600-000023000000}"/>
    <hyperlink ref="F275" r:id="rId37" xr:uid="{00000000-0004-0000-0600-000024000000}"/>
    <hyperlink ref="F277" r:id="rId38" xr:uid="{00000000-0004-0000-0600-000025000000}"/>
    <hyperlink ref="F279" r:id="rId39" xr:uid="{00000000-0004-0000-0600-000026000000}"/>
    <hyperlink ref="F281" r:id="rId40" xr:uid="{00000000-0004-0000-0600-000027000000}"/>
    <hyperlink ref="F283" r:id="rId41" xr:uid="{00000000-0004-0000-0600-000028000000}"/>
    <hyperlink ref="F294" r:id="rId42" xr:uid="{00000000-0004-0000-0600-000029000000}"/>
    <hyperlink ref="F296" r:id="rId43" xr:uid="{00000000-0004-0000-0600-00002A000000}"/>
    <hyperlink ref="F299" r:id="rId44" xr:uid="{00000000-0004-0000-0600-00002B000000}"/>
    <hyperlink ref="F303" r:id="rId45" xr:uid="{00000000-0004-0000-0600-00002C000000}"/>
    <hyperlink ref="F307" r:id="rId46" xr:uid="{00000000-0004-0000-0600-00002D000000}"/>
    <hyperlink ref="F311" r:id="rId47" xr:uid="{00000000-0004-0000-0600-00002E000000}"/>
    <hyperlink ref="F313" r:id="rId48" xr:uid="{00000000-0004-0000-0600-00002F000000}"/>
    <hyperlink ref="F328" r:id="rId49" xr:uid="{00000000-0004-0000-0600-000030000000}"/>
    <hyperlink ref="F337" r:id="rId50" xr:uid="{00000000-0004-0000-0600-000031000000}"/>
    <hyperlink ref="F340" r:id="rId51" xr:uid="{00000000-0004-0000-0600-000032000000}"/>
    <hyperlink ref="F343" r:id="rId52" xr:uid="{00000000-0004-0000-0600-000033000000}"/>
    <hyperlink ref="F356" r:id="rId53" xr:uid="{00000000-0004-0000-0600-000034000000}"/>
    <hyperlink ref="F365" r:id="rId54" xr:uid="{00000000-0004-0000-0600-000035000000}"/>
    <hyperlink ref="F374" r:id="rId55" xr:uid="{00000000-0004-0000-0600-000036000000}"/>
    <hyperlink ref="F382" r:id="rId56" xr:uid="{00000000-0004-0000-0600-000037000000}"/>
    <hyperlink ref="F385" r:id="rId57" xr:uid="{00000000-0004-0000-0600-000038000000}"/>
    <hyperlink ref="F389" r:id="rId58" xr:uid="{00000000-0004-0000-0600-000039000000}"/>
    <hyperlink ref="F392" r:id="rId59" xr:uid="{00000000-0004-0000-0600-00003A000000}"/>
    <hyperlink ref="F401" r:id="rId60" xr:uid="{00000000-0004-0000-0600-00003B000000}"/>
    <hyperlink ref="F410" r:id="rId61" xr:uid="{00000000-0004-0000-0600-00003C000000}"/>
    <hyperlink ref="F420" r:id="rId62" xr:uid="{00000000-0004-0000-0600-00003D000000}"/>
    <hyperlink ref="F424" r:id="rId63" xr:uid="{00000000-0004-0000-0600-00003E000000}"/>
    <hyperlink ref="F426" r:id="rId64" xr:uid="{00000000-0004-0000-0600-00003F000000}"/>
    <hyperlink ref="F429" r:id="rId65" xr:uid="{00000000-0004-0000-0600-000040000000}"/>
    <hyperlink ref="F432" r:id="rId66" xr:uid="{00000000-0004-0000-0600-000041000000}"/>
    <hyperlink ref="F434" r:id="rId67" xr:uid="{00000000-0004-0000-0600-000042000000}"/>
    <hyperlink ref="F436" r:id="rId68" xr:uid="{00000000-0004-0000-0600-000043000000}"/>
    <hyperlink ref="F439" r:id="rId69" xr:uid="{00000000-0004-0000-0600-000044000000}"/>
    <hyperlink ref="F443" r:id="rId70" xr:uid="{00000000-0004-0000-0600-000045000000}"/>
    <hyperlink ref="F450" r:id="rId71" xr:uid="{00000000-0004-0000-0600-000046000000}"/>
    <hyperlink ref="F453" r:id="rId72" xr:uid="{00000000-0004-0000-0600-000047000000}"/>
    <hyperlink ref="F462" r:id="rId73" xr:uid="{00000000-0004-0000-0600-000048000000}"/>
    <hyperlink ref="F464" r:id="rId74" xr:uid="{00000000-0004-0000-0600-000049000000}"/>
    <hyperlink ref="F466" r:id="rId75" xr:uid="{00000000-0004-0000-0600-00004A000000}"/>
    <hyperlink ref="F468" r:id="rId76" xr:uid="{00000000-0004-0000-0600-00004B000000}"/>
    <hyperlink ref="F472" r:id="rId77" xr:uid="{00000000-0004-0000-0600-00004C000000}"/>
    <hyperlink ref="F481" r:id="rId78" xr:uid="{00000000-0004-0000-0600-00004D000000}"/>
    <hyperlink ref="F490" r:id="rId79" xr:uid="{00000000-0004-0000-0600-00004E000000}"/>
    <hyperlink ref="F501" r:id="rId80" xr:uid="{00000000-0004-0000-0600-00004F000000}"/>
    <hyperlink ref="F504" r:id="rId81" xr:uid="{00000000-0004-0000-0600-000050000000}"/>
    <hyperlink ref="F507" r:id="rId82" xr:uid="{00000000-0004-0000-0600-000051000000}"/>
    <hyperlink ref="F516" r:id="rId83" xr:uid="{00000000-0004-0000-0600-000052000000}"/>
    <hyperlink ref="F518" r:id="rId84" xr:uid="{00000000-0004-0000-0600-000053000000}"/>
    <hyperlink ref="F527" r:id="rId85" xr:uid="{00000000-0004-0000-0600-000054000000}"/>
    <hyperlink ref="F538" r:id="rId86" xr:uid="{00000000-0004-0000-0600-000055000000}"/>
    <hyperlink ref="F541" r:id="rId87" xr:uid="{00000000-0004-0000-0600-000056000000}"/>
    <hyperlink ref="F544" r:id="rId88" xr:uid="{00000000-0004-0000-0600-000057000000}"/>
    <hyperlink ref="F554" r:id="rId89" xr:uid="{00000000-0004-0000-0600-000058000000}"/>
    <hyperlink ref="F556" r:id="rId90" xr:uid="{00000000-0004-0000-0600-000059000000}"/>
    <hyperlink ref="F558" r:id="rId91" xr:uid="{00000000-0004-0000-0600-00005A000000}"/>
    <hyperlink ref="F561" r:id="rId92" xr:uid="{00000000-0004-0000-0600-00005B000000}"/>
    <hyperlink ref="F563" r:id="rId93" xr:uid="{00000000-0004-0000-0600-00005C000000}"/>
    <hyperlink ref="F573" r:id="rId94" xr:uid="{00000000-0004-0000-0600-00005D000000}"/>
    <hyperlink ref="F577" r:id="rId95" xr:uid="{00000000-0004-0000-0600-00005E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96"/>
  <headerFooter>
    <oddFooter>&amp;CStrana &amp;P z &amp;N</oddFooter>
  </headerFooter>
  <drawing r:id="rId9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BM489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104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1159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ROUND(J98, 2)</f>
        <v>155241.1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ROUND((SUM(BE98:BE488)),  2)</f>
        <v>155241.1</v>
      </c>
      <c r="I33" s="90">
        <v>0.21</v>
      </c>
      <c r="J33" s="89">
        <f>ROUND(((SUM(BE98:BE488))*I33),  2)</f>
        <v>32600.63</v>
      </c>
      <c r="L33" s="33"/>
    </row>
    <row r="34" spans="2:12" s="1" customFormat="1" ht="14.45" customHeight="1">
      <c r="B34" s="33"/>
      <c r="E34" s="27" t="s">
        <v>48</v>
      </c>
      <c r="F34" s="89">
        <f>ROUND((SUM(BF98:BF488)),  2)</f>
        <v>0</v>
      </c>
      <c r="I34" s="90">
        <v>0.12</v>
      </c>
      <c r="J34" s="89">
        <f>ROUND(((SUM(BF98:BF488))*I34),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ROUND((SUM(BG98:BG488)),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ROUND((SUM(BH98:BH488)),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ROUND((SUM(BI98:BI488)),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187841.73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07 - 6.NP - č. 621a - Koupelna typ A1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J98</f>
        <v>155241.09999999998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J99</f>
        <v>57434.929999999993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J100</f>
        <v>34779.879999999997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J139</f>
        <v>13337.61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J191</f>
        <v>6103.52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J203</f>
        <v>3213.92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J206</f>
        <v>94745.55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J207</f>
        <v>6328.6600000000008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J221</f>
        <v>7259.3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J237</f>
        <v>21096.22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J273</f>
        <v>4781.0400000000009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J326</f>
        <v>1391.25</v>
      </c>
      <c r="L70" s="104"/>
    </row>
    <row r="71" spans="2:12" s="9" customFormat="1" ht="19.899999999999999" customHeight="1">
      <c r="B71" s="104"/>
      <c r="D71" s="105" t="s">
        <v>130</v>
      </c>
      <c r="E71" s="106"/>
      <c r="F71" s="106"/>
      <c r="G71" s="106"/>
      <c r="H71" s="106"/>
      <c r="I71" s="106"/>
      <c r="J71" s="107">
        <f>J338</f>
        <v>7566.69</v>
      </c>
      <c r="L71" s="104"/>
    </row>
    <row r="72" spans="2:12" s="9" customFormat="1" ht="19.899999999999999" customHeight="1">
      <c r="B72" s="104"/>
      <c r="D72" s="105" t="s">
        <v>131</v>
      </c>
      <c r="E72" s="106"/>
      <c r="F72" s="106"/>
      <c r="G72" s="106"/>
      <c r="H72" s="106"/>
      <c r="I72" s="106"/>
      <c r="J72" s="107">
        <f>J358</f>
        <v>1144.53</v>
      </c>
      <c r="L72" s="104"/>
    </row>
    <row r="73" spans="2:12" s="9" customFormat="1" ht="19.899999999999999" customHeight="1">
      <c r="B73" s="104"/>
      <c r="D73" s="105" t="s">
        <v>132</v>
      </c>
      <c r="E73" s="106"/>
      <c r="F73" s="106"/>
      <c r="G73" s="106"/>
      <c r="H73" s="106"/>
      <c r="I73" s="106"/>
      <c r="J73" s="107">
        <f>J371</f>
        <v>12045.759999999998</v>
      </c>
      <c r="L73" s="104"/>
    </row>
    <row r="74" spans="2:12" s="9" customFormat="1" ht="19.899999999999999" customHeight="1">
      <c r="B74" s="104"/>
      <c r="D74" s="105" t="s">
        <v>133</v>
      </c>
      <c r="E74" s="106"/>
      <c r="F74" s="106"/>
      <c r="G74" s="106"/>
      <c r="H74" s="106"/>
      <c r="I74" s="106"/>
      <c r="J74" s="107">
        <f>J422</f>
        <v>29893.559999999998</v>
      </c>
      <c r="L74" s="104"/>
    </row>
    <row r="75" spans="2:12" s="9" customFormat="1" ht="19.899999999999999" customHeight="1">
      <c r="B75" s="104"/>
      <c r="D75" s="105" t="s">
        <v>134</v>
      </c>
      <c r="E75" s="106"/>
      <c r="F75" s="106"/>
      <c r="G75" s="106"/>
      <c r="H75" s="106"/>
      <c r="I75" s="106"/>
      <c r="J75" s="107">
        <f>J452</f>
        <v>1827.94</v>
      </c>
      <c r="L75" s="104"/>
    </row>
    <row r="76" spans="2:12" s="9" customFormat="1" ht="19.899999999999999" customHeight="1">
      <c r="B76" s="104"/>
      <c r="D76" s="105" t="s">
        <v>135</v>
      </c>
      <c r="E76" s="106"/>
      <c r="F76" s="106"/>
      <c r="G76" s="106"/>
      <c r="H76" s="106"/>
      <c r="I76" s="106"/>
      <c r="J76" s="107">
        <f>J467</f>
        <v>1410.6</v>
      </c>
      <c r="L76" s="104"/>
    </row>
    <row r="77" spans="2:12" s="8" customFormat="1" ht="24.95" customHeight="1">
      <c r="B77" s="100"/>
      <c r="D77" s="101" t="s">
        <v>136</v>
      </c>
      <c r="E77" s="102"/>
      <c r="F77" s="102"/>
      <c r="G77" s="102"/>
      <c r="H77" s="102"/>
      <c r="I77" s="102"/>
      <c r="J77" s="103">
        <f>J485</f>
        <v>3060.62</v>
      </c>
      <c r="L77" s="100"/>
    </row>
    <row r="78" spans="2:12" s="9" customFormat="1" ht="19.899999999999999" customHeight="1">
      <c r="B78" s="104"/>
      <c r="D78" s="105" t="s">
        <v>137</v>
      </c>
      <c r="E78" s="106"/>
      <c r="F78" s="106"/>
      <c r="G78" s="106"/>
      <c r="H78" s="106"/>
      <c r="I78" s="106"/>
      <c r="J78" s="107">
        <f>J486</f>
        <v>3060.62</v>
      </c>
      <c r="L78" s="104"/>
    </row>
    <row r="79" spans="2:12" s="1" customFormat="1" ht="21.75" customHeight="1">
      <c r="B79" s="33"/>
      <c r="L79" s="33"/>
    </row>
    <row r="80" spans="2:12" s="1" customFormat="1" ht="6.95" customHeight="1">
      <c r="B80" s="42"/>
      <c r="C80" s="43"/>
      <c r="D80" s="43"/>
      <c r="E80" s="43"/>
      <c r="F80" s="43"/>
      <c r="G80" s="43"/>
      <c r="H80" s="43"/>
      <c r="I80" s="43"/>
      <c r="J80" s="43"/>
      <c r="K80" s="43"/>
      <c r="L80" s="33"/>
    </row>
    <row r="84" spans="2:12" s="1" customFormat="1" ht="6.95" customHeight="1">
      <c r="B84" s="44"/>
      <c r="C84" s="45"/>
      <c r="D84" s="45"/>
      <c r="E84" s="45"/>
      <c r="F84" s="45"/>
      <c r="G84" s="45"/>
      <c r="H84" s="45"/>
      <c r="I84" s="45"/>
      <c r="J84" s="45"/>
      <c r="K84" s="45"/>
      <c r="L84" s="33"/>
    </row>
    <row r="85" spans="2:12" s="1" customFormat="1" ht="24.95" customHeight="1">
      <c r="B85" s="33"/>
      <c r="C85" s="21" t="s">
        <v>138</v>
      </c>
      <c r="L85" s="33"/>
    </row>
    <row r="86" spans="2:12" s="1" customFormat="1" ht="6.95" customHeight="1">
      <c r="B86" s="33"/>
      <c r="L86" s="33"/>
    </row>
    <row r="87" spans="2:12" s="1" customFormat="1" ht="12" customHeight="1">
      <c r="B87" s="33"/>
      <c r="C87" s="27" t="s">
        <v>16</v>
      </c>
      <c r="L87" s="33"/>
    </row>
    <row r="88" spans="2:12" s="1" customFormat="1" ht="16.5" customHeight="1">
      <c r="B88" s="33"/>
      <c r="E88" s="303" t="str">
        <f>E7</f>
        <v>Rekonstrukce hygienických prostor ISŠT, Benešov, Černoleská 1997</v>
      </c>
      <c r="F88" s="304"/>
      <c r="G88" s="304"/>
      <c r="H88" s="304"/>
      <c r="L88" s="33"/>
    </row>
    <row r="89" spans="2:12" s="1" customFormat="1" ht="12" customHeight="1">
      <c r="B89" s="33"/>
      <c r="C89" s="27" t="s">
        <v>112</v>
      </c>
      <c r="L89" s="33"/>
    </row>
    <row r="90" spans="2:12" s="1" customFormat="1" ht="16.5" customHeight="1">
      <c r="B90" s="33"/>
      <c r="E90" s="276" t="str">
        <f>E9</f>
        <v>07 - 6.NP - č. 621a - Koupelna typ A1</v>
      </c>
      <c r="F90" s="302"/>
      <c r="G90" s="302"/>
      <c r="H90" s="302"/>
      <c r="L90" s="33"/>
    </row>
    <row r="91" spans="2:12" s="1" customFormat="1" ht="6.95" customHeight="1">
      <c r="B91" s="33"/>
      <c r="L91" s="33"/>
    </row>
    <row r="92" spans="2:12" s="1" customFormat="1" ht="12" customHeight="1">
      <c r="B92" s="33"/>
      <c r="C92" s="27" t="s">
        <v>22</v>
      </c>
      <c r="F92" s="25" t="str">
        <f>F12</f>
        <v>Benešov, Černoleská 1997</v>
      </c>
      <c r="I92" s="27" t="s">
        <v>24</v>
      </c>
      <c r="J92" s="50">
        <f>IF(J12="","",J12)</f>
        <v>45880</v>
      </c>
      <c r="L92" s="33"/>
    </row>
    <row r="93" spans="2:12" s="1" customFormat="1" ht="6.95" customHeight="1">
      <c r="B93" s="33"/>
      <c r="L93" s="33"/>
    </row>
    <row r="94" spans="2:12" s="1" customFormat="1" ht="25.7" customHeight="1">
      <c r="B94" s="33"/>
      <c r="C94" s="27" t="s">
        <v>27</v>
      </c>
      <c r="F94" s="25" t="str">
        <f>E15</f>
        <v>Integrovaná střední škola technická</v>
      </c>
      <c r="I94" s="27" t="s">
        <v>34</v>
      </c>
      <c r="J94" s="31" t="str">
        <f>E21</f>
        <v>Ing. arch. Ondřej Lovíšek</v>
      </c>
      <c r="L94" s="33"/>
    </row>
    <row r="95" spans="2:12" s="1" customFormat="1" ht="15.2" customHeight="1">
      <c r="B95" s="33"/>
      <c r="C95" s="27" t="s">
        <v>33</v>
      </c>
      <c r="F95" s="25" t="str">
        <f>IF(E18="","",E18)</f>
        <v>OTISTAV s.r.o.</v>
      </c>
      <c r="I95" s="27" t="s">
        <v>38</v>
      </c>
      <c r="J95" s="31" t="str">
        <f>E24</f>
        <v xml:space="preserve"> </v>
      </c>
      <c r="L95" s="33"/>
    </row>
    <row r="96" spans="2:12" s="1" customFormat="1" ht="10.35" customHeight="1">
      <c r="B96" s="33"/>
      <c r="L96" s="33"/>
    </row>
    <row r="97" spans="2:65" s="10" customFormat="1" ht="29.25" customHeight="1">
      <c r="B97" s="108"/>
      <c r="C97" s="109" t="s">
        <v>139</v>
      </c>
      <c r="D97" s="110" t="s">
        <v>61</v>
      </c>
      <c r="E97" s="110" t="s">
        <v>57</v>
      </c>
      <c r="F97" s="110" t="s">
        <v>58</v>
      </c>
      <c r="G97" s="110" t="s">
        <v>140</v>
      </c>
      <c r="H97" s="110" t="s">
        <v>141</v>
      </c>
      <c r="I97" s="110" t="s">
        <v>142</v>
      </c>
      <c r="J97" s="110" t="s">
        <v>116</v>
      </c>
      <c r="K97" s="111" t="s">
        <v>143</v>
      </c>
      <c r="L97" s="108"/>
      <c r="M97" s="57" t="s">
        <v>32</v>
      </c>
      <c r="N97" s="58" t="s">
        <v>46</v>
      </c>
      <c r="O97" s="58" t="s">
        <v>144</v>
      </c>
      <c r="P97" s="58" t="s">
        <v>145</v>
      </c>
      <c r="Q97" s="58" t="s">
        <v>146</v>
      </c>
      <c r="R97" s="58" t="s">
        <v>147</v>
      </c>
      <c r="S97" s="58" t="s">
        <v>148</v>
      </c>
      <c r="T97" s="59" t="s">
        <v>149</v>
      </c>
    </row>
    <row r="98" spans="2:65" s="1" customFormat="1" ht="22.9" customHeight="1">
      <c r="B98" s="33"/>
      <c r="C98" s="62" t="s">
        <v>150</v>
      </c>
      <c r="J98" s="112">
        <f>BK98</f>
        <v>155241.09999999998</v>
      </c>
      <c r="L98" s="33"/>
      <c r="M98" s="60"/>
      <c r="N98" s="51"/>
      <c r="O98" s="51"/>
      <c r="P98" s="113">
        <f>P99+P206+P485</f>
        <v>0</v>
      </c>
      <c r="Q98" s="51"/>
      <c r="R98" s="113">
        <f>R99+R206+R485</f>
        <v>3.1644057235999998</v>
      </c>
      <c r="S98" s="51"/>
      <c r="T98" s="114">
        <f>T99+T206+T485</f>
        <v>2.3149959999999998</v>
      </c>
      <c r="AT98" s="17" t="s">
        <v>75</v>
      </c>
      <c r="AU98" s="17" t="s">
        <v>117</v>
      </c>
      <c r="BK98" s="115">
        <f>BK99+BK206+BK485</f>
        <v>155241.09999999998</v>
      </c>
    </row>
    <row r="99" spans="2:65" s="11" customFormat="1" ht="25.9" customHeight="1">
      <c r="B99" s="116"/>
      <c r="D99" s="117" t="s">
        <v>75</v>
      </c>
      <c r="E99" s="118" t="s">
        <v>151</v>
      </c>
      <c r="F99" s="118" t="s">
        <v>152</v>
      </c>
      <c r="I99" s="119"/>
      <c r="J99" s="120">
        <f>BK99</f>
        <v>57434.929999999993</v>
      </c>
      <c r="L99" s="116"/>
      <c r="M99" s="121"/>
      <c r="P99" s="122">
        <f>P100+P139+P191+P203</f>
        <v>0</v>
      </c>
      <c r="R99" s="122">
        <f>R100+R139+R191+R203</f>
        <v>2.5281064</v>
      </c>
      <c r="T99" s="123">
        <f>T100+T139+T191+T203</f>
        <v>2.212126</v>
      </c>
      <c r="AR99" s="117" t="s">
        <v>84</v>
      </c>
      <c r="AT99" s="124" t="s">
        <v>75</v>
      </c>
      <c r="AU99" s="124" t="s">
        <v>76</v>
      </c>
      <c r="AY99" s="117" t="s">
        <v>153</v>
      </c>
      <c r="BK99" s="125">
        <f>BK100+BK139+BK191+BK203</f>
        <v>57434.929999999993</v>
      </c>
    </row>
    <row r="100" spans="2:65" s="11" customFormat="1" ht="22.9" customHeight="1">
      <c r="B100" s="116"/>
      <c r="D100" s="117" t="s">
        <v>75</v>
      </c>
      <c r="E100" s="126" t="s">
        <v>154</v>
      </c>
      <c r="F100" s="126" t="s">
        <v>155</v>
      </c>
      <c r="I100" s="119"/>
      <c r="J100" s="127">
        <f>BK100</f>
        <v>34779.879999999997</v>
      </c>
      <c r="L100" s="116"/>
      <c r="M100" s="121"/>
      <c r="P100" s="122">
        <f>SUM(P101:P138)</f>
        <v>0</v>
      </c>
      <c r="R100" s="122">
        <f>SUM(R101:R138)</f>
        <v>2.5276939199999999</v>
      </c>
      <c r="T100" s="123">
        <f>SUM(T101:T138)</f>
        <v>0</v>
      </c>
      <c r="AR100" s="117" t="s">
        <v>84</v>
      </c>
      <c r="AT100" s="124" t="s">
        <v>75</v>
      </c>
      <c r="AU100" s="124" t="s">
        <v>84</v>
      </c>
      <c r="AY100" s="117" t="s">
        <v>153</v>
      </c>
      <c r="BK100" s="125">
        <f>SUM(BK101:BK138)</f>
        <v>34779.879999999997</v>
      </c>
    </row>
    <row r="101" spans="2:65" s="1" customFormat="1" ht="16.5" customHeight="1">
      <c r="B101" s="33"/>
      <c r="C101" s="128" t="s">
        <v>84</v>
      </c>
      <c r="D101" s="128" t="s">
        <v>156</v>
      </c>
      <c r="E101" s="129" t="s">
        <v>157</v>
      </c>
      <c r="F101" s="130" t="s">
        <v>158</v>
      </c>
      <c r="G101" s="131" t="s">
        <v>159</v>
      </c>
      <c r="H101" s="132">
        <v>3</v>
      </c>
      <c r="I101" s="133">
        <v>706.3</v>
      </c>
      <c r="J101" s="134">
        <f>ROUND(I101*H101,2)</f>
        <v>2118.9</v>
      </c>
      <c r="K101" s="130" t="s">
        <v>160</v>
      </c>
      <c r="L101" s="33"/>
      <c r="M101" s="135" t="s">
        <v>32</v>
      </c>
      <c r="N101" s="136" t="s">
        <v>47</v>
      </c>
      <c r="P101" s="137">
        <f>O101*H101</f>
        <v>0</v>
      </c>
      <c r="Q101" s="137">
        <v>5.6000000000000001E-2</v>
      </c>
      <c r="R101" s="137">
        <f>Q101*H101</f>
        <v>0.16800000000000001</v>
      </c>
      <c r="S101" s="137">
        <v>0</v>
      </c>
      <c r="T101" s="138">
        <f>S101*H101</f>
        <v>0</v>
      </c>
      <c r="AR101" s="139" t="s">
        <v>161</v>
      </c>
      <c r="AT101" s="139" t="s">
        <v>156</v>
      </c>
      <c r="AU101" s="139" t="s">
        <v>86</v>
      </c>
      <c r="AY101" s="17" t="s">
        <v>153</v>
      </c>
      <c r="BE101" s="140">
        <f>IF(N101="základní",J101,0)</f>
        <v>2118.9</v>
      </c>
      <c r="BF101" s="140">
        <f>IF(N101="snížená",J101,0)</f>
        <v>0</v>
      </c>
      <c r="BG101" s="140">
        <f>IF(N101="zákl. přenesená",J101,0)</f>
        <v>0</v>
      </c>
      <c r="BH101" s="140">
        <f>IF(N101="sníž. přenesená",J101,0)</f>
        <v>0</v>
      </c>
      <c r="BI101" s="140">
        <f>IF(N101="nulová",J101,0)</f>
        <v>0</v>
      </c>
      <c r="BJ101" s="17" t="s">
        <v>84</v>
      </c>
      <c r="BK101" s="140">
        <f>ROUND(I101*H101,2)</f>
        <v>2118.9</v>
      </c>
      <c r="BL101" s="17" t="s">
        <v>161</v>
      </c>
      <c r="BM101" s="139" t="s">
        <v>855</v>
      </c>
    </row>
    <row r="102" spans="2:65" s="1" customFormat="1">
      <c r="B102" s="33"/>
      <c r="D102" s="141" t="s">
        <v>163</v>
      </c>
      <c r="F102" s="142" t="s">
        <v>164</v>
      </c>
      <c r="I102" s="143"/>
      <c r="L102" s="33"/>
      <c r="M102" s="144"/>
      <c r="T102" s="54"/>
      <c r="AT102" s="17" t="s">
        <v>163</v>
      </c>
      <c r="AU102" s="17" t="s">
        <v>86</v>
      </c>
    </row>
    <row r="103" spans="2:65" s="12" customFormat="1">
      <c r="B103" s="145"/>
      <c r="D103" s="146" t="s">
        <v>165</v>
      </c>
      <c r="E103" s="147" t="s">
        <v>32</v>
      </c>
      <c r="F103" s="148" t="s">
        <v>166</v>
      </c>
      <c r="H103" s="147" t="s">
        <v>32</v>
      </c>
      <c r="I103" s="149"/>
      <c r="L103" s="145"/>
      <c r="M103" s="150"/>
      <c r="T103" s="151"/>
      <c r="AT103" s="147" t="s">
        <v>165</v>
      </c>
      <c r="AU103" s="147" t="s">
        <v>86</v>
      </c>
      <c r="AV103" s="12" t="s">
        <v>84</v>
      </c>
      <c r="AW103" s="12" t="s">
        <v>37</v>
      </c>
      <c r="AX103" s="12" t="s">
        <v>76</v>
      </c>
      <c r="AY103" s="147" t="s">
        <v>153</v>
      </c>
    </row>
    <row r="104" spans="2:65" s="13" customFormat="1">
      <c r="B104" s="152"/>
      <c r="D104" s="146" t="s">
        <v>165</v>
      </c>
      <c r="E104" s="153" t="s">
        <v>32</v>
      </c>
      <c r="F104" s="154" t="s">
        <v>167</v>
      </c>
      <c r="H104" s="155">
        <v>3</v>
      </c>
      <c r="I104" s="156"/>
      <c r="L104" s="152"/>
      <c r="M104" s="157"/>
      <c r="T104" s="158"/>
      <c r="AT104" s="153" t="s">
        <v>165</v>
      </c>
      <c r="AU104" s="153" t="s">
        <v>86</v>
      </c>
      <c r="AV104" s="13" t="s">
        <v>86</v>
      </c>
      <c r="AW104" s="13" t="s">
        <v>37</v>
      </c>
      <c r="AX104" s="13" t="s">
        <v>84</v>
      </c>
      <c r="AY104" s="153" t="s">
        <v>153</v>
      </c>
    </row>
    <row r="105" spans="2:65" s="1" customFormat="1" ht="16.5" customHeight="1">
      <c r="B105" s="33"/>
      <c r="C105" s="128" t="s">
        <v>86</v>
      </c>
      <c r="D105" s="128" t="s">
        <v>156</v>
      </c>
      <c r="E105" s="129" t="s">
        <v>180</v>
      </c>
      <c r="F105" s="130" t="s">
        <v>181</v>
      </c>
      <c r="G105" s="131" t="s">
        <v>159</v>
      </c>
      <c r="H105" s="132">
        <v>3.0960000000000001</v>
      </c>
      <c r="I105" s="133">
        <v>55.56</v>
      </c>
      <c r="J105" s="134">
        <f>ROUND(I105*H105,2)</f>
        <v>172.01</v>
      </c>
      <c r="K105" s="130" t="s">
        <v>160</v>
      </c>
      <c r="L105" s="33"/>
      <c r="M105" s="135" t="s">
        <v>32</v>
      </c>
      <c r="N105" s="136" t="s">
        <v>47</v>
      </c>
      <c r="P105" s="137">
        <f>O105*H105</f>
        <v>0</v>
      </c>
      <c r="Q105" s="137">
        <v>2.5999999999999998E-4</v>
      </c>
      <c r="R105" s="137">
        <f>Q105*H105</f>
        <v>8.0495999999999996E-4</v>
      </c>
      <c r="S105" s="137">
        <v>0</v>
      </c>
      <c r="T105" s="138">
        <f>S105*H105</f>
        <v>0</v>
      </c>
      <c r="AR105" s="139" t="s">
        <v>161</v>
      </c>
      <c r="AT105" s="139" t="s">
        <v>156</v>
      </c>
      <c r="AU105" s="139" t="s">
        <v>86</v>
      </c>
      <c r="AY105" s="17" t="s">
        <v>153</v>
      </c>
      <c r="BE105" s="140">
        <f>IF(N105="základní",J105,0)</f>
        <v>172.01</v>
      </c>
      <c r="BF105" s="140">
        <f>IF(N105="snížená",J105,0)</f>
        <v>0</v>
      </c>
      <c r="BG105" s="140">
        <f>IF(N105="zákl. přenesená",J105,0)</f>
        <v>0</v>
      </c>
      <c r="BH105" s="140">
        <f>IF(N105="sníž. přenesená",J105,0)</f>
        <v>0</v>
      </c>
      <c r="BI105" s="140">
        <f>IF(N105="nulová",J105,0)</f>
        <v>0</v>
      </c>
      <c r="BJ105" s="17" t="s">
        <v>84</v>
      </c>
      <c r="BK105" s="140">
        <f>ROUND(I105*H105,2)</f>
        <v>172.01</v>
      </c>
      <c r="BL105" s="17" t="s">
        <v>161</v>
      </c>
      <c r="BM105" s="139" t="s">
        <v>856</v>
      </c>
    </row>
    <row r="106" spans="2:65" s="1" customFormat="1">
      <c r="B106" s="33"/>
      <c r="D106" s="141" t="s">
        <v>163</v>
      </c>
      <c r="F106" s="142" t="s">
        <v>183</v>
      </c>
      <c r="I106" s="143"/>
      <c r="L106" s="33"/>
      <c r="M106" s="144"/>
      <c r="T106" s="54"/>
      <c r="AT106" s="17" t="s">
        <v>163</v>
      </c>
      <c r="AU106" s="17" t="s">
        <v>86</v>
      </c>
    </row>
    <row r="107" spans="2:65" s="12" customFormat="1">
      <c r="B107" s="145"/>
      <c r="D107" s="146" t="s">
        <v>165</v>
      </c>
      <c r="E107" s="147" t="s">
        <v>32</v>
      </c>
      <c r="F107" s="148" t="s">
        <v>176</v>
      </c>
      <c r="H107" s="147" t="s">
        <v>32</v>
      </c>
      <c r="I107" s="149"/>
      <c r="L107" s="145"/>
      <c r="M107" s="150"/>
      <c r="T107" s="151"/>
      <c r="AT107" s="147" t="s">
        <v>165</v>
      </c>
      <c r="AU107" s="147" t="s">
        <v>86</v>
      </c>
      <c r="AV107" s="12" t="s">
        <v>84</v>
      </c>
      <c r="AW107" s="12" t="s">
        <v>37</v>
      </c>
      <c r="AX107" s="12" t="s">
        <v>76</v>
      </c>
      <c r="AY107" s="147" t="s">
        <v>153</v>
      </c>
    </row>
    <row r="108" spans="2:65" s="13" customFormat="1">
      <c r="B108" s="152"/>
      <c r="D108" s="146" t="s">
        <v>165</v>
      </c>
      <c r="E108" s="153" t="s">
        <v>32</v>
      </c>
      <c r="F108" s="154" t="s">
        <v>857</v>
      </c>
      <c r="H108" s="155">
        <v>1.3120000000000001</v>
      </c>
      <c r="I108" s="156"/>
      <c r="L108" s="152"/>
      <c r="M108" s="157"/>
      <c r="T108" s="158"/>
      <c r="AT108" s="153" t="s">
        <v>165</v>
      </c>
      <c r="AU108" s="153" t="s">
        <v>86</v>
      </c>
      <c r="AV108" s="13" t="s">
        <v>86</v>
      </c>
      <c r="AW108" s="13" t="s">
        <v>37</v>
      </c>
      <c r="AX108" s="13" t="s">
        <v>76</v>
      </c>
      <c r="AY108" s="153" t="s">
        <v>153</v>
      </c>
    </row>
    <row r="109" spans="2:65" s="12" customFormat="1">
      <c r="B109" s="145"/>
      <c r="D109" s="146" t="s">
        <v>165</v>
      </c>
      <c r="E109" s="147" t="s">
        <v>32</v>
      </c>
      <c r="F109" s="148" t="s">
        <v>858</v>
      </c>
      <c r="H109" s="147" t="s">
        <v>32</v>
      </c>
      <c r="I109" s="149"/>
      <c r="L109" s="145"/>
      <c r="M109" s="150"/>
      <c r="T109" s="151"/>
      <c r="AT109" s="147" t="s">
        <v>165</v>
      </c>
      <c r="AU109" s="147" t="s">
        <v>86</v>
      </c>
      <c r="AV109" s="12" t="s">
        <v>84</v>
      </c>
      <c r="AW109" s="12" t="s">
        <v>37</v>
      </c>
      <c r="AX109" s="12" t="s">
        <v>76</v>
      </c>
      <c r="AY109" s="147" t="s">
        <v>153</v>
      </c>
    </row>
    <row r="110" spans="2:65" s="13" customFormat="1">
      <c r="B110" s="152"/>
      <c r="D110" s="146" t="s">
        <v>165</v>
      </c>
      <c r="E110" s="153" t="s">
        <v>32</v>
      </c>
      <c r="F110" s="154" t="s">
        <v>859</v>
      </c>
      <c r="H110" s="155">
        <v>1.784</v>
      </c>
      <c r="I110" s="156"/>
      <c r="L110" s="152"/>
      <c r="M110" s="157"/>
      <c r="T110" s="158"/>
      <c r="AT110" s="153" t="s">
        <v>165</v>
      </c>
      <c r="AU110" s="153" t="s">
        <v>86</v>
      </c>
      <c r="AV110" s="13" t="s">
        <v>86</v>
      </c>
      <c r="AW110" s="13" t="s">
        <v>37</v>
      </c>
      <c r="AX110" s="13" t="s">
        <v>76</v>
      </c>
      <c r="AY110" s="153" t="s">
        <v>153</v>
      </c>
    </row>
    <row r="111" spans="2:65" s="14" customFormat="1">
      <c r="B111" s="159"/>
      <c r="D111" s="146" t="s">
        <v>165</v>
      </c>
      <c r="E111" s="160" t="s">
        <v>32</v>
      </c>
      <c r="F111" s="161" t="s">
        <v>178</v>
      </c>
      <c r="H111" s="162">
        <v>3.0960000000000001</v>
      </c>
      <c r="I111" s="163"/>
      <c r="L111" s="159"/>
      <c r="M111" s="164"/>
      <c r="T111" s="165"/>
      <c r="AT111" s="160" t="s">
        <v>165</v>
      </c>
      <c r="AU111" s="160" t="s">
        <v>86</v>
      </c>
      <c r="AV111" s="14" t="s">
        <v>161</v>
      </c>
      <c r="AW111" s="14" t="s">
        <v>37</v>
      </c>
      <c r="AX111" s="14" t="s">
        <v>84</v>
      </c>
      <c r="AY111" s="160" t="s">
        <v>153</v>
      </c>
    </row>
    <row r="112" spans="2:65" s="1" customFormat="1" ht="24.2" customHeight="1">
      <c r="B112" s="33"/>
      <c r="C112" s="128" t="s">
        <v>179</v>
      </c>
      <c r="D112" s="128" t="s">
        <v>156</v>
      </c>
      <c r="E112" s="129" t="s">
        <v>168</v>
      </c>
      <c r="F112" s="130" t="s">
        <v>169</v>
      </c>
      <c r="G112" s="131" t="s">
        <v>159</v>
      </c>
      <c r="H112" s="132">
        <v>3.0960000000000001</v>
      </c>
      <c r="I112" s="133">
        <v>291.94</v>
      </c>
      <c r="J112" s="134">
        <f>ROUND(I112*H112,2)</f>
        <v>903.85</v>
      </c>
      <c r="K112" s="130" t="s">
        <v>160</v>
      </c>
      <c r="L112" s="33"/>
      <c r="M112" s="135" t="s">
        <v>32</v>
      </c>
      <c r="N112" s="136" t="s">
        <v>47</v>
      </c>
      <c r="P112" s="137">
        <f>O112*H112</f>
        <v>0</v>
      </c>
      <c r="Q112" s="137">
        <v>4.3800000000000002E-3</v>
      </c>
      <c r="R112" s="137">
        <f>Q112*H112</f>
        <v>1.3560480000000001E-2</v>
      </c>
      <c r="S112" s="137">
        <v>0</v>
      </c>
      <c r="T112" s="138">
        <f>S112*H112</f>
        <v>0</v>
      </c>
      <c r="AR112" s="139" t="s">
        <v>161</v>
      </c>
      <c r="AT112" s="139" t="s">
        <v>156</v>
      </c>
      <c r="AU112" s="139" t="s">
        <v>86</v>
      </c>
      <c r="AY112" s="17" t="s">
        <v>153</v>
      </c>
      <c r="BE112" s="140">
        <f>IF(N112="základní",J112,0)</f>
        <v>903.85</v>
      </c>
      <c r="BF112" s="140">
        <f>IF(N112="snížená",J112,0)</f>
        <v>0</v>
      </c>
      <c r="BG112" s="140">
        <f>IF(N112="zákl. přenesená",J112,0)</f>
        <v>0</v>
      </c>
      <c r="BH112" s="140">
        <f>IF(N112="sníž. přenesená",J112,0)</f>
        <v>0</v>
      </c>
      <c r="BI112" s="140">
        <f>IF(N112="nulová",J112,0)</f>
        <v>0</v>
      </c>
      <c r="BJ112" s="17" t="s">
        <v>84</v>
      </c>
      <c r="BK112" s="140">
        <f>ROUND(I112*H112,2)</f>
        <v>903.85</v>
      </c>
      <c r="BL112" s="17" t="s">
        <v>161</v>
      </c>
      <c r="BM112" s="139" t="s">
        <v>860</v>
      </c>
    </row>
    <row r="113" spans="2:65" s="1" customFormat="1">
      <c r="B113" s="33"/>
      <c r="D113" s="141" t="s">
        <v>163</v>
      </c>
      <c r="F113" s="142" t="s">
        <v>171</v>
      </c>
      <c r="I113" s="143"/>
      <c r="L113" s="33"/>
      <c r="M113" s="144"/>
      <c r="T113" s="54"/>
      <c r="AT113" s="17" t="s">
        <v>163</v>
      </c>
      <c r="AU113" s="17" t="s">
        <v>86</v>
      </c>
    </row>
    <row r="114" spans="2:65" s="1" customFormat="1" ht="24.2" customHeight="1">
      <c r="B114" s="33"/>
      <c r="C114" s="128" t="s">
        <v>161</v>
      </c>
      <c r="D114" s="128" t="s">
        <v>156</v>
      </c>
      <c r="E114" s="129" t="s">
        <v>184</v>
      </c>
      <c r="F114" s="130" t="s">
        <v>185</v>
      </c>
      <c r="G114" s="131" t="s">
        <v>159</v>
      </c>
      <c r="H114" s="132">
        <v>3.0960000000000001</v>
      </c>
      <c r="I114" s="133">
        <v>602.71</v>
      </c>
      <c r="J114" s="134">
        <f>ROUND(I114*H114,2)</f>
        <v>1865.99</v>
      </c>
      <c r="K114" s="130" t="s">
        <v>160</v>
      </c>
      <c r="L114" s="33"/>
      <c r="M114" s="135" t="s">
        <v>32</v>
      </c>
      <c r="N114" s="136" t="s">
        <v>47</v>
      </c>
      <c r="P114" s="137">
        <f>O114*H114</f>
        <v>0</v>
      </c>
      <c r="Q114" s="137">
        <v>1.8380000000000001E-2</v>
      </c>
      <c r="R114" s="137">
        <f>Q114*H114</f>
        <v>5.690448E-2</v>
      </c>
      <c r="S114" s="137">
        <v>0</v>
      </c>
      <c r="T114" s="138">
        <f>S114*H114</f>
        <v>0</v>
      </c>
      <c r="AR114" s="139" t="s">
        <v>161</v>
      </c>
      <c r="AT114" s="139" t="s">
        <v>156</v>
      </c>
      <c r="AU114" s="139" t="s">
        <v>86</v>
      </c>
      <c r="AY114" s="17" t="s">
        <v>153</v>
      </c>
      <c r="BE114" s="140">
        <f>IF(N114="základní",J114,0)</f>
        <v>1865.99</v>
      </c>
      <c r="BF114" s="140">
        <f>IF(N114="snížená",J114,0)</f>
        <v>0</v>
      </c>
      <c r="BG114" s="140">
        <f>IF(N114="zákl. přenesená",J114,0)</f>
        <v>0</v>
      </c>
      <c r="BH114" s="140">
        <f>IF(N114="sníž. přenesená",J114,0)</f>
        <v>0</v>
      </c>
      <c r="BI114" s="140">
        <f>IF(N114="nulová",J114,0)</f>
        <v>0</v>
      </c>
      <c r="BJ114" s="17" t="s">
        <v>84</v>
      </c>
      <c r="BK114" s="140">
        <f>ROUND(I114*H114,2)</f>
        <v>1865.99</v>
      </c>
      <c r="BL114" s="17" t="s">
        <v>161</v>
      </c>
      <c r="BM114" s="139" t="s">
        <v>861</v>
      </c>
    </row>
    <row r="115" spans="2:65" s="1" customFormat="1">
      <c r="B115" s="33"/>
      <c r="D115" s="141" t="s">
        <v>163</v>
      </c>
      <c r="F115" s="142" t="s">
        <v>187</v>
      </c>
      <c r="I115" s="143"/>
      <c r="L115" s="33"/>
      <c r="M115" s="144"/>
      <c r="T115" s="54"/>
      <c r="AT115" s="17" t="s">
        <v>163</v>
      </c>
      <c r="AU115" s="17" t="s">
        <v>86</v>
      </c>
    </row>
    <row r="116" spans="2:65" s="1" customFormat="1" ht="16.5" customHeight="1">
      <c r="B116" s="33"/>
      <c r="C116" s="128" t="s">
        <v>188</v>
      </c>
      <c r="D116" s="128" t="s">
        <v>156</v>
      </c>
      <c r="E116" s="129" t="s">
        <v>189</v>
      </c>
      <c r="F116" s="130" t="s">
        <v>190</v>
      </c>
      <c r="G116" s="131" t="s">
        <v>159</v>
      </c>
      <c r="H116" s="132">
        <v>24.327999999999999</v>
      </c>
      <c r="I116" s="133">
        <v>273.10000000000002</v>
      </c>
      <c r="J116" s="134">
        <f>ROUND(I116*H116,2)</f>
        <v>6643.98</v>
      </c>
      <c r="K116" s="130" t="s">
        <v>160</v>
      </c>
      <c r="L116" s="33"/>
      <c r="M116" s="135" t="s">
        <v>32</v>
      </c>
      <c r="N116" s="136" t="s">
        <v>47</v>
      </c>
      <c r="P116" s="137">
        <f>O116*H116</f>
        <v>0</v>
      </c>
      <c r="Q116" s="137">
        <v>2.0480000000000002E-2</v>
      </c>
      <c r="R116" s="137">
        <f>Q116*H116</f>
        <v>0.49823744000000003</v>
      </c>
      <c r="S116" s="137">
        <v>0</v>
      </c>
      <c r="T116" s="138">
        <f>S116*H116</f>
        <v>0</v>
      </c>
      <c r="AR116" s="139" t="s">
        <v>161</v>
      </c>
      <c r="AT116" s="139" t="s">
        <v>156</v>
      </c>
      <c r="AU116" s="139" t="s">
        <v>86</v>
      </c>
      <c r="AY116" s="17" t="s">
        <v>153</v>
      </c>
      <c r="BE116" s="140">
        <f>IF(N116="základní",J116,0)</f>
        <v>6643.98</v>
      </c>
      <c r="BF116" s="140">
        <f>IF(N116="snížená",J116,0)</f>
        <v>0</v>
      </c>
      <c r="BG116" s="140">
        <f>IF(N116="zákl. přenesená",J116,0)</f>
        <v>0</v>
      </c>
      <c r="BH116" s="140">
        <f>IF(N116="sníž. přenesená",J116,0)</f>
        <v>0</v>
      </c>
      <c r="BI116" s="140">
        <f>IF(N116="nulová",J116,0)</f>
        <v>0</v>
      </c>
      <c r="BJ116" s="17" t="s">
        <v>84</v>
      </c>
      <c r="BK116" s="140">
        <f>ROUND(I116*H116,2)</f>
        <v>6643.98</v>
      </c>
      <c r="BL116" s="17" t="s">
        <v>161</v>
      </c>
      <c r="BM116" s="139" t="s">
        <v>862</v>
      </c>
    </row>
    <row r="117" spans="2:65" s="1" customFormat="1">
      <c r="B117" s="33"/>
      <c r="D117" s="141" t="s">
        <v>163</v>
      </c>
      <c r="F117" s="142" t="s">
        <v>192</v>
      </c>
      <c r="I117" s="143"/>
      <c r="L117" s="33"/>
      <c r="M117" s="144"/>
      <c r="T117" s="54"/>
      <c r="AT117" s="17" t="s">
        <v>163</v>
      </c>
      <c r="AU117" s="17" t="s">
        <v>86</v>
      </c>
    </row>
    <row r="118" spans="2:65" s="12" customFormat="1">
      <c r="B118" s="145"/>
      <c r="D118" s="146" t="s">
        <v>165</v>
      </c>
      <c r="E118" s="147" t="s">
        <v>32</v>
      </c>
      <c r="F118" s="148" t="s">
        <v>193</v>
      </c>
      <c r="H118" s="147" t="s">
        <v>32</v>
      </c>
      <c r="I118" s="149"/>
      <c r="L118" s="145"/>
      <c r="M118" s="150"/>
      <c r="T118" s="151"/>
      <c r="AT118" s="147" t="s">
        <v>165</v>
      </c>
      <c r="AU118" s="147" t="s">
        <v>86</v>
      </c>
      <c r="AV118" s="12" t="s">
        <v>84</v>
      </c>
      <c r="AW118" s="12" t="s">
        <v>37</v>
      </c>
      <c r="AX118" s="12" t="s">
        <v>76</v>
      </c>
      <c r="AY118" s="147" t="s">
        <v>153</v>
      </c>
    </row>
    <row r="119" spans="2:65" s="12" customFormat="1">
      <c r="B119" s="145"/>
      <c r="D119" s="146" t="s">
        <v>165</v>
      </c>
      <c r="E119" s="147" t="s">
        <v>32</v>
      </c>
      <c r="F119" s="148" t="s">
        <v>176</v>
      </c>
      <c r="H119" s="147" t="s">
        <v>32</v>
      </c>
      <c r="I119" s="149"/>
      <c r="L119" s="145"/>
      <c r="M119" s="150"/>
      <c r="T119" s="151"/>
      <c r="AT119" s="147" t="s">
        <v>165</v>
      </c>
      <c r="AU119" s="147" t="s">
        <v>86</v>
      </c>
      <c r="AV119" s="12" t="s">
        <v>84</v>
      </c>
      <c r="AW119" s="12" t="s">
        <v>37</v>
      </c>
      <c r="AX119" s="12" t="s">
        <v>76</v>
      </c>
      <c r="AY119" s="147" t="s">
        <v>153</v>
      </c>
    </row>
    <row r="120" spans="2:65" s="13" customFormat="1">
      <c r="B120" s="152"/>
      <c r="D120" s="146" t="s">
        <v>165</v>
      </c>
      <c r="E120" s="153" t="s">
        <v>32</v>
      </c>
      <c r="F120" s="154" t="s">
        <v>863</v>
      </c>
      <c r="H120" s="155">
        <v>10.894</v>
      </c>
      <c r="I120" s="156"/>
      <c r="L120" s="152"/>
      <c r="M120" s="157"/>
      <c r="T120" s="158"/>
      <c r="AT120" s="153" t="s">
        <v>165</v>
      </c>
      <c r="AU120" s="153" t="s">
        <v>86</v>
      </c>
      <c r="AV120" s="13" t="s">
        <v>86</v>
      </c>
      <c r="AW120" s="13" t="s">
        <v>37</v>
      </c>
      <c r="AX120" s="13" t="s">
        <v>76</v>
      </c>
      <c r="AY120" s="153" t="s">
        <v>153</v>
      </c>
    </row>
    <row r="121" spans="2:65" s="12" customFormat="1">
      <c r="B121" s="145"/>
      <c r="D121" s="146" t="s">
        <v>165</v>
      </c>
      <c r="E121" s="147" t="s">
        <v>32</v>
      </c>
      <c r="F121" s="148" t="s">
        <v>858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3" customFormat="1">
      <c r="B122" s="152"/>
      <c r="D122" s="146" t="s">
        <v>165</v>
      </c>
      <c r="E122" s="153" t="s">
        <v>32</v>
      </c>
      <c r="F122" s="154" t="s">
        <v>864</v>
      </c>
      <c r="H122" s="155">
        <v>13.433999999999999</v>
      </c>
      <c r="I122" s="156"/>
      <c r="L122" s="152"/>
      <c r="M122" s="157"/>
      <c r="T122" s="158"/>
      <c r="AT122" s="153" t="s">
        <v>165</v>
      </c>
      <c r="AU122" s="153" t="s">
        <v>86</v>
      </c>
      <c r="AV122" s="13" t="s">
        <v>86</v>
      </c>
      <c r="AW122" s="13" t="s">
        <v>37</v>
      </c>
      <c r="AX122" s="13" t="s">
        <v>76</v>
      </c>
      <c r="AY122" s="153" t="s">
        <v>153</v>
      </c>
    </row>
    <row r="123" spans="2:65" s="14" customFormat="1">
      <c r="B123" s="159"/>
      <c r="D123" s="146" t="s">
        <v>165</v>
      </c>
      <c r="E123" s="160" t="s">
        <v>32</v>
      </c>
      <c r="F123" s="161" t="s">
        <v>178</v>
      </c>
      <c r="H123" s="162">
        <v>24.327999999999999</v>
      </c>
      <c r="I123" s="163"/>
      <c r="L123" s="159"/>
      <c r="M123" s="164"/>
      <c r="T123" s="165"/>
      <c r="AT123" s="160" t="s">
        <v>165</v>
      </c>
      <c r="AU123" s="160" t="s">
        <v>86</v>
      </c>
      <c r="AV123" s="14" t="s">
        <v>161</v>
      </c>
      <c r="AW123" s="14" t="s">
        <v>37</v>
      </c>
      <c r="AX123" s="14" t="s">
        <v>84</v>
      </c>
      <c r="AY123" s="160" t="s">
        <v>153</v>
      </c>
    </row>
    <row r="124" spans="2:65" s="1" customFormat="1" ht="24.2" customHeight="1">
      <c r="B124" s="33"/>
      <c r="C124" s="128" t="s">
        <v>154</v>
      </c>
      <c r="D124" s="128" t="s">
        <v>156</v>
      </c>
      <c r="E124" s="129" t="s">
        <v>197</v>
      </c>
      <c r="F124" s="130" t="s">
        <v>198</v>
      </c>
      <c r="G124" s="131" t="s">
        <v>159</v>
      </c>
      <c r="H124" s="132">
        <v>194.624</v>
      </c>
      <c r="I124" s="133">
        <v>55.56</v>
      </c>
      <c r="J124" s="134">
        <f>ROUND(I124*H124,2)</f>
        <v>10813.31</v>
      </c>
      <c r="K124" s="130" t="s">
        <v>160</v>
      </c>
      <c r="L124" s="33"/>
      <c r="M124" s="135" t="s">
        <v>32</v>
      </c>
      <c r="N124" s="136" t="s">
        <v>47</v>
      </c>
      <c r="P124" s="137">
        <f>O124*H124</f>
        <v>0</v>
      </c>
      <c r="Q124" s="137">
        <v>7.9000000000000008E-3</v>
      </c>
      <c r="R124" s="137">
        <f>Q124*H124</f>
        <v>1.5375296000000001</v>
      </c>
      <c r="S124" s="137">
        <v>0</v>
      </c>
      <c r="T124" s="138">
        <f>S124*H124</f>
        <v>0</v>
      </c>
      <c r="AR124" s="139" t="s">
        <v>161</v>
      </c>
      <c r="AT124" s="139" t="s">
        <v>156</v>
      </c>
      <c r="AU124" s="139" t="s">
        <v>86</v>
      </c>
      <c r="AY124" s="17" t="s">
        <v>153</v>
      </c>
      <c r="BE124" s="140">
        <f>IF(N124="základní",J124,0)</f>
        <v>10813.31</v>
      </c>
      <c r="BF124" s="140">
        <f>IF(N124="snížená",J124,0)</f>
        <v>0</v>
      </c>
      <c r="BG124" s="140">
        <f>IF(N124="zákl. přenesená",J124,0)</f>
        <v>0</v>
      </c>
      <c r="BH124" s="140">
        <f>IF(N124="sníž. přenesená",J124,0)</f>
        <v>0</v>
      </c>
      <c r="BI124" s="140">
        <f>IF(N124="nulová",J124,0)</f>
        <v>0</v>
      </c>
      <c r="BJ124" s="17" t="s">
        <v>84</v>
      </c>
      <c r="BK124" s="140">
        <f>ROUND(I124*H124,2)</f>
        <v>10813.31</v>
      </c>
      <c r="BL124" s="17" t="s">
        <v>161</v>
      </c>
      <c r="BM124" s="139" t="s">
        <v>865</v>
      </c>
    </row>
    <row r="125" spans="2:65" s="1" customFormat="1">
      <c r="B125" s="33"/>
      <c r="D125" s="141" t="s">
        <v>163</v>
      </c>
      <c r="F125" s="142" t="s">
        <v>200</v>
      </c>
      <c r="I125" s="143"/>
      <c r="L125" s="33"/>
      <c r="M125" s="144"/>
      <c r="T125" s="54"/>
      <c r="AT125" s="17" t="s">
        <v>163</v>
      </c>
      <c r="AU125" s="17" t="s">
        <v>86</v>
      </c>
    </row>
    <row r="126" spans="2:65" s="13" customFormat="1">
      <c r="B126" s="152"/>
      <c r="D126" s="146" t="s">
        <v>165</v>
      </c>
      <c r="E126" s="153" t="s">
        <v>32</v>
      </c>
      <c r="F126" s="154" t="s">
        <v>866</v>
      </c>
      <c r="H126" s="155">
        <v>194.624</v>
      </c>
      <c r="I126" s="156"/>
      <c r="L126" s="152"/>
      <c r="M126" s="157"/>
      <c r="T126" s="158"/>
      <c r="AT126" s="153" t="s">
        <v>165</v>
      </c>
      <c r="AU126" s="153" t="s">
        <v>86</v>
      </c>
      <c r="AV126" s="13" t="s">
        <v>86</v>
      </c>
      <c r="AW126" s="13" t="s">
        <v>37</v>
      </c>
      <c r="AX126" s="13" t="s">
        <v>84</v>
      </c>
      <c r="AY126" s="153" t="s">
        <v>153</v>
      </c>
    </row>
    <row r="127" spans="2:65" s="1" customFormat="1" ht="24.2" customHeight="1">
      <c r="B127" s="33"/>
      <c r="C127" s="128" t="s">
        <v>204</v>
      </c>
      <c r="D127" s="128" t="s">
        <v>156</v>
      </c>
      <c r="E127" s="129" t="s">
        <v>205</v>
      </c>
      <c r="F127" s="130" t="s">
        <v>206</v>
      </c>
      <c r="G127" s="131" t="s">
        <v>159</v>
      </c>
      <c r="H127" s="132">
        <v>24.327999999999999</v>
      </c>
      <c r="I127" s="133">
        <v>291.94</v>
      </c>
      <c r="J127" s="134">
        <f>ROUND(I127*H127,2)</f>
        <v>7102.32</v>
      </c>
      <c r="K127" s="130" t="s">
        <v>160</v>
      </c>
      <c r="L127" s="33"/>
      <c r="M127" s="135" t="s">
        <v>32</v>
      </c>
      <c r="N127" s="136" t="s">
        <v>47</v>
      </c>
      <c r="P127" s="137">
        <f>O127*H127</f>
        <v>0</v>
      </c>
      <c r="Q127" s="137">
        <v>4.3800000000000002E-3</v>
      </c>
      <c r="R127" s="137">
        <f>Q127*H127</f>
        <v>0.10655664000000001</v>
      </c>
      <c r="S127" s="137">
        <v>0</v>
      </c>
      <c r="T127" s="138">
        <f>S127*H127</f>
        <v>0</v>
      </c>
      <c r="AR127" s="139" t="s">
        <v>161</v>
      </c>
      <c r="AT127" s="139" t="s">
        <v>156</v>
      </c>
      <c r="AU127" s="139" t="s">
        <v>86</v>
      </c>
      <c r="AY127" s="17" t="s">
        <v>153</v>
      </c>
      <c r="BE127" s="140">
        <f>IF(N127="základní",J127,0)</f>
        <v>7102.32</v>
      </c>
      <c r="BF127" s="140">
        <f>IF(N127="snížená",J127,0)</f>
        <v>0</v>
      </c>
      <c r="BG127" s="140">
        <f>IF(N127="zákl. přenesená",J127,0)</f>
        <v>0</v>
      </c>
      <c r="BH127" s="140">
        <f>IF(N127="sníž. přenesená",J127,0)</f>
        <v>0</v>
      </c>
      <c r="BI127" s="140">
        <f>IF(N127="nulová",J127,0)</f>
        <v>0</v>
      </c>
      <c r="BJ127" s="17" t="s">
        <v>84</v>
      </c>
      <c r="BK127" s="140">
        <f>ROUND(I127*H127,2)</f>
        <v>7102.32</v>
      </c>
      <c r="BL127" s="17" t="s">
        <v>161</v>
      </c>
      <c r="BM127" s="139" t="s">
        <v>867</v>
      </c>
    </row>
    <row r="128" spans="2:65" s="1" customFormat="1">
      <c r="B128" s="33"/>
      <c r="D128" s="141" t="s">
        <v>163</v>
      </c>
      <c r="F128" s="142" t="s">
        <v>208</v>
      </c>
      <c r="I128" s="143"/>
      <c r="L128" s="33"/>
      <c r="M128" s="144"/>
      <c r="T128" s="54"/>
      <c r="AT128" s="17" t="s">
        <v>163</v>
      </c>
      <c r="AU128" s="17" t="s">
        <v>86</v>
      </c>
    </row>
    <row r="129" spans="2:65" s="1" customFormat="1" ht="16.5" customHeight="1">
      <c r="B129" s="33"/>
      <c r="C129" s="128" t="s">
        <v>209</v>
      </c>
      <c r="D129" s="128" t="s">
        <v>156</v>
      </c>
      <c r="E129" s="129" t="s">
        <v>210</v>
      </c>
      <c r="F129" s="130" t="s">
        <v>211</v>
      </c>
      <c r="G129" s="131" t="s">
        <v>159</v>
      </c>
      <c r="H129" s="132">
        <v>7.8380000000000001</v>
      </c>
      <c r="I129" s="133">
        <v>55.56</v>
      </c>
      <c r="J129" s="134">
        <f>ROUND(I129*H129,2)</f>
        <v>435.48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2.5999999999999998E-4</v>
      </c>
      <c r="R129" s="137">
        <f>Q129*H129</f>
        <v>2.0378799999999997E-3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435.48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435.48</v>
      </c>
      <c r="BL129" s="17" t="s">
        <v>161</v>
      </c>
      <c r="BM129" s="139" t="s">
        <v>868</v>
      </c>
    </row>
    <row r="130" spans="2:65" s="1" customFormat="1">
      <c r="B130" s="33"/>
      <c r="D130" s="141" t="s">
        <v>163</v>
      </c>
      <c r="F130" s="142" t="s">
        <v>213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869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176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870</v>
      </c>
      <c r="H133" s="155">
        <v>4.6840000000000002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858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871</v>
      </c>
      <c r="H135" s="155">
        <v>3.1539999999999999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4" customFormat="1">
      <c r="B136" s="159"/>
      <c r="D136" s="146" t="s">
        <v>165</v>
      </c>
      <c r="E136" s="160" t="s">
        <v>32</v>
      </c>
      <c r="F136" s="161" t="s">
        <v>178</v>
      </c>
      <c r="H136" s="162">
        <v>7.8380000000000001</v>
      </c>
      <c r="I136" s="163"/>
      <c r="L136" s="159"/>
      <c r="M136" s="164"/>
      <c r="T136" s="165"/>
      <c r="AT136" s="160" t="s">
        <v>165</v>
      </c>
      <c r="AU136" s="160" t="s">
        <v>86</v>
      </c>
      <c r="AV136" s="14" t="s">
        <v>161</v>
      </c>
      <c r="AW136" s="14" t="s">
        <v>37</v>
      </c>
      <c r="AX136" s="14" t="s">
        <v>84</v>
      </c>
      <c r="AY136" s="160" t="s">
        <v>153</v>
      </c>
    </row>
    <row r="137" spans="2:65" s="1" customFormat="1" ht="24.2" customHeight="1">
      <c r="B137" s="33"/>
      <c r="C137" s="128" t="s">
        <v>218</v>
      </c>
      <c r="D137" s="128" t="s">
        <v>156</v>
      </c>
      <c r="E137" s="129" t="s">
        <v>219</v>
      </c>
      <c r="F137" s="130" t="s">
        <v>220</v>
      </c>
      <c r="G137" s="131" t="s">
        <v>159</v>
      </c>
      <c r="H137" s="132">
        <v>7.8380000000000001</v>
      </c>
      <c r="I137" s="133">
        <v>602.71</v>
      </c>
      <c r="J137" s="134">
        <f>ROUND(I137*H137,2)</f>
        <v>4724.04</v>
      </c>
      <c r="K137" s="130" t="s">
        <v>160</v>
      </c>
      <c r="L137" s="33"/>
      <c r="M137" s="135" t="s">
        <v>32</v>
      </c>
      <c r="N137" s="136" t="s">
        <v>47</v>
      </c>
      <c r="P137" s="137">
        <f>O137*H137</f>
        <v>0</v>
      </c>
      <c r="Q137" s="137">
        <v>1.8380000000000001E-2</v>
      </c>
      <c r="R137" s="137">
        <f>Q137*H137</f>
        <v>0.14406244000000001</v>
      </c>
      <c r="S137" s="137">
        <v>0</v>
      </c>
      <c r="T137" s="138">
        <f>S137*H137</f>
        <v>0</v>
      </c>
      <c r="AR137" s="139" t="s">
        <v>161</v>
      </c>
      <c r="AT137" s="139" t="s">
        <v>156</v>
      </c>
      <c r="AU137" s="139" t="s">
        <v>86</v>
      </c>
      <c r="AY137" s="17" t="s">
        <v>153</v>
      </c>
      <c r="BE137" s="140">
        <f>IF(N137="základní",J137,0)</f>
        <v>4724.04</v>
      </c>
      <c r="BF137" s="140">
        <f>IF(N137="snížená",J137,0)</f>
        <v>0</v>
      </c>
      <c r="BG137" s="140">
        <f>IF(N137="zákl. přenesená",J137,0)</f>
        <v>0</v>
      </c>
      <c r="BH137" s="140">
        <f>IF(N137="sníž. přenesená",J137,0)</f>
        <v>0</v>
      </c>
      <c r="BI137" s="140">
        <f>IF(N137="nulová",J137,0)</f>
        <v>0</v>
      </c>
      <c r="BJ137" s="17" t="s">
        <v>84</v>
      </c>
      <c r="BK137" s="140">
        <f>ROUND(I137*H137,2)</f>
        <v>4724.04</v>
      </c>
      <c r="BL137" s="17" t="s">
        <v>161</v>
      </c>
      <c r="BM137" s="139" t="s">
        <v>872</v>
      </c>
    </row>
    <row r="138" spans="2:65" s="1" customFormat="1">
      <c r="B138" s="33"/>
      <c r="D138" s="141" t="s">
        <v>163</v>
      </c>
      <c r="F138" s="142" t="s">
        <v>222</v>
      </c>
      <c r="I138" s="143"/>
      <c r="L138" s="33"/>
      <c r="M138" s="144"/>
      <c r="T138" s="54"/>
      <c r="AT138" s="17" t="s">
        <v>163</v>
      </c>
      <c r="AU138" s="17" t="s">
        <v>86</v>
      </c>
    </row>
    <row r="139" spans="2:65" s="11" customFormat="1" ht="22.9" customHeight="1">
      <c r="B139" s="116"/>
      <c r="D139" s="117" t="s">
        <v>75</v>
      </c>
      <c r="E139" s="126" t="s">
        <v>218</v>
      </c>
      <c r="F139" s="126" t="s">
        <v>235</v>
      </c>
      <c r="I139" s="119"/>
      <c r="J139" s="127">
        <f>BK139</f>
        <v>13337.61</v>
      </c>
      <c r="L139" s="116"/>
      <c r="M139" s="121"/>
      <c r="P139" s="122">
        <f>SUM(P140:P190)</f>
        <v>0</v>
      </c>
      <c r="R139" s="122">
        <f>SUM(R140:R190)</f>
        <v>4.1248000000000001E-4</v>
      </c>
      <c r="T139" s="123">
        <f>SUM(T140:T190)</f>
        <v>2.212126</v>
      </c>
      <c r="AR139" s="117" t="s">
        <v>84</v>
      </c>
      <c r="AT139" s="124" t="s">
        <v>75</v>
      </c>
      <c r="AU139" s="124" t="s">
        <v>84</v>
      </c>
      <c r="AY139" s="117" t="s">
        <v>153</v>
      </c>
      <c r="BK139" s="125">
        <f>SUM(BK140:BK190)</f>
        <v>13337.61</v>
      </c>
    </row>
    <row r="140" spans="2:65" s="1" customFormat="1" ht="24.2" customHeight="1">
      <c r="B140" s="33"/>
      <c r="C140" s="128" t="s">
        <v>223</v>
      </c>
      <c r="D140" s="128" t="s">
        <v>156</v>
      </c>
      <c r="E140" s="129" t="s">
        <v>236</v>
      </c>
      <c r="F140" s="130" t="s">
        <v>237</v>
      </c>
      <c r="G140" s="131" t="s">
        <v>159</v>
      </c>
      <c r="H140" s="132">
        <v>3.0960000000000001</v>
      </c>
      <c r="I140" s="133">
        <v>46.14</v>
      </c>
      <c r="J140" s="134">
        <f>ROUND(I140*H140,2)</f>
        <v>142.85</v>
      </c>
      <c r="K140" s="130" t="s">
        <v>160</v>
      </c>
      <c r="L140" s="33"/>
      <c r="M140" s="135" t="s">
        <v>32</v>
      </c>
      <c r="N140" s="136" t="s">
        <v>47</v>
      </c>
      <c r="P140" s="137">
        <f>O140*H140</f>
        <v>0</v>
      </c>
      <c r="Q140" s="137">
        <v>1.2999999999999999E-4</v>
      </c>
      <c r="R140" s="137">
        <f>Q140*H140</f>
        <v>4.0247999999999998E-4</v>
      </c>
      <c r="S140" s="137">
        <v>0</v>
      </c>
      <c r="T140" s="138">
        <f>S140*H140</f>
        <v>0</v>
      </c>
      <c r="AR140" s="139" t="s">
        <v>161</v>
      </c>
      <c r="AT140" s="139" t="s">
        <v>156</v>
      </c>
      <c r="AU140" s="139" t="s">
        <v>86</v>
      </c>
      <c r="AY140" s="17" t="s">
        <v>153</v>
      </c>
      <c r="BE140" s="140">
        <f>IF(N140="základní",J140,0)</f>
        <v>142.85</v>
      </c>
      <c r="BF140" s="140">
        <f>IF(N140="snížená",J140,0)</f>
        <v>0</v>
      </c>
      <c r="BG140" s="140">
        <f>IF(N140="zákl. přenesená",J140,0)</f>
        <v>0</v>
      </c>
      <c r="BH140" s="140">
        <f>IF(N140="sníž. přenesená",J140,0)</f>
        <v>0</v>
      </c>
      <c r="BI140" s="140">
        <f>IF(N140="nulová",J140,0)</f>
        <v>0</v>
      </c>
      <c r="BJ140" s="17" t="s">
        <v>84</v>
      </c>
      <c r="BK140" s="140">
        <f>ROUND(I140*H140,2)</f>
        <v>142.85</v>
      </c>
      <c r="BL140" s="17" t="s">
        <v>161</v>
      </c>
      <c r="BM140" s="139" t="s">
        <v>873</v>
      </c>
    </row>
    <row r="141" spans="2:65" s="1" customFormat="1">
      <c r="B141" s="33"/>
      <c r="D141" s="141" t="s">
        <v>163</v>
      </c>
      <c r="F141" s="142" t="s">
        <v>239</v>
      </c>
      <c r="I141" s="143"/>
      <c r="L141" s="33"/>
      <c r="M141" s="144"/>
      <c r="T141" s="54"/>
      <c r="AT141" s="17" t="s">
        <v>163</v>
      </c>
      <c r="AU141" s="17" t="s">
        <v>86</v>
      </c>
    </row>
    <row r="142" spans="2:65" s="12" customFormat="1">
      <c r="B142" s="145"/>
      <c r="D142" s="146" t="s">
        <v>165</v>
      </c>
      <c r="E142" s="147" t="s">
        <v>32</v>
      </c>
      <c r="F142" s="148" t="s">
        <v>176</v>
      </c>
      <c r="H142" s="147" t="s">
        <v>32</v>
      </c>
      <c r="I142" s="149"/>
      <c r="L142" s="145"/>
      <c r="M142" s="150"/>
      <c r="T142" s="151"/>
      <c r="AT142" s="147" t="s">
        <v>165</v>
      </c>
      <c r="AU142" s="147" t="s">
        <v>86</v>
      </c>
      <c r="AV142" s="12" t="s">
        <v>84</v>
      </c>
      <c r="AW142" s="12" t="s">
        <v>37</v>
      </c>
      <c r="AX142" s="12" t="s">
        <v>76</v>
      </c>
      <c r="AY142" s="147" t="s">
        <v>153</v>
      </c>
    </row>
    <row r="143" spans="2:65" s="13" customFormat="1">
      <c r="B143" s="152"/>
      <c r="D143" s="146" t="s">
        <v>165</v>
      </c>
      <c r="E143" s="153" t="s">
        <v>32</v>
      </c>
      <c r="F143" s="154" t="s">
        <v>857</v>
      </c>
      <c r="H143" s="155">
        <v>1.3120000000000001</v>
      </c>
      <c r="I143" s="156"/>
      <c r="L143" s="152"/>
      <c r="M143" s="157"/>
      <c r="T143" s="158"/>
      <c r="AT143" s="153" t="s">
        <v>165</v>
      </c>
      <c r="AU143" s="153" t="s">
        <v>86</v>
      </c>
      <c r="AV143" s="13" t="s">
        <v>86</v>
      </c>
      <c r="AW143" s="13" t="s">
        <v>37</v>
      </c>
      <c r="AX143" s="13" t="s">
        <v>76</v>
      </c>
      <c r="AY143" s="153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858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859</v>
      </c>
      <c r="H145" s="155">
        <v>1.784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4" customFormat="1">
      <c r="B146" s="159"/>
      <c r="D146" s="146" t="s">
        <v>165</v>
      </c>
      <c r="E146" s="160" t="s">
        <v>32</v>
      </c>
      <c r="F146" s="161" t="s">
        <v>178</v>
      </c>
      <c r="H146" s="162">
        <v>3.0960000000000001</v>
      </c>
      <c r="I146" s="163"/>
      <c r="L146" s="159"/>
      <c r="M146" s="164"/>
      <c r="T146" s="165"/>
      <c r="AT146" s="160" t="s">
        <v>165</v>
      </c>
      <c r="AU146" s="160" t="s">
        <v>86</v>
      </c>
      <c r="AV146" s="14" t="s">
        <v>161</v>
      </c>
      <c r="AW146" s="14" t="s">
        <v>37</v>
      </c>
      <c r="AX146" s="14" t="s">
        <v>84</v>
      </c>
      <c r="AY146" s="160" t="s">
        <v>153</v>
      </c>
    </row>
    <row r="147" spans="2:65" s="1" customFormat="1" ht="24.2" customHeight="1">
      <c r="B147" s="33"/>
      <c r="C147" s="128" t="s">
        <v>230</v>
      </c>
      <c r="D147" s="128" t="s">
        <v>156</v>
      </c>
      <c r="E147" s="129" t="s">
        <v>241</v>
      </c>
      <c r="F147" s="130" t="s">
        <v>242</v>
      </c>
      <c r="G147" s="131" t="s">
        <v>159</v>
      </c>
      <c r="H147" s="132">
        <v>16.489999999999998</v>
      </c>
      <c r="I147" s="133">
        <v>226.01</v>
      </c>
      <c r="J147" s="134">
        <f>ROUND(I147*H147,2)</f>
        <v>3726.9</v>
      </c>
      <c r="K147" s="130" t="s">
        <v>160</v>
      </c>
      <c r="L147" s="33"/>
      <c r="M147" s="135" t="s">
        <v>32</v>
      </c>
      <c r="N147" s="136" t="s">
        <v>47</v>
      </c>
      <c r="P147" s="137">
        <f>O147*H147</f>
        <v>0</v>
      </c>
      <c r="Q147" s="137">
        <v>0</v>
      </c>
      <c r="R147" s="137">
        <f>Q147*H147</f>
        <v>0</v>
      </c>
      <c r="S147" s="137">
        <v>6.8000000000000005E-2</v>
      </c>
      <c r="T147" s="138">
        <f>S147*H147</f>
        <v>1.1213199999999999</v>
      </c>
      <c r="AR147" s="139" t="s">
        <v>161</v>
      </c>
      <c r="AT147" s="139" t="s">
        <v>156</v>
      </c>
      <c r="AU147" s="139" t="s">
        <v>86</v>
      </c>
      <c r="AY147" s="17" t="s">
        <v>153</v>
      </c>
      <c r="BE147" s="140">
        <f>IF(N147="základní",J147,0)</f>
        <v>3726.9</v>
      </c>
      <c r="BF147" s="140">
        <f>IF(N147="snížená",J147,0)</f>
        <v>0</v>
      </c>
      <c r="BG147" s="140">
        <f>IF(N147="zákl. přenesená",J147,0)</f>
        <v>0</v>
      </c>
      <c r="BH147" s="140">
        <f>IF(N147="sníž. přenesená",J147,0)</f>
        <v>0</v>
      </c>
      <c r="BI147" s="140">
        <f>IF(N147="nulová",J147,0)</f>
        <v>0</v>
      </c>
      <c r="BJ147" s="17" t="s">
        <v>84</v>
      </c>
      <c r="BK147" s="140">
        <f>ROUND(I147*H147,2)</f>
        <v>3726.9</v>
      </c>
      <c r="BL147" s="17" t="s">
        <v>161</v>
      </c>
      <c r="BM147" s="139" t="s">
        <v>874</v>
      </c>
    </row>
    <row r="148" spans="2:65" s="1" customFormat="1">
      <c r="B148" s="33"/>
      <c r="D148" s="141" t="s">
        <v>163</v>
      </c>
      <c r="F148" s="142" t="s">
        <v>244</v>
      </c>
      <c r="I148" s="143"/>
      <c r="L148" s="33"/>
      <c r="M148" s="144"/>
      <c r="T148" s="54"/>
      <c r="AT148" s="17" t="s">
        <v>163</v>
      </c>
      <c r="AU148" s="17" t="s">
        <v>86</v>
      </c>
    </row>
    <row r="149" spans="2:65" s="12" customFormat="1">
      <c r="B149" s="145"/>
      <c r="D149" s="146" t="s">
        <v>165</v>
      </c>
      <c r="E149" s="147" t="s">
        <v>32</v>
      </c>
      <c r="F149" s="148" t="s">
        <v>176</v>
      </c>
      <c r="H149" s="147" t="s">
        <v>32</v>
      </c>
      <c r="I149" s="149"/>
      <c r="L149" s="145"/>
      <c r="M149" s="150"/>
      <c r="T149" s="151"/>
      <c r="AT149" s="147" t="s">
        <v>165</v>
      </c>
      <c r="AU149" s="147" t="s">
        <v>86</v>
      </c>
      <c r="AV149" s="12" t="s">
        <v>84</v>
      </c>
      <c r="AW149" s="12" t="s">
        <v>37</v>
      </c>
      <c r="AX149" s="12" t="s">
        <v>76</v>
      </c>
      <c r="AY149" s="147" t="s">
        <v>153</v>
      </c>
    </row>
    <row r="150" spans="2:65" s="13" customFormat="1">
      <c r="B150" s="152"/>
      <c r="D150" s="146" t="s">
        <v>165</v>
      </c>
      <c r="E150" s="153" t="s">
        <v>32</v>
      </c>
      <c r="F150" s="154" t="s">
        <v>875</v>
      </c>
      <c r="H150" s="155">
        <v>6.21</v>
      </c>
      <c r="I150" s="156"/>
      <c r="L150" s="152"/>
      <c r="M150" s="157"/>
      <c r="T150" s="158"/>
      <c r="AT150" s="153" t="s">
        <v>165</v>
      </c>
      <c r="AU150" s="153" t="s">
        <v>86</v>
      </c>
      <c r="AV150" s="13" t="s">
        <v>86</v>
      </c>
      <c r="AW150" s="13" t="s">
        <v>37</v>
      </c>
      <c r="AX150" s="13" t="s">
        <v>76</v>
      </c>
      <c r="AY150" s="153" t="s">
        <v>153</v>
      </c>
    </row>
    <row r="151" spans="2:65" s="12" customFormat="1">
      <c r="B151" s="145"/>
      <c r="D151" s="146" t="s">
        <v>165</v>
      </c>
      <c r="E151" s="147" t="s">
        <v>32</v>
      </c>
      <c r="F151" s="148" t="s">
        <v>858</v>
      </c>
      <c r="H151" s="147" t="s">
        <v>32</v>
      </c>
      <c r="I151" s="149"/>
      <c r="L151" s="145"/>
      <c r="M151" s="150"/>
      <c r="T151" s="151"/>
      <c r="AT151" s="147" t="s">
        <v>165</v>
      </c>
      <c r="AU151" s="147" t="s">
        <v>86</v>
      </c>
      <c r="AV151" s="12" t="s">
        <v>84</v>
      </c>
      <c r="AW151" s="12" t="s">
        <v>37</v>
      </c>
      <c r="AX151" s="12" t="s">
        <v>76</v>
      </c>
      <c r="AY151" s="147" t="s">
        <v>153</v>
      </c>
    </row>
    <row r="152" spans="2:65" s="13" customFormat="1">
      <c r="B152" s="152"/>
      <c r="D152" s="146" t="s">
        <v>165</v>
      </c>
      <c r="E152" s="153" t="s">
        <v>32</v>
      </c>
      <c r="F152" s="154" t="s">
        <v>876</v>
      </c>
      <c r="H152" s="155">
        <v>10.28</v>
      </c>
      <c r="I152" s="156"/>
      <c r="L152" s="152"/>
      <c r="M152" s="157"/>
      <c r="T152" s="158"/>
      <c r="AT152" s="153" t="s">
        <v>165</v>
      </c>
      <c r="AU152" s="153" t="s">
        <v>86</v>
      </c>
      <c r="AV152" s="13" t="s">
        <v>86</v>
      </c>
      <c r="AW152" s="13" t="s">
        <v>37</v>
      </c>
      <c r="AX152" s="13" t="s">
        <v>76</v>
      </c>
      <c r="AY152" s="153" t="s">
        <v>153</v>
      </c>
    </row>
    <row r="153" spans="2:65" s="14" customFormat="1">
      <c r="B153" s="159"/>
      <c r="D153" s="146" t="s">
        <v>165</v>
      </c>
      <c r="E153" s="160" t="s">
        <v>32</v>
      </c>
      <c r="F153" s="161" t="s">
        <v>178</v>
      </c>
      <c r="H153" s="162">
        <v>16.489999999999998</v>
      </c>
      <c r="I153" s="163"/>
      <c r="L153" s="159"/>
      <c r="M153" s="164"/>
      <c r="T153" s="165"/>
      <c r="AT153" s="160" t="s">
        <v>165</v>
      </c>
      <c r="AU153" s="160" t="s">
        <v>86</v>
      </c>
      <c r="AV153" s="14" t="s">
        <v>161</v>
      </c>
      <c r="AW153" s="14" t="s">
        <v>37</v>
      </c>
      <c r="AX153" s="14" t="s">
        <v>84</v>
      </c>
      <c r="AY153" s="160" t="s">
        <v>153</v>
      </c>
    </row>
    <row r="154" spans="2:65" s="1" customFormat="1" ht="24.2" customHeight="1">
      <c r="B154" s="33"/>
      <c r="C154" s="128" t="s">
        <v>8</v>
      </c>
      <c r="D154" s="128" t="s">
        <v>156</v>
      </c>
      <c r="E154" s="129" t="s">
        <v>249</v>
      </c>
      <c r="F154" s="130" t="s">
        <v>250</v>
      </c>
      <c r="G154" s="131" t="s">
        <v>159</v>
      </c>
      <c r="H154" s="132">
        <v>3.4790000000000001</v>
      </c>
      <c r="I154" s="133">
        <v>226.01</v>
      </c>
      <c r="J154" s="134">
        <f>ROUND(I154*H154,2)</f>
        <v>786.29</v>
      </c>
      <c r="K154" s="130" t="s">
        <v>160</v>
      </c>
      <c r="L154" s="33"/>
      <c r="M154" s="135" t="s">
        <v>32</v>
      </c>
      <c r="N154" s="136" t="s">
        <v>47</v>
      </c>
      <c r="P154" s="137">
        <f>O154*H154</f>
        <v>0</v>
      </c>
      <c r="Q154" s="137">
        <v>0</v>
      </c>
      <c r="R154" s="137">
        <f>Q154*H154</f>
        <v>0</v>
      </c>
      <c r="S154" s="137">
        <v>5.7000000000000002E-2</v>
      </c>
      <c r="T154" s="138">
        <f>S154*H154</f>
        <v>0.19830300000000001</v>
      </c>
      <c r="AR154" s="139" t="s">
        <v>161</v>
      </c>
      <c r="AT154" s="139" t="s">
        <v>156</v>
      </c>
      <c r="AU154" s="139" t="s">
        <v>86</v>
      </c>
      <c r="AY154" s="17" t="s">
        <v>153</v>
      </c>
      <c r="BE154" s="140">
        <f>IF(N154="základní",J154,0)</f>
        <v>786.29</v>
      </c>
      <c r="BF154" s="140">
        <f>IF(N154="snížená",J154,0)</f>
        <v>0</v>
      </c>
      <c r="BG154" s="140">
        <f>IF(N154="zákl. přenesená",J154,0)</f>
        <v>0</v>
      </c>
      <c r="BH154" s="140">
        <f>IF(N154="sníž. přenesená",J154,0)</f>
        <v>0</v>
      </c>
      <c r="BI154" s="140">
        <f>IF(N154="nulová",J154,0)</f>
        <v>0</v>
      </c>
      <c r="BJ154" s="17" t="s">
        <v>84</v>
      </c>
      <c r="BK154" s="140">
        <f>ROUND(I154*H154,2)</f>
        <v>786.29</v>
      </c>
      <c r="BL154" s="17" t="s">
        <v>161</v>
      </c>
      <c r="BM154" s="139" t="s">
        <v>877</v>
      </c>
    </row>
    <row r="155" spans="2:65" s="1" customFormat="1">
      <c r="B155" s="33"/>
      <c r="D155" s="141" t="s">
        <v>163</v>
      </c>
      <c r="F155" s="142" t="s">
        <v>252</v>
      </c>
      <c r="I155" s="143"/>
      <c r="L155" s="33"/>
      <c r="M155" s="144"/>
      <c r="T155" s="54"/>
      <c r="AT155" s="17" t="s">
        <v>163</v>
      </c>
      <c r="AU155" s="17" t="s">
        <v>86</v>
      </c>
    </row>
    <row r="156" spans="2:65" s="12" customFormat="1">
      <c r="B156" s="145"/>
      <c r="D156" s="146" t="s">
        <v>165</v>
      </c>
      <c r="E156" s="147" t="s">
        <v>32</v>
      </c>
      <c r="F156" s="148" t="s">
        <v>176</v>
      </c>
      <c r="H156" s="147" t="s">
        <v>32</v>
      </c>
      <c r="I156" s="149"/>
      <c r="L156" s="145"/>
      <c r="M156" s="150"/>
      <c r="T156" s="151"/>
      <c r="AT156" s="147" t="s">
        <v>165</v>
      </c>
      <c r="AU156" s="147" t="s">
        <v>86</v>
      </c>
      <c r="AV156" s="12" t="s">
        <v>84</v>
      </c>
      <c r="AW156" s="12" t="s">
        <v>37</v>
      </c>
      <c r="AX156" s="12" t="s">
        <v>76</v>
      </c>
      <c r="AY156" s="147" t="s">
        <v>153</v>
      </c>
    </row>
    <row r="157" spans="2:65" s="13" customFormat="1">
      <c r="B157" s="152"/>
      <c r="D157" s="146" t="s">
        <v>165</v>
      </c>
      <c r="E157" s="153" t="s">
        <v>32</v>
      </c>
      <c r="F157" s="154" t="s">
        <v>857</v>
      </c>
      <c r="H157" s="155">
        <v>1.3120000000000001</v>
      </c>
      <c r="I157" s="156"/>
      <c r="L157" s="152"/>
      <c r="M157" s="157"/>
      <c r="T157" s="158"/>
      <c r="AT157" s="153" t="s">
        <v>165</v>
      </c>
      <c r="AU157" s="153" t="s">
        <v>86</v>
      </c>
      <c r="AV157" s="13" t="s">
        <v>86</v>
      </c>
      <c r="AW157" s="13" t="s">
        <v>37</v>
      </c>
      <c r="AX157" s="13" t="s">
        <v>76</v>
      </c>
      <c r="AY157" s="153" t="s">
        <v>153</v>
      </c>
    </row>
    <row r="158" spans="2:65" s="12" customFormat="1">
      <c r="B158" s="145"/>
      <c r="D158" s="146" t="s">
        <v>165</v>
      </c>
      <c r="E158" s="147" t="s">
        <v>32</v>
      </c>
      <c r="F158" s="148" t="s">
        <v>858</v>
      </c>
      <c r="H158" s="147" t="s">
        <v>32</v>
      </c>
      <c r="I158" s="149"/>
      <c r="L158" s="145"/>
      <c r="M158" s="150"/>
      <c r="T158" s="151"/>
      <c r="AT158" s="147" t="s">
        <v>165</v>
      </c>
      <c r="AU158" s="147" t="s">
        <v>86</v>
      </c>
      <c r="AV158" s="12" t="s">
        <v>84</v>
      </c>
      <c r="AW158" s="12" t="s">
        <v>37</v>
      </c>
      <c r="AX158" s="12" t="s">
        <v>76</v>
      </c>
      <c r="AY158" s="147" t="s">
        <v>153</v>
      </c>
    </row>
    <row r="159" spans="2:65" s="13" customFormat="1">
      <c r="B159" s="152"/>
      <c r="D159" s="146" t="s">
        <v>165</v>
      </c>
      <c r="E159" s="153" t="s">
        <v>32</v>
      </c>
      <c r="F159" s="154" t="s">
        <v>878</v>
      </c>
      <c r="H159" s="155">
        <v>2.1669999999999998</v>
      </c>
      <c r="I159" s="156"/>
      <c r="L159" s="152"/>
      <c r="M159" s="157"/>
      <c r="T159" s="158"/>
      <c r="AT159" s="153" t="s">
        <v>165</v>
      </c>
      <c r="AU159" s="153" t="s">
        <v>86</v>
      </c>
      <c r="AV159" s="13" t="s">
        <v>86</v>
      </c>
      <c r="AW159" s="13" t="s">
        <v>37</v>
      </c>
      <c r="AX159" s="13" t="s">
        <v>76</v>
      </c>
      <c r="AY159" s="153" t="s">
        <v>153</v>
      </c>
    </row>
    <row r="160" spans="2:65" s="14" customFormat="1">
      <c r="B160" s="159"/>
      <c r="D160" s="146" t="s">
        <v>165</v>
      </c>
      <c r="E160" s="160" t="s">
        <v>32</v>
      </c>
      <c r="F160" s="161" t="s">
        <v>178</v>
      </c>
      <c r="H160" s="162">
        <v>3.4790000000000001</v>
      </c>
      <c r="I160" s="163"/>
      <c r="L160" s="159"/>
      <c r="M160" s="164"/>
      <c r="T160" s="165"/>
      <c r="AT160" s="160" t="s">
        <v>165</v>
      </c>
      <c r="AU160" s="160" t="s">
        <v>86</v>
      </c>
      <c r="AV160" s="14" t="s">
        <v>161</v>
      </c>
      <c r="AW160" s="14" t="s">
        <v>37</v>
      </c>
      <c r="AX160" s="14" t="s">
        <v>84</v>
      </c>
      <c r="AY160" s="160" t="s">
        <v>153</v>
      </c>
    </row>
    <row r="161" spans="2:65" s="1" customFormat="1" ht="16.5" customHeight="1">
      <c r="B161" s="33"/>
      <c r="C161" s="128" t="s">
        <v>240</v>
      </c>
      <c r="D161" s="128" t="s">
        <v>156</v>
      </c>
      <c r="E161" s="129" t="s">
        <v>255</v>
      </c>
      <c r="F161" s="130" t="s">
        <v>256</v>
      </c>
      <c r="G161" s="131" t="s">
        <v>159</v>
      </c>
      <c r="H161" s="132">
        <v>0.255</v>
      </c>
      <c r="I161" s="133">
        <v>226.01</v>
      </c>
      <c r="J161" s="134">
        <f>ROUND(I161*H161,2)</f>
        <v>57.63</v>
      </c>
      <c r="K161" s="130" t="s">
        <v>160</v>
      </c>
      <c r="L161" s="33"/>
      <c r="M161" s="135" t="s">
        <v>32</v>
      </c>
      <c r="N161" s="136" t="s">
        <v>47</v>
      </c>
      <c r="P161" s="137">
        <f>O161*H161</f>
        <v>0</v>
      </c>
      <c r="Q161" s="137">
        <v>0</v>
      </c>
      <c r="R161" s="137">
        <f>Q161*H161</f>
        <v>0</v>
      </c>
      <c r="S161" s="137">
        <v>0.26100000000000001</v>
      </c>
      <c r="T161" s="138">
        <f>S161*H161</f>
        <v>6.6555000000000003E-2</v>
      </c>
      <c r="AR161" s="139" t="s">
        <v>161</v>
      </c>
      <c r="AT161" s="139" t="s">
        <v>156</v>
      </c>
      <c r="AU161" s="139" t="s">
        <v>86</v>
      </c>
      <c r="AY161" s="17" t="s">
        <v>153</v>
      </c>
      <c r="BE161" s="140">
        <f>IF(N161="základní",J161,0)</f>
        <v>57.63</v>
      </c>
      <c r="BF161" s="140">
        <f>IF(N161="snížená",J161,0)</f>
        <v>0</v>
      </c>
      <c r="BG161" s="140">
        <f>IF(N161="zákl. přenesená",J161,0)</f>
        <v>0</v>
      </c>
      <c r="BH161" s="140">
        <f>IF(N161="sníž. přenesená",J161,0)</f>
        <v>0</v>
      </c>
      <c r="BI161" s="140">
        <f>IF(N161="nulová",J161,0)</f>
        <v>0</v>
      </c>
      <c r="BJ161" s="17" t="s">
        <v>84</v>
      </c>
      <c r="BK161" s="140">
        <f>ROUND(I161*H161,2)</f>
        <v>57.63</v>
      </c>
      <c r="BL161" s="17" t="s">
        <v>161</v>
      </c>
      <c r="BM161" s="139" t="s">
        <v>879</v>
      </c>
    </row>
    <row r="162" spans="2:65" s="1" customFormat="1">
      <c r="B162" s="33"/>
      <c r="D162" s="141" t="s">
        <v>163</v>
      </c>
      <c r="F162" s="142" t="s">
        <v>258</v>
      </c>
      <c r="I162" s="143"/>
      <c r="L162" s="33"/>
      <c r="M162" s="144"/>
      <c r="T162" s="54"/>
      <c r="AT162" s="17" t="s">
        <v>163</v>
      </c>
      <c r="AU162" s="17" t="s">
        <v>86</v>
      </c>
    </row>
    <row r="163" spans="2:65" s="12" customFormat="1">
      <c r="B163" s="145"/>
      <c r="D163" s="146" t="s">
        <v>165</v>
      </c>
      <c r="E163" s="147" t="s">
        <v>32</v>
      </c>
      <c r="F163" s="148" t="s">
        <v>880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881</v>
      </c>
      <c r="H164" s="155">
        <v>0.255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84</v>
      </c>
      <c r="AY164" s="153" t="s">
        <v>153</v>
      </c>
    </row>
    <row r="165" spans="2:65" s="1" customFormat="1" ht="16.5" customHeight="1">
      <c r="B165" s="33"/>
      <c r="C165" s="128" t="s">
        <v>248</v>
      </c>
      <c r="D165" s="128" t="s">
        <v>156</v>
      </c>
      <c r="E165" s="129" t="s">
        <v>882</v>
      </c>
      <c r="F165" s="130" t="s">
        <v>883</v>
      </c>
      <c r="G165" s="131" t="s">
        <v>884</v>
      </c>
      <c r="H165" s="132">
        <v>8.3000000000000004E-2</v>
      </c>
      <c r="I165" s="133">
        <v>4237.78</v>
      </c>
      <c r="J165" s="134">
        <f>ROUND(I165*H165,2)</f>
        <v>351.74</v>
      </c>
      <c r="K165" s="130" t="s">
        <v>160</v>
      </c>
      <c r="L165" s="33"/>
      <c r="M165" s="135" t="s">
        <v>32</v>
      </c>
      <c r="N165" s="136" t="s">
        <v>47</v>
      </c>
      <c r="P165" s="137">
        <f>O165*H165</f>
        <v>0</v>
      </c>
      <c r="Q165" s="137">
        <v>0</v>
      </c>
      <c r="R165" s="137">
        <f>Q165*H165</f>
        <v>0</v>
      </c>
      <c r="S165" s="137">
        <v>2.2000000000000002</v>
      </c>
      <c r="T165" s="138">
        <f>S165*H165</f>
        <v>0.18260000000000001</v>
      </c>
      <c r="AR165" s="139" t="s">
        <v>161</v>
      </c>
      <c r="AT165" s="139" t="s">
        <v>156</v>
      </c>
      <c r="AU165" s="139" t="s">
        <v>86</v>
      </c>
      <c r="AY165" s="17" t="s">
        <v>153</v>
      </c>
      <c r="BE165" s="140">
        <f>IF(N165="základní",J165,0)</f>
        <v>351.74</v>
      </c>
      <c r="BF165" s="140">
        <f>IF(N165="snížená",J165,0)</f>
        <v>0</v>
      </c>
      <c r="BG165" s="140">
        <f>IF(N165="zákl. přenesená",J165,0)</f>
        <v>0</v>
      </c>
      <c r="BH165" s="140">
        <f>IF(N165="sníž. přenesená",J165,0)</f>
        <v>0</v>
      </c>
      <c r="BI165" s="140">
        <f>IF(N165="nulová",J165,0)</f>
        <v>0</v>
      </c>
      <c r="BJ165" s="17" t="s">
        <v>84</v>
      </c>
      <c r="BK165" s="140">
        <f>ROUND(I165*H165,2)</f>
        <v>351.74</v>
      </c>
      <c r="BL165" s="17" t="s">
        <v>161</v>
      </c>
      <c r="BM165" s="139" t="s">
        <v>885</v>
      </c>
    </row>
    <row r="166" spans="2:65" s="1" customFormat="1">
      <c r="B166" s="33"/>
      <c r="D166" s="141" t="s">
        <v>163</v>
      </c>
      <c r="F166" s="142" t="s">
        <v>886</v>
      </c>
      <c r="I166" s="143"/>
      <c r="L166" s="33"/>
      <c r="M166" s="144"/>
      <c r="T166" s="54"/>
      <c r="AT166" s="17" t="s">
        <v>163</v>
      </c>
      <c r="AU166" s="17" t="s">
        <v>86</v>
      </c>
    </row>
    <row r="167" spans="2:65" s="12" customFormat="1">
      <c r="B167" s="145"/>
      <c r="D167" s="146" t="s">
        <v>165</v>
      </c>
      <c r="E167" s="147" t="s">
        <v>32</v>
      </c>
      <c r="F167" s="148" t="s">
        <v>887</v>
      </c>
      <c r="H167" s="147" t="s">
        <v>32</v>
      </c>
      <c r="I167" s="149"/>
      <c r="L167" s="145"/>
      <c r="M167" s="150"/>
      <c r="T167" s="151"/>
      <c r="AT167" s="147" t="s">
        <v>165</v>
      </c>
      <c r="AU167" s="147" t="s">
        <v>86</v>
      </c>
      <c r="AV167" s="12" t="s">
        <v>84</v>
      </c>
      <c r="AW167" s="12" t="s">
        <v>37</v>
      </c>
      <c r="AX167" s="12" t="s">
        <v>76</v>
      </c>
      <c r="AY167" s="147" t="s">
        <v>153</v>
      </c>
    </row>
    <row r="168" spans="2:65" s="13" customFormat="1">
      <c r="B168" s="152"/>
      <c r="D168" s="146" t="s">
        <v>165</v>
      </c>
      <c r="E168" s="153" t="s">
        <v>32</v>
      </c>
      <c r="F168" s="154" t="s">
        <v>888</v>
      </c>
      <c r="H168" s="155">
        <v>8.3000000000000004E-2</v>
      </c>
      <c r="I168" s="156"/>
      <c r="L168" s="152"/>
      <c r="M168" s="157"/>
      <c r="T168" s="158"/>
      <c r="AT168" s="153" t="s">
        <v>165</v>
      </c>
      <c r="AU168" s="153" t="s">
        <v>86</v>
      </c>
      <c r="AV168" s="13" t="s">
        <v>86</v>
      </c>
      <c r="AW168" s="13" t="s">
        <v>37</v>
      </c>
      <c r="AX168" s="13" t="s">
        <v>84</v>
      </c>
      <c r="AY168" s="153" t="s">
        <v>153</v>
      </c>
    </row>
    <row r="169" spans="2:65" s="1" customFormat="1" ht="16.5" customHeight="1">
      <c r="B169" s="33"/>
      <c r="C169" s="128" t="s">
        <v>254</v>
      </c>
      <c r="D169" s="128" t="s">
        <v>156</v>
      </c>
      <c r="E169" s="129" t="s">
        <v>262</v>
      </c>
      <c r="F169" s="130" t="s">
        <v>263</v>
      </c>
      <c r="G169" s="131" t="s">
        <v>226</v>
      </c>
      <c r="H169" s="132">
        <v>12</v>
      </c>
      <c r="I169" s="133">
        <v>226.01</v>
      </c>
      <c r="J169" s="134">
        <f>ROUND(I169*H169,2)</f>
        <v>2712.12</v>
      </c>
      <c r="K169" s="130" t="s">
        <v>264</v>
      </c>
      <c r="L169" s="33"/>
      <c r="M169" s="135" t="s">
        <v>32</v>
      </c>
      <c r="N169" s="136" t="s">
        <v>47</v>
      </c>
      <c r="P169" s="137">
        <f>O169*H169</f>
        <v>0</v>
      </c>
      <c r="Q169" s="137">
        <v>0</v>
      </c>
      <c r="R169" s="137">
        <f>Q169*H169</f>
        <v>0</v>
      </c>
      <c r="S169" s="137">
        <v>6.4999999999999997E-3</v>
      </c>
      <c r="T169" s="138">
        <f>S169*H169</f>
        <v>7.8E-2</v>
      </c>
      <c r="AR169" s="139" t="s">
        <v>161</v>
      </c>
      <c r="AT169" s="139" t="s">
        <v>156</v>
      </c>
      <c r="AU169" s="139" t="s">
        <v>86</v>
      </c>
      <c r="AY169" s="17" t="s">
        <v>153</v>
      </c>
      <c r="BE169" s="140">
        <f>IF(N169="základní",J169,0)</f>
        <v>2712.12</v>
      </c>
      <c r="BF169" s="140">
        <f>IF(N169="snížená",J169,0)</f>
        <v>0</v>
      </c>
      <c r="BG169" s="140">
        <f>IF(N169="zákl. přenesená",J169,0)</f>
        <v>0</v>
      </c>
      <c r="BH169" s="140">
        <f>IF(N169="sníž. přenesená",J169,0)</f>
        <v>0</v>
      </c>
      <c r="BI169" s="140">
        <f>IF(N169="nulová",J169,0)</f>
        <v>0</v>
      </c>
      <c r="BJ169" s="17" t="s">
        <v>84</v>
      </c>
      <c r="BK169" s="140">
        <f>ROUND(I169*H169,2)</f>
        <v>2712.12</v>
      </c>
      <c r="BL169" s="17" t="s">
        <v>161</v>
      </c>
      <c r="BM169" s="139" t="s">
        <v>889</v>
      </c>
    </row>
    <row r="170" spans="2:65" s="12" customFormat="1">
      <c r="B170" s="145"/>
      <c r="D170" s="146" t="s">
        <v>165</v>
      </c>
      <c r="E170" s="147" t="s">
        <v>32</v>
      </c>
      <c r="F170" s="148" t="s">
        <v>266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8</v>
      </c>
      <c r="H171" s="155">
        <v>12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84</v>
      </c>
      <c r="AY171" s="153" t="s">
        <v>153</v>
      </c>
    </row>
    <row r="172" spans="2:65" s="1" customFormat="1" ht="24.2" customHeight="1">
      <c r="B172" s="33"/>
      <c r="C172" s="128" t="s">
        <v>261</v>
      </c>
      <c r="D172" s="128" t="s">
        <v>156</v>
      </c>
      <c r="E172" s="129" t="s">
        <v>269</v>
      </c>
      <c r="F172" s="130" t="s">
        <v>270</v>
      </c>
      <c r="G172" s="131" t="s">
        <v>271</v>
      </c>
      <c r="H172" s="132">
        <v>2</v>
      </c>
      <c r="I172" s="133">
        <v>84.76</v>
      </c>
      <c r="J172" s="134">
        <f>ROUND(I172*H172,2)</f>
        <v>169.52</v>
      </c>
      <c r="K172" s="130" t="s">
        <v>160</v>
      </c>
      <c r="L172" s="33"/>
      <c r="M172" s="135" t="s">
        <v>32</v>
      </c>
      <c r="N172" s="136" t="s">
        <v>47</v>
      </c>
      <c r="P172" s="137">
        <f>O172*H172</f>
        <v>0</v>
      </c>
      <c r="Q172" s="137">
        <v>0</v>
      </c>
      <c r="R172" s="137">
        <f>Q172*H172</f>
        <v>0</v>
      </c>
      <c r="S172" s="137">
        <v>2.5000000000000001E-2</v>
      </c>
      <c r="T172" s="138">
        <f>S172*H172</f>
        <v>0.05</v>
      </c>
      <c r="AR172" s="139" t="s">
        <v>261</v>
      </c>
      <c r="AT172" s="139" t="s">
        <v>156</v>
      </c>
      <c r="AU172" s="139" t="s">
        <v>86</v>
      </c>
      <c r="AY172" s="17" t="s">
        <v>153</v>
      </c>
      <c r="BE172" s="140">
        <f>IF(N172="základní",J172,0)</f>
        <v>169.52</v>
      </c>
      <c r="BF172" s="140">
        <f>IF(N172="snížená",J172,0)</f>
        <v>0</v>
      </c>
      <c r="BG172" s="140">
        <f>IF(N172="zákl. přenesená",J172,0)</f>
        <v>0</v>
      </c>
      <c r="BH172" s="140">
        <f>IF(N172="sníž. přenesená",J172,0)</f>
        <v>0</v>
      </c>
      <c r="BI172" s="140">
        <f>IF(N172="nulová",J172,0)</f>
        <v>0</v>
      </c>
      <c r="BJ172" s="17" t="s">
        <v>84</v>
      </c>
      <c r="BK172" s="140">
        <f>ROUND(I172*H172,2)</f>
        <v>169.52</v>
      </c>
      <c r="BL172" s="17" t="s">
        <v>261</v>
      </c>
      <c r="BM172" s="139" t="s">
        <v>890</v>
      </c>
    </row>
    <row r="173" spans="2:65" s="1" customFormat="1">
      <c r="B173" s="33"/>
      <c r="D173" s="141" t="s">
        <v>163</v>
      </c>
      <c r="F173" s="142" t="s">
        <v>273</v>
      </c>
      <c r="I173" s="143"/>
      <c r="L173" s="33"/>
      <c r="M173" s="144"/>
      <c r="T173" s="54"/>
      <c r="AT173" s="17" t="s">
        <v>163</v>
      </c>
      <c r="AU173" s="17" t="s">
        <v>86</v>
      </c>
    </row>
    <row r="174" spans="2:65" s="12" customFormat="1">
      <c r="B174" s="145"/>
      <c r="D174" s="146" t="s">
        <v>165</v>
      </c>
      <c r="E174" s="147" t="s">
        <v>32</v>
      </c>
      <c r="F174" s="148" t="s">
        <v>274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86</v>
      </c>
      <c r="H175" s="155">
        <v>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84</v>
      </c>
      <c r="AY175" s="153" t="s">
        <v>153</v>
      </c>
    </row>
    <row r="176" spans="2:65" s="1" customFormat="1" ht="21.75" customHeight="1">
      <c r="B176" s="33"/>
      <c r="C176" s="128" t="s">
        <v>268</v>
      </c>
      <c r="D176" s="128" t="s">
        <v>156</v>
      </c>
      <c r="E176" s="129" t="s">
        <v>275</v>
      </c>
      <c r="F176" s="130" t="s">
        <v>276</v>
      </c>
      <c r="G176" s="131" t="s">
        <v>159</v>
      </c>
      <c r="H176" s="132">
        <v>3.0960000000000001</v>
      </c>
      <c r="I176" s="133">
        <v>226.01</v>
      </c>
      <c r="J176" s="134">
        <f>ROUND(I176*H176,2)</f>
        <v>699.73</v>
      </c>
      <c r="K176" s="130" t="s">
        <v>160</v>
      </c>
      <c r="L176" s="33"/>
      <c r="M176" s="135" t="s">
        <v>32</v>
      </c>
      <c r="N176" s="136" t="s">
        <v>47</v>
      </c>
      <c r="P176" s="137">
        <f>O176*H176</f>
        <v>0</v>
      </c>
      <c r="Q176" s="137">
        <v>0</v>
      </c>
      <c r="R176" s="137">
        <f>Q176*H176</f>
        <v>0</v>
      </c>
      <c r="S176" s="137">
        <v>0.05</v>
      </c>
      <c r="T176" s="138">
        <f>S176*H176</f>
        <v>0.15480000000000002</v>
      </c>
      <c r="AR176" s="139" t="s">
        <v>161</v>
      </c>
      <c r="AT176" s="139" t="s">
        <v>156</v>
      </c>
      <c r="AU176" s="139" t="s">
        <v>86</v>
      </c>
      <c r="AY176" s="17" t="s">
        <v>153</v>
      </c>
      <c r="BE176" s="140">
        <f>IF(N176="základní",J176,0)</f>
        <v>699.73</v>
      </c>
      <c r="BF176" s="140">
        <f>IF(N176="snížená",J176,0)</f>
        <v>0</v>
      </c>
      <c r="BG176" s="140">
        <f>IF(N176="zákl. přenesená",J176,0)</f>
        <v>0</v>
      </c>
      <c r="BH176" s="140">
        <f>IF(N176="sníž. přenesená",J176,0)</f>
        <v>0</v>
      </c>
      <c r="BI176" s="140">
        <f>IF(N176="nulová",J176,0)</f>
        <v>0</v>
      </c>
      <c r="BJ176" s="17" t="s">
        <v>84</v>
      </c>
      <c r="BK176" s="140">
        <f>ROUND(I176*H176,2)</f>
        <v>699.73</v>
      </c>
      <c r="BL176" s="17" t="s">
        <v>161</v>
      </c>
      <c r="BM176" s="139" t="s">
        <v>891</v>
      </c>
    </row>
    <row r="177" spans="2:65" s="1" customFormat="1">
      <c r="B177" s="33"/>
      <c r="D177" s="141" t="s">
        <v>163</v>
      </c>
      <c r="F177" s="142" t="s">
        <v>278</v>
      </c>
      <c r="I177" s="143"/>
      <c r="L177" s="33"/>
      <c r="M177" s="144"/>
      <c r="T177" s="54"/>
      <c r="AT177" s="17" t="s">
        <v>163</v>
      </c>
      <c r="AU177" s="17" t="s">
        <v>86</v>
      </c>
    </row>
    <row r="178" spans="2:65" s="12" customFormat="1">
      <c r="B178" s="145"/>
      <c r="D178" s="146" t="s">
        <v>165</v>
      </c>
      <c r="E178" s="147" t="s">
        <v>32</v>
      </c>
      <c r="F178" s="148" t="s">
        <v>176</v>
      </c>
      <c r="H178" s="147" t="s">
        <v>32</v>
      </c>
      <c r="I178" s="149"/>
      <c r="L178" s="145"/>
      <c r="M178" s="150"/>
      <c r="T178" s="151"/>
      <c r="AT178" s="147" t="s">
        <v>165</v>
      </c>
      <c r="AU178" s="147" t="s">
        <v>86</v>
      </c>
      <c r="AV178" s="12" t="s">
        <v>84</v>
      </c>
      <c r="AW178" s="12" t="s">
        <v>37</v>
      </c>
      <c r="AX178" s="12" t="s">
        <v>76</v>
      </c>
      <c r="AY178" s="147" t="s">
        <v>153</v>
      </c>
    </row>
    <row r="179" spans="2:65" s="13" customFormat="1">
      <c r="B179" s="152"/>
      <c r="D179" s="146" t="s">
        <v>165</v>
      </c>
      <c r="E179" s="153" t="s">
        <v>32</v>
      </c>
      <c r="F179" s="154" t="s">
        <v>857</v>
      </c>
      <c r="H179" s="155">
        <v>1.3120000000000001</v>
      </c>
      <c r="I179" s="156"/>
      <c r="L179" s="152"/>
      <c r="M179" s="157"/>
      <c r="T179" s="158"/>
      <c r="AT179" s="153" t="s">
        <v>165</v>
      </c>
      <c r="AU179" s="153" t="s">
        <v>86</v>
      </c>
      <c r="AV179" s="13" t="s">
        <v>86</v>
      </c>
      <c r="AW179" s="13" t="s">
        <v>37</v>
      </c>
      <c r="AX179" s="13" t="s">
        <v>76</v>
      </c>
      <c r="AY179" s="153" t="s">
        <v>153</v>
      </c>
    </row>
    <row r="180" spans="2:65" s="12" customFormat="1">
      <c r="B180" s="145"/>
      <c r="D180" s="146" t="s">
        <v>165</v>
      </c>
      <c r="E180" s="147" t="s">
        <v>32</v>
      </c>
      <c r="F180" s="148" t="s">
        <v>858</v>
      </c>
      <c r="H180" s="147" t="s">
        <v>32</v>
      </c>
      <c r="I180" s="149"/>
      <c r="L180" s="145"/>
      <c r="M180" s="150"/>
      <c r="T180" s="151"/>
      <c r="AT180" s="147" t="s">
        <v>165</v>
      </c>
      <c r="AU180" s="147" t="s">
        <v>86</v>
      </c>
      <c r="AV180" s="12" t="s">
        <v>84</v>
      </c>
      <c r="AW180" s="12" t="s">
        <v>37</v>
      </c>
      <c r="AX180" s="12" t="s">
        <v>76</v>
      </c>
      <c r="AY180" s="147" t="s">
        <v>153</v>
      </c>
    </row>
    <row r="181" spans="2:65" s="13" customFormat="1">
      <c r="B181" s="152"/>
      <c r="D181" s="146" t="s">
        <v>165</v>
      </c>
      <c r="E181" s="153" t="s">
        <v>32</v>
      </c>
      <c r="F181" s="154" t="s">
        <v>859</v>
      </c>
      <c r="H181" s="155">
        <v>1.784</v>
      </c>
      <c r="I181" s="156"/>
      <c r="L181" s="152"/>
      <c r="M181" s="157"/>
      <c r="T181" s="158"/>
      <c r="AT181" s="153" t="s">
        <v>165</v>
      </c>
      <c r="AU181" s="153" t="s">
        <v>86</v>
      </c>
      <c r="AV181" s="13" t="s">
        <v>86</v>
      </c>
      <c r="AW181" s="13" t="s">
        <v>37</v>
      </c>
      <c r="AX181" s="13" t="s">
        <v>76</v>
      </c>
      <c r="AY181" s="153" t="s">
        <v>153</v>
      </c>
    </row>
    <row r="182" spans="2:65" s="14" customFormat="1">
      <c r="B182" s="159"/>
      <c r="D182" s="146" t="s">
        <v>165</v>
      </c>
      <c r="E182" s="160" t="s">
        <v>32</v>
      </c>
      <c r="F182" s="161" t="s">
        <v>178</v>
      </c>
      <c r="H182" s="162">
        <v>3.0960000000000001</v>
      </c>
      <c r="I182" s="163"/>
      <c r="L182" s="159"/>
      <c r="M182" s="164"/>
      <c r="T182" s="165"/>
      <c r="AT182" s="160" t="s">
        <v>165</v>
      </c>
      <c r="AU182" s="160" t="s">
        <v>86</v>
      </c>
      <c r="AV182" s="14" t="s">
        <v>161</v>
      </c>
      <c r="AW182" s="14" t="s">
        <v>37</v>
      </c>
      <c r="AX182" s="14" t="s">
        <v>84</v>
      </c>
      <c r="AY182" s="160" t="s">
        <v>153</v>
      </c>
    </row>
    <row r="183" spans="2:65" s="1" customFormat="1" ht="24.2" customHeight="1">
      <c r="B183" s="33"/>
      <c r="C183" s="128" t="s">
        <v>267</v>
      </c>
      <c r="D183" s="128" t="s">
        <v>156</v>
      </c>
      <c r="E183" s="129" t="s">
        <v>280</v>
      </c>
      <c r="F183" s="130" t="s">
        <v>281</v>
      </c>
      <c r="G183" s="131" t="s">
        <v>159</v>
      </c>
      <c r="H183" s="132">
        <v>7.8380000000000001</v>
      </c>
      <c r="I183" s="133">
        <v>226.01</v>
      </c>
      <c r="J183" s="134">
        <f>ROUND(I183*H183,2)</f>
        <v>1771.47</v>
      </c>
      <c r="K183" s="130" t="s">
        <v>160</v>
      </c>
      <c r="L183" s="33"/>
      <c r="M183" s="135" t="s">
        <v>32</v>
      </c>
      <c r="N183" s="136" t="s">
        <v>47</v>
      </c>
      <c r="P183" s="137">
        <f>O183*H183</f>
        <v>0</v>
      </c>
      <c r="Q183" s="137">
        <v>0</v>
      </c>
      <c r="R183" s="137">
        <f>Q183*H183</f>
        <v>0</v>
      </c>
      <c r="S183" s="137">
        <v>4.5999999999999999E-2</v>
      </c>
      <c r="T183" s="138">
        <f>S183*H183</f>
        <v>0.36054799999999998</v>
      </c>
      <c r="AR183" s="139" t="s">
        <v>161</v>
      </c>
      <c r="AT183" s="139" t="s">
        <v>156</v>
      </c>
      <c r="AU183" s="139" t="s">
        <v>86</v>
      </c>
      <c r="AY183" s="17" t="s">
        <v>153</v>
      </c>
      <c r="BE183" s="140">
        <f>IF(N183="základní",J183,0)</f>
        <v>1771.47</v>
      </c>
      <c r="BF183" s="140">
        <f>IF(N183="snížená",J183,0)</f>
        <v>0</v>
      </c>
      <c r="BG183" s="140">
        <f>IF(N183="zákl. přenesená",J183,0)</f>
        <v>0</v>
      </c>
      <c r="BH183" s="140">
        <f>IF(N183="sníž. přenesená",J183,0)</f>
        <v>0</v>
      </c>
      <c r="BI183" s="140">
        <f>IF(N183="nulová",J183,0)</f>
        <v>0</v>
      </c>
      <c r="BJ183" s="17" t="s">
        <v>84</v>
      </c>
      <c r="BK183" s="140">
        <f>ROUND(I183*H183,2)</f>
        <v>1771.47</v>
      </c>
      <c r="BL183" s="17" t="s">
        <v>161</v>
      </c>
      <c r="BM183" s="139" t="s">
        <v>892</v>
      </c>
    </row>
    <row r="184" spans="2:65" s="1" customFormat="1">
      <c r="B184" s="33"/>
      <c r="D184" s="141" t="s">
        <v>163</v>
      </c>
      <c r="F184" s="142" t="s">
        <v>283</v>
      </c>
      <c r="I184" s="143"/>
      <c r="L184" s="33"/>
      <c r="M184" s="144"/>
      <c r="T184" s="54"/>
      <c r="AT184" s="17" t="s">
        <v>163</v>
      </c>
      <c r="AU184" s="17" t="s">
        <v>86</v>
      </c>
    </row>
    <row r="185" spans="2:65" s="12" customFormat="1">
      <c r="B185" s="145"/>
      <c r="D185" s="146" t="s">
        <v>165</v>
      </c>
      <c r="E185" s="147" t="s">
        <v>32</v>
      </c>
      <c r="F185" s="148" t="s">
        <v>176</v>
      </c>
      <c r="H185" s="147" t="s">
        <v>32</v>
      </c>
      <c r="I185" s="149"/>
      <c r="L185" s="145"/>
      <c r="M185" s="150"/>
      <c r="T185" s="151"/>
      <c r="AT185" s="147" t="s">
        <v>165</v>
      </c>
      <c r="AU185" s="147" t="s">
        <v>86</v>
      </c>
      <c r="AV185" s="12" t="s">
        <v>84</v>
      </c>
      <c r="AW185" s="12" t="s">
        <v>37</v>
      </c>
      <c r="AX185" s="12" t="s">
        <v>76</v>
      </c>
      <c r="AY185" s="147" t="s">
        <v>153</v>
      </c>
    </row>
    <row r="186" spans="2:65" s="13" customFormat="1">
      <c r="B186" s="152"/>
      <c r="D186" s="146" t="s">
        <v>165</v>
      </c>
      <c r="E186" s="153" t="s">
        <v>32</v>
      </c>
      <c r="F186" s="154" t="s">
        <v>870</v>
      </c>
      <c r="H186" s="155">
        <v>4.6840000000000002</v>
      </c>
      <c r="I186" s="156"/>
      <c r="L186" s="152"/>
      <c r="M186" s="157"/>
      <c r="T186" s="158"/>
      <c r="AT186" s="153" t="s">
        <v>165</v>
      </c>
      <c r="AU186" s="153" t="s">
        <v>86</v>
      </c>
      <c r="AV186" s="13" t="s">
        <v>86</v>
      </c>
      <c r="AW186" s="13" t="s">
        <v>37</v>
      </c>
      <c r="AX186" s="13" t="s">
        <v>76</v>
      </c>
      <c r="AY186" s="153" t="s">
        <v>153</v>
      </c>
    </row>
    <row r="187" spans="2:65" s="12" customFormat="1">
      <c r="B187" s="145"/>
      <c r="D187" s="146" t="s">
        <v>165</v>
      </c>
      <c r="E187" s="147" t="s">
        <v>32</v>
      </c>
      <c r="F187" s="148" t="s">
        <v>858</v>
      </c>
      <c r="H187" s="147" t="s">
        <v>32</v>
      </c>
      <c r="I187" s="149"/>
      <c r="L187" s="145"/>
      <c r="M187" s="150"/>
      <c r="T187" s="151"/>
      <c r="AT187" s="147" t="s">
        <v>165</v>
      </c>
      <c r="AU187" s="147" t="s">
        <v>86</v>
      </c>
      <c r="AV187" s="12" t="s">
        <v>84</v>
      </c>
      <c r="AW187" s="12" t="s">
        <v>37</v>
      </c>
      <c r="AX187" s="12" t="s">
        <v>76</v>
      </c>
      <c r="AY187" s="147" t="s">
        <v>153</v>
      </c>
    </row>
    <row r="188" spans="2:65" s="13" customFormat="1">
      <c r="B188" s="152"/>
      <c r="D188" s="146" t="s">
        <v>165</v>
      </c>
      <c r="E188" s="153" t="s">
        <v>32</v>
      </c>
      <c r="F188" s="154" t="s">
        <v>871</v>
      </c>
      <c r="H188" s="155">
        <v>3.1539999999999999</v>
      </c>
      <c r="I188" s="156"/>
      <c r="L188" s="152"/>
      <c r="M188" s="157"/>
      <c r="T188" s="158"/>
      <c r="AT188" s="153" t="s">
        <v>165</v>
      </c>
      <c r="AU188" s="153" t="s">
        <v>86</v>
      </c>
      <c r="AV188" s="13" t="s">
        <v>86</v>
      </c>
      <c r="AW188" s="13" t="s">
        <v>37</v>
      </c>
      <c r="AX188" s="13" t="s">
        <v>76</v>
      </c>
      <c r="AY188" s="153" t="s">
        <v>153</v>
      </c>
    </row>
    <row r="189" spans="2:65" s="14" customFormat="1">
      <c r="B189" s="159"/>
      <c r="D189" s="146" t="s">
        <v>165</v>
      </c>
      <c r="E189" s="160" t="s">
        <v>32</v>
      </c>
      <c r="F189" s="161" t="s">
        <v>178</v>
      </c>
      <c r="H189" s="162">
        <v>7.8380000000000001</v>
      </c>
      <c r="I189" s="163"/>
      <c r="L189" s="159"/>
      <c r="M189" s="164"/>
      <c r="T189" s="165"/>
      <c r="AT189" s="160" t="s">
        <v>165</v>
      </c>
      <c r="AU189" s="160" t="s">
        <v>86</v>
      </c>
      <c r="AV189" s="14" t="s">
        <v>161</v>
      </c>
      <c r="AW189" s="14" t="s">
        <v>37</v>
      </c>
      <c r="AX189" s="14" t="s">
        <v>84</v>
      </c>
      <c r="AY189" s="160" t="s">
        <v>153</v>
      </c>
    </row>
    <row r="190" spans="2:65" s="1" customFormat="1" ht="24.2" customHeight="1">
      <c r="B190" s="33"/>
      <c r="C190" s="128" t="s">
        <v>279</v>
      </c>
      <c r="D190" s="128" t="s">
        <v>156</v>
      </c>
      <c r="E190" s="129" t="s">
        <v>286</v>
      </c>
      <c r="F190" s="130" t="s">
        <v>287</v>
      </c>
      <c r="G190" s="131" t="s">
        <v>288</v>
      </c>
      <c r="H190" s="132">
        <v>1</v>
      </c>
      <c r="I190" s="133">
        <v>2919.36</v>
      </c>
      <c r="J190" s="134">
        <f>ROUND(I190*H190,2)</f>
        <v>2919.36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1.0000000000000001E-5</v>
      </c>
      <c r="R190" s="137">
        <f>Q190*H190</f>
        <v>1.0000000000000001E-5</v>
      </c>
      <c r="S190" s="137">
        <v>0</v>
      </c>
      <c r="T190" s="138">
        <f>S190*H190</f>
        <v>0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2919.36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2919.36</v>
      </c>
      <c r="BL190" s="17" t="s">
        <v>161</v>
      </c>
      <c r="BM190" s="139" t="s">
        <v>893</v>
      </c>
    </row>
    <row r="191" spans="2:65" s="11" customFormat="1" ht="22.9" customHeight="1">
      <c r="B191" s="116"/>
      <c r="D191" s="117" t="s">
        <v>75</v>
      </c>
      <c r="E191" s="126" t="s">
        <v>290</v>
      </c>
      <c r="F191" s="126" t="s">
        <v>291</v>
      </c>
      <c r="I191" s="119"/>
      <c r="J191" s="127">
        <f>BK191</f>
        <v>6103.52</v>
      </c>
      <c r="L191" s="116"/>
      <c r="M191" s="121"/>
      <c r="P191" s="122">
        <f>SUM(P192:P202)</f>
        <v>0</v>
      </c>
      <c r="R191" s="122">
        <f>SUM(R192:R202)</f>
        <v>0</v>
      </c>
      <c r="T191" s="123">
        <f>SUM(T192:T202)</f>
        <v>0</v>
      </c>
      <c r="AR191" s="117" t="s">
        <v>84</v>
      </c>
      <c r="AT191" s="124" t="s">
        <v>75</v>
      </c>
      <c r="AU191" s="124" t="s">
        <v>84</v>
      </c>
      <c r="AY191" s="117" t="s">
        <v>153</v>
      </c>
      <c r="BK191" s="125">
        <f>SUM(BK192:BK202)</f>
        <v>6103.52</v>
      </c>
    </row>
    <row r="192" spans="2:65" s="1" customFormat="1" ht="24.2" customHeight="1">
      <c r="B192" s="33"/>
      <c r="C192" s="128" t="s">
        <v>285</v>
      </c>
      <c r="D192" s="128" t="s">
        <v>156</v>
      </c>
      <c r="E192" s="129" t="s">
        <v>292</v>
      </c>
      <c r="F192" s="130" t="s">
        <v>293</v>
      </c>
      <c r="G192" s="131" t="s">
        <v>294</v>
      </c>
      <c r="H192" s="132">
        <v>2.3149999999999999</v>
      </c>
      <c r="I192" s="133">
        <v>1271.33</v>
      </c>
      <c r="J192" s="134">
        <f>ROUND(I192*H192,2)</f>
        <v>2943.13</v>
      </c>
      <c r="K192" s="130" t="s">
        <v>160</v>
      </c>
      <c r="L192" s="33"/>
      <c r="M192" s="135" t="s">
        <v>32</v>
      </c>
      <c r="N192" s="136" t="s">
        <v>47</v>
      </c>
      <c r="P192" s="137">
        <f>O192*H192</f>
        <v>0</v>
      </c>
      <c r="Q192" s="137">
        <v>0</v>
      </c>
      <c r="R192" s="137">
        <f>Q192*H192</f>
        <v>0</v>
      </c>
      <c r="S192" s="137">
        <v>0</v>
      </c>
      <c r="T192" s="138">
        <f>S192*H192</f>
        <v>0</v>
      </c>
      <c r="AR192" s="139" t="s">
        <v>161</v>
      </c>
      <c r="AT192" s="139" t="s">
        <v>156</v>
      </c>
      <c r="AU192" s="139" t="s">
        <v>86</v>
      </c>
      <c r="AY192" s="17" t="s">
        <v>153</v>
      </c>
      <c r="BE192" s="140">
        <f>IF(N192="základní",J192,0)</f>
        <v>2943.13</v>
      </c>
      <c r="BF192" s="140">
        <f>IF(N192="snížená",J192,0)</f>
        <v>0</v>
      </c>
      <c r="BG192" s="140">
        <f>IF(N192="zákl. přenesená",J192,0)</f>
        <v>0</v>
      </c>
      <c r="BH192" s="140">
        <f>IF(N192="sníž. přenesená",J192,0)</f>
        <v>0</v>
      </c>
      <c r="BI192" s="140">
        <f>IF(N192="nulová",J192,0)</f>
        <v>0</v>
      </c>
      <c r="BJ192" s="17" t="s">
        <v>84</v>
      </c>
      <c r="BK192" s="140">
        <f>ROUND(I192*H192,2)</f>
        <v>2943.13</v>
      </c>
      <c r="BL192" s="17" t="s">
        <v>161</v>
      </c>
      <c r="BM192" s="139" t="s">
        <v>894</v>
      </c>
    </row>
    <row r="193" spans="2:65" s="1" customFormat="1">
      <c r="B193" s="33"/>
      <c r="D193" s="141" t="s">
        <v>163</v>
      </c>
      <c r="F193" s="142" t="s">
        <v>296</v>
      </c>
      <c r="I193" s="143"/>
      <c r="L193" s="33"/>
      <c r="M193" s="144"/>
      <c r="T193" s="54"/>
      <c r="AT193" s="17" t="s">
        <v>163</v>
      </c>
      <c r="AU193" s="17" t="s">
        <v>86</v>
      </c>
    </row>
    <row r="194" spans="2:65" s="1" customFormat="1" ht="21.75" customHeight="1">
      <c r="B194" s="33"/>
      <c r="C194" s="128" t="s">
        <v>7</v>
      </c>
      <c r="D194" s="128" t="s">
        <v>156</v>
      </c>
      <c r="E194" s="129" t="s">
        <v>298</v>
      </c>
      <c r="F194" s="130" t="s">
        <v>299</v>
      </c>
      <c r="G194" s="131" t="s">
        <v>294</v>
      </c>
      <c r="H194" s="132">
        <v>2.3149999999999999</v>
      </c>
      <c r="I194" s="133">
        <v>452.03</v>
      </c>
      <c r="J194" s="134">
        <f>ROUND(I194*H194,2)</f>
        <v>1046.45</v>
      </c>
      <c r="K194" s="130" t="s">
        <v>160</v>
      </c>
      <c r="L194" s="33"/>
      <c r="M194" s="135" t="s">
        <v>32</v>
      </c>
      <c r="N194" s="136" t="s">
        <v>47</v>
      </c>
      <c r="P194" s="137">
        <f>O194*H194</f>
        <v>0</v>
      </c>
      <c r="Q194" s="137">
        <v>0</v>
      </c>
      <c r="R194" s="137">
        <f>Q194*H194</f>
        <v>0</v>
      </c>
      <c r="S194" s="137">
        <v>0</v>
      </c>
      <c r="T194" s="138">
        <f>S194*H194</f>
        <v>0</v>
      </c>
      <c r="AR194" s="139" t="s">
        <v>161</v>
      </c>
      <c r="AT194" s="139" t="s">
        <v>156</v>
      </c>
      <c r="AU194" s="139" t="s">
        <v>86</v>
      </c>
      <c r="AY194" s="17" t="s">
        <v>153</v>
      </c>
      <c r="BE194" s="140">
        <f>IF(N194="základní",J194,0)</f>
        <v>1046.45</v>
      </c>
      <c r="BF194" s="140">
        <f>IF(N194="snížená",J194,0)</f>
        <v>0</v>
      </c>
      <c r="BG194" s="140">
        <f>IF(N194="zákl. přenesená",J194,0)</f>
        <v>0</v>
      </c>
      <c r="BH194" s="140">
        <f>IF(N194="sníž. přenesená",J194,0)</f>
        <v>0</v>
      </c>
      <c r="BI194" s="140">
        <f>IF(N194="nulová",J194,0)</f>
        <v>0</v>
      </c>
      <c r="BJ194" s="17" t="s">
        <v>84</v>
      </c>
      <c r="BK194" s="140">
        <f>ROUND(I194*H194,2)</f>
        <v>1046.45</v>
      </c>
      <c r="BL194" s="17" t="s">
        <v>161</v>
      </c>
      <c r="BM194" s="139" t="s">
        <v>895</v>
      </c>
    </row>
    <row r="195" spans="2:65" s="1" customFormat="1">
      <c r="B195" s="33"/>
      <c r="D195" s="141" t="s">
        <v>163</v>
      </c>
      <c r="F195" s="142" t="s">
        <v>301</v>
      </c>
      <c r="I195" s="143"/>
      <c r="L195" s="33"/>
      <c r="M195" s="144"/>
      <c r="T195" s="54"/>
      <c r="AT195" s="17" t="s">
        <v>163</v>
      </c>
      <c r="AU195" s="17" t="s">
        <v>86</v>
      </c>
    </row>
    <row r="196" spans="2:65" s="1" customFormat="1" ht="24.2" customHeight="1">
      <c r="B196" s="33"/>
      <c r="C196" s="128" t="s">
        <v>297</v>
      </c>
      <c r="D196" s="128" t="s">
        <v>156</v>
      </c>
      <c r="E196" s="129" t="s">
        <v>303</v>
      </c>
      <c r="F196" s="130" t="s">
        <v>304</v>
      </c>
      <c r="G196" s="131" t="s">
        <v>294</v>
      </c>
      <c r="H196" s="132">
        <v>20.835000000000001</v>
      </c>
      <c r="I196" s="133">
        <v>12.52</v>
      </c>
      <c r="J196" s="134">
        <f>ROUND(I196*H196,2)</f>
        <v>260.85000000000002</v>
      </c>
      <c r="K196" s="130" t="s">
        <v>160</v>
      </c>
      <c r="L196" s="33"/>
      <c r="M196" s="135" t="s">
        <v>32</v>
      </c>
      <c r="N196" s="136" t="s">
        <v>47</v>
      </c>
      <c r="P196" s="137">
        <f>O196*H196</f>
        <v>0</v>
      </c>
      <c r="Q196" s="137">
        <v>0</v>
      </c>
      <c r="R196" s="137">
        <f>Q196*H196</f>
        <v>0</v>
      </c>
      <c r="S196" s="137">
        <v>0</v>
      </c>
      <c r="T196" s="138">
        <f>S196*H196</f>
        <v>0</v>
      </c>
      <c r="AR196" s="139" t="s">
        <v>161</v>
      </c>
      <c r="AT196" s="139" t="s">
        <v>156</v>
      </c>
      <c r="AU196" s="139" t="s">
        <v>86</v>
      </c>
      <c r="AY196" s="17" t="s">
        <v>153</v>
      </c>
      <c r="BE196" s="140">
        <f>IF(N196="základní",J196,0)</f>
        <v>260.85000000000002</v>
      </c>
      <c r="BF196" s="140">
        <f>IF(N196="snížená",J196,0)</f>
        <v>0</v>
      </c>
      <c r="BG196" s="140">
        <f>IF(N196="zákl. přenesená",J196,0)</f>
        <v>0</v>
      </c>
      <c r="BH196" s="140">
        <f>IF(N196="sníž. přenesená",J196,0)</f>
        <v>0</v>
      </c>
      <c r="BI196" s="140">
        <f>IF(N196="nulová",J196,0)</f>
        <v>0</v>
      </c>
      <c r="BJ196" s="17" t="s">
        <v>84</v>
      </c>
      <c r="BK196" s="140">
        <f>ROUND(I196*H196,2)</f>
        <v>260.85000000000002</v>
      </c>
      <c r="BL196" s="17" t="s">
        <v>161</v>
      </c>
      <c r="BM196" s="139" t="s">
        <v>896</v>
      </c>
    </row>
    <row r="197" spans="2:65" s="1" customFormat="1">
      <c r="B197" s="33"/>
      <c r="D197" s="141" t="s">
        <v>163</v>
      </c>
      <c r="F197" s="142" t="s">
        <v>306</v>
      </c>
      <c r="I197" s="143"/>
      <c r="L197" s="33"/>
      <c r="M197" s="144"/>
      <c r="T197" s="54"/>
      <c r="AT197" s="17" t="s">
        <v>163</v>
      </c>
      <c r="AU197" s="17" t="s">
        <v>86</v>
      </c>
    </row>
    <row r="198" spans="2:65" s="13" customFormat="1">
      <c r="B198" s="152"/>
      <c r="D198" s="146" t="s">
        <v>165</v>
      </c>
      <c r="E198" s="153" t="s">
        <v>32</v>
      </c>
      <c r="F198" s="154" t="s">
        <v>897</v>
      </c>
      <c r="H198" s="155">
        <v>20.835000000000001</v>
      </c>
      <c r="I198" s="156"/>
      <c r="L198" s="152"/>
      <c r="M198" s="157"/>
      <c r="T198" s="158"/>
      <c r="AT198" s="153" t="s">
        <v>165</v>
      </c>
      <c r="AU198" s="153" t="s">
        <v>86</v>
      </c>
      <c r="AV198" s="13" t="s">
        <v>86</v>
      </c>
      <c r="AW198" s="13" t="s">
        <v>37</v>
      </c>
      <c r="AX198" s="13" t="s">
        <v>84</v>
      </c>
      <c r="AY198" s="153" t="s">
        <v>153</v>
      </c>
    </row>
    <row r="199" spans="2:65" s="1" customFormat="1" ht="24.2" customHeight="1">
      <c r="B199" s="33"/>
      <c r="C199" s="128" t="s">
        <v>302</v>
      </c>
      <c r="D199" s="128" t="s">
        <v>156</v>
      </c>
      <c r="E199" s="129" t="s">
        <v>309</v>
      </c>
      <c r="F199" s="130" t="s">
        <v>310</v>
      </c>
      <c r="G199" s="131" t="s">
        <v>294</v>
      </c>
      <c r="H199" s="132">
        <v>2.1339999999999999</v>
      </c>
      <c r="I199" s="133">
        <v>800.47</v>
      </c>
      <c r="J199" s="134">
        <f>ROUND(I199*H199,2)</f>
        <v>1708.2</v>
      </c>
      <c r="K199" s="130" t="s">
        <v>160</v>
      </c>
      <c r="L199" s="33"/>
      <c r="M199" s="135" t="s">
        <v>32</v>
      </c>
      <c r="N199" s="136" t="s">
        <v>47</v>
      </c>
      <c r="P199" s="137">
        <f>O199*H199</f>
        <v>0</v>
      </c>
      <c r="Q199" s="137">
        <v>0</v>
      </c>
      <c r="R199" s="137">
        <f>Q199*H199</f>
        <v>0</v>
      </c>
      <c r="S199" s="137">
        <v>0</v>
      </c>
      <c r="T199" s="138">
        <f>S199*H199</f>
        <v>0</v>
      </c>
      <c r="AR199" s="139" t="s">
        <v>161</v>
      </c>
      <c r="AT199" s="139" t="s">
        <v>156</v>
      </c>
      <c r="AU199" s="139" t="s">
        <v>86</v>
      </c>
      <c r="AY199" s="17" t="s">
        <v>153</v>
      </c>
      <c r="BE199" s="140">
        <f>IF(N199="základní",J199,0)</f>
        <v>1708.2</v>
      </c>
      <c r="BF199" s="140">
        <f>IF(N199="snížená",J199,0)</f>
        <v>0</v>
      </c>
      <c r="BG199" s="140">
        <f>IF(N199="zákl. přenesená",J199,0)</f>
        <v>0</v>
      </c>
      <c r="BH199" s="140">
        <f>IF(N199="sníž. přenesená",J199,0)</f>
        <v>0</v>
      </c>
      <c r="BI199" s="140">
        <f>IF(N199="nulová",J199,0)</f>
        <v>0</v>
      </c>
      <c r="BJ199" s="17" t="s">
        <v>84</v>
      </c>
      <c r="BK199" s="140">
        <f>ROUND(I199*H199,2)</f>
        <v>1708.2</v>
      </c>
      <c r="BL199" s="17" t="s">
        <v>161</v>
      </c>
      <c r="BM199" s="139" t="s">
        <v>898</v>
      </c>
    </row>
    <row r="200" spans="2:65" s="1" customFormat="1">
      <c r="B200" s="33"/>
      <c r="D200" s="141" t="s">
        <v>163</v>
      </c>
      <c r="F200" s="142" t="s">
        <v>312</v>
      </c>
      <c r="I200" s="143"/>
      <c r="L200" s="33"/>
      <c r="M200" s="144"/>
      <c r="T200" s="54"/>
      <c r="AT200" s="17" t="s">
        <v>163</v>
      </c>
      <c r="AU200" s="17" t="s">
        <v>86</v>
      </c>
    </row>
    <row r="201" spans="2:65" s="1" customFormat="1" ht="24.2" customHeight="1">
      <c r="B201" s="33"/>
      <c r="C201" s="128" t="s">
        <v>308</v>
      </c>
      <c r="D201" s="128" t="s">
        <v>156</v>
      </c>
      <c r="E201" s="129" t="s">
        <v>314</v>
      </c>
      <c r="F201" s="130" t="s">
        <v>315</v>
      </c>
      <c r="G201" s="131" t="s">
        <v>294</v>
      </c>
      <c r="H201" s="132">
        <v>0.18099999999999999</v>
      </c>
      <c r="I201" s="133">
        <v>800.47</v>
      </c>
      <c r="J201" s="134">
        <f>ROUND(I201*H201,2)</f>
        <v>144.88999999999999</v>
      </c>
      <c r="K201" s="130" t="s">
        <v>160</v>
      </c>
      <c r="L201" s="33"/>
      <c r="M201" s="135" t="s">
        <v>32</v>
      </c>
      <c r="N201" s="136" t="s">
        <v>47</v>
      </c>
      <c r="P201" s="137">
        <f>O201*H201</f>
        <v>0</v>
      </c>
      <c r="Q201" s="137">
        <v>0</v>
      </c>
      <c r="R201" s="137">
        <f>Q201*H201</f>
        <v>0</v>
      </c>
      <c r="S201" s="137">
        <v>0</v>
      </c>
      <c r="T201" s="138">
        <f>S201*H201</f>
        <v>0</v>
      </c>
      <c r="AR201" s="139" t="s">
        <v>161</v>
      </c>
      <c r="AT201" s="139" t="s">
        <v>156</v>
      </c>
      <c r="AU201" s="139" t="s">
        <v>86</v>
      </c>
      <c r="AY201" s="17" t="s">
        <v>153</v>
      </c>
      <c r="BE201" s="140">
        <f>IF(N201="základní",J201,0)</f>
        <v>144.88999999999999</v>
      </c>
      <c r="BF201" s="140">
        <f>IF(N201="snížená",J201,0)</f>
        <v>0</v>
      </c>
      <c r="BG201" s="140">
        <f>IF(N201="zákl. přenesená",J201,0)</f>
        <v>0</v>
      </c>
      <c r="BH201" s="140">
        <f>IF(N201="sníž. přenesená",J201,0)</f>
        <v>0</v>
      </c>
      <c r="BI201" s="140">
        <f>IF(N201="nulová",J201,0)</f>
        <v>0</v>
      </c>
      <c r="BJ201" s="17" t="s">
        <v>84</v>
      </c>
      <c r="BK201" s="140">
        <f>ROUND(I201*H201,2)</f>
        <v>144.88999999999999</v>
      </c>
      <c r="BL201" s="17" t="s">
        <v>161</v>
      </c>
      <c r="BM201" s="139" t="s">
        <v>899</v>
      </c>
    </row>
    <row r="202" spans="2:65" s="1" customFormat="1">
      <c r="B202" s="33"/>
      <c r="D202" s="141" t="s">
        <v>163</v>
      </c>
      <c r="F202" s="142" t="s">
        <v>317</v>
      </c>
      <c r="I202" s="143"/>
      <c r="L202" s="33"/>
      <c r="M202" s="144"/>
      <c r="T202" s="54"/>
      <c r="AT202" s="17" t="s">
        <v>163</v>
      </c>
      <c r="AU202" s="17" t="s">
        <v>86</v>
      </c>
    </row>
    <row r="203" spans="2:65" s="11" customFormat="1" ht="22.9" customHeight="1">
      <c r="B203" s="116"/>
      <c r="D203" s="117" t="s">
        <v>75</v>
      </c>
      <c r="E203" s="126" t="s">
        <v>318</v>
      </c>
      <c r="F203" s="126" t="s">
        <v>319</v>
      </c>
      <c r="I203" s="119"/>
      <c r="J203" s="127">
        <f>BK203</f>
        <v>3213.92</v>
      </c>
      <c r="L203" s="116"/>
      <c r="M203" s="121"/>
      <c r="P203" s="122">
        <f>SUM(P204:P205)</f>
        <v>0</v>
      </c>
      <c r="R203" s="122">
        <f>SUM(R204:R205)</f>
        <v>0</v>
      </c>
      <c r="T203" s="123">
        <f>SUM(T204:T205)</f>
        <v>0</v>
      </c>
      <c r="AR203" s="117" t="s">
        <v>84</v>
      </c>
      <c r="AT203" s="124" t="s">
        <v>75</v>
      </c>
      <c r="AU203" s="124" t="s">
        <v>84</v>
      </c>
      <c r="AY203" s="117" t="s">
        <v>153</v>
      </c>
      <c r="BK203" s="125">
        <f>SUM(BK204:BK205)</f>
        <v>3213.92</v>
      </c>
    </row>
    <row r="204" spans="2:65" s="1" customFormat="1" ht="37.9" customHeight="1">
      <c r="B204" s="33"/>
      <c r="C204" s="128" t="s">
        <v>313</v>
      </c>
      <c r="D204" s="128" t="s">
        <v>156</v>
      </c>
      <c r="E204" s="129" t="s">
        <v>321</v>
      </c>
      <c r="F204" s="130" t="s">
        <v>322</v>
      </c>
      <c r="G204" s="131" t="s">
        <v>294</v>
      </c>
      <c r="H204" s="132">
        <v>2.528</v>
      </c>
      <c r="I204" s="133">
        <v>1271.33</v>
      </c>
      <c r="J204" s="134">
        <f>ROUND(I204*H204,2)</f>
        <v>3213.92</v>
      </c>
      <c r="K204" s="130" t="s">
        <v>160</v>
      </c>
      <c r="L204" s="33"/>
      <c r="M204" s="135" t="s">
        <v>32</v>
      </c>
      <c r="N204" s="136" t="s">
        <v>47</v>
      </c>
      <c r="P204" s="137">
        <f>O204*H204</f>
        <v>0</v>
      </c>
      <c r="Q204" s="137">
        <v>0</v>
      </c>
      <c r="R204" s="137">
        <f>Q204*H204</f>
        <v>0</v>
      </c>
      <c r="S204" s="137">
        <v>0</v>
      </c>
      <c r="T204" s="138">
        <f>S204*H204</f>
        <v>0</v>
      </c>
      <c r="AR204" s="139" t="s">
        <v>161</v>
      </c>
      <c r="AT204" s="139" t="s">
        <v>156</v>
      </c>
      <c r="AU204" s="139" t="s">
        <v>86</v>
      </c>
      <c r="AY204" s="17" t="s">
        <v>153</v>
      </c>
      <c r="BE204" s="140">
        <f>IF(N204="základní",J204,0)</f>
        <v>3213.92</v>
      </c>
      <c r="BF204" s="140">
        <f>IF(N204="snížená",J204,0)</f>
        <v>0</v>
      </c>
      <c r="BG204" s="140">
        <f>IF(N204="zákl. přenesená",J204,0)</f>
        <v>0</v>
      </c>
      <c r="BH204" s="140">
        <f>IF(N204="sníž. přenesená",J204,0)</f>
        <v>0</v>
      </c>
      <c r="BI204" s="140">
        <f>IF(N204="nulová",J204,0)</f>
        <v>0</v>
      </c>
      <c r="BJ204" s="17" t="s">
        <v>84</v>
      </c>
      <c r="BK204" s="140">
        <f>ROUND(I204*H204,2)</f>
        <v>3213.92</v>
      </c>
      <c r="BL204" s="17" t="s">
        <v>161</v>
      </c>
      <c r="BM204" s="139" t="s">
        <v>900</v>
      </c>
    </row>
    <row r="205" spans="2:65" s="1" customFormat="1">
      <c r="B205" s="33"/>
      <c r="D205" s="141" t="s">
        <v>163</v>
      </c>
      <c r="F205" s="142" t="s">
        <v>324</v>
      </c>
      <c r="I205" s="143"/>
      <c r="L205" s="33"/>
      <c r="M205" s="144"/>
      <c r="T205" s="54"/>
      <c r="AT205" s="17" t="s">
        <v>163</v>
      </c>
      <c r="AU205" s="17" t="s">
        <v>86</v>
      </c>
    </row>
    <row r="206" spans="2:65" s="11" customFormat="1" ht="25.9" customHeight="1">
      <c r="B206" s="116"/>
      <c r="D206" s="117" t="s">
        <v>75</v>
      </c>
      <c r="E206" s="118" t="s">
        <v>325</v>
      </c>
      <c r="F206" s="118" t="s">
        <v>326</v>
      </c>
      <c r="I206" s="119"/>
      <c r="J206" s="120">
        <f>BK206</f>
        <v>94745.55</v>
      </c>
      <c r="L206" s="116"/>
      <c r="M206" s="121"/>
      <c r="P206" s="122">
        <f>P207+P221+P237+P273+P326+P338+P358+P371+P422+P452+P467</f>
        <v>0</v>
      </c>
      <c r="R206" s="122">
        <f>R207+R221+R237+R273+R326+R338+R358+R371+R422+R452+R467</f>
        <v>0.63629932360000008</v>
      </c>
      <c r="T206" s="123">
        <f>T207+T221+T237+T273+T326+T338+T358+T371+T422+T452+T467</f>
        <v>0.10287000000000002</v>
      </c>
      <c r="AR206" s="117" t="s">
        <v>86</v>
      </c>
      <c r="AT206" s="124" t="s">
        <v>75</v>
      </c>
      <c r="AU206" s="124" t="s">
        <v>76</v>
      </c>
      <c r="AY206" s="117" t="s">
        <v>153</v>
      </c>
      <c r="BK206" s="125">
        <f>BK207+BK221+BK237+BK273+BK326+BK338+BK358+BK371+BK422+BK452+BK467</f>
        <v>94745.55</v>
      </c>
    </row>
    <row r="207" spans="2:65" s="11" customFormat="1" ht="22.9" customHeight="1">
      <c r="B207" s="116"/>
      <c r="D207" s="117" t="s">
        <v>75</v>
      </c>
      <c r="E207" s="126" t="s">
        <v>327</v>
      </c>
      <c r="F207" s="126" t="s">
        <v>328</v>
      </c>
      <c r="I207" s="119"/>
      <c r="J207" s="127">
        <f>BK207</f>
        <v>6328.6600000000008</v>
      </c>
      <c r="L207" s="116"/>
      <c r="M207" s="121"/>
      <c r="P207" s="122">
        <f>SUM(P208:P220)</f>
        <v>0</v>
      </c>
      <c r="R207" s="122">
        <f>SUM(R208:R220)</f>
        <v>1.4740000000000001E-2</v>
      </c>
      <c r="T207" s="123">
        <f>SUM(T208:T220)</f>
        <v>0</v>
      </c>
      <c r="AR207" s="117" t="s">
        <v>86</v>
      </c>
      <c r="AT207" s="124" t="s">
        <v>75</v>
      </c>
      <c r="AU207" s="124" t="s">
        <v>84</v>
      </c>
      <c r="AY207" s="117" t="s">
        <v>153</v>
      </c>
      <c r="BK207" s="125">
        <f>SUM(BK208:BK220)</f>
        <v>6328.6600000000008</v>
      </c>
    </row>
    <row r="208" spans="2:65" s="1" customFormat="1" ht="16.5" customHeight="1">
      <c r="B208" s="33"/>
      <c r="C208" s="128" t="s">
        <v>320</v>
      </c>
      <c r="D208" s="128" t="s">
        <v>156</v>
      </c>
      <c r="E208" s="129" t="s">
        <v>330</v>
      </c>
      <c r="F208" s="130" t="s">
        <v>331</v>
      </c>
      <c r="G208" s="131" t="s">
        <v>226</v>
      </c>
      <c r="H208" s="132">
        <v>2</v>
      </c>
      <c r="I208" s="133">
        <v>452.03</v>
      </c>
      <c r="J208" s="134">
        <f>ROUND(I208*H208,2)</f>
        <v>904.06</v>
      </c>
      <c r="K208" s="130" t="s">
        <v>160</v>
      </c>
      <c r="L208" s="33"/>
      <c r="M208" s="135" t="s">
        <v>32</v>
      </c>
      <c r="N208" s="136" t="s">
        <v>47</v>
      </c>
      <c r="P208" s="137">
        <f>O208*H208</f>
        <v>0</v>
      </c>
      <c r="Q208" s="137">
        <v>7.1000000000000002E-4</v>
      </c>
      <c r="R208" s="137">
        <f>Q208*H208</f>
        <v>1.42E-3</v>
      </c>
      <c r="S208" s="137">
        <v>0</v>
      </c>
      <c r="T208" s="138">
        <f>S208*H208</f>
        <v>0</v>
      </c>
      <c r="AR208" s="139" t="s">
        <v>261</v>
      </c>
      <c r="AT208" s="139" t="s">
        <v>156</v>
      </c>
      <c r="AU208" s="139" t="s">
        <v>86</v>
      </c>
      <c r="AY208" s="17" t="s">
        <v>153</v>
      </c>
      <c r="BE208" s="140">
        <f>IF(N208="základní",J208,0)</f>
        <v>904.06</v>
      </c>
      <c r="BF208" s="140">
        <f>IF(N208="snížená",J208,0)</f>
        <v>0</v>
      </c>
      <c r="BG208" s="140">
        <f>IF(N208="zákl. přenesená",J208,0)</f>
        <v>0</v>
      </c>
      <c r="BH208" s="140">
        <f>IF(N208="sníž. přenesená",J208,0)</f>
        <v>0</v>
      </c>
      <c r="BI208" s="140">
        <f>IF(N208="nulová",J208,0)</f>
        <v>0</v>
      </c>
      <c r="BJ208" s="17" t="s">
        <v>84</v>
      </c>
      <c r="BK208" s="140">
        <f>ROUND(I208*H208,2)</f>
        <v>904.06</v>
      </c>
      <c r="BL208" s="17" t="s">
        <v>261</v>
      </c>
      <c r="BM208" s="139" t="s">
        <v>901</v>
      </c>
    </row>
    <row r="209" spans="2:65" s="1" customFormat="1">
      <c r="B209" s="33"/>
      <c r="D209" s="141" t="s">
        <v>163</v>
      </c>
      <c r="F209" s="142" t="s">
        <v>333</v>
      </c>
      <c r="I209" s="143"/>
      <c r="L209" s="33"/>
      <c r="M209" s="144"/>
      <c r="T209" s="54"/>
      <c r="AT209" s="17" t="s">
        <v>163</v>
      </c>
      <c r="AU209" s="17" t="s">
        <v>86</v>
      </c>
    </row>
    <row r="210" spans="2:65" s="1" customFormat="1" ht="16.5" customHeight="1">
      <c r="B210" s="33"/>
      <c r="C210" s="128" t="s">
        <v>329</v>
      </c>
      <c r="D210" s="128" t="s">
        <v>156</v>
      </c>
      <c r="E210" s="129" t="s">
        <v>335</v>
      </c>
      <c r="F210" s="130" t="s">
        <v>336</v>
      </c>
      <c r="G210" s="131" t="s">
        <v>226</v>
      </c>
      <c r="H210" s="132">
        <v>6</v>
      </c>
      <c r="I210" s="133">
        <v>555.62</v>
      </c>
      <c r="J210" s="134">
        <f>ROUND(I210*H210,2)</f>
        <v>3333.72</v>
      </c>
      <c r="K210" s="130" t="s">
        <v>160</v>
      </c>
      <c r="L210" s="33"/>
      <c r="M210" s="135" t="s">
        <v>32</v>
      </c>
      <c r="N210" s="136" t="s">
        <v>47</v>
      </c>
      <c r="P210" s="137">
        <f>O210*H210</f>
        <v>0</v>
      </c>
      <c r="Q210" s="137">
        <v>2.0600000000000002E-3</v>
      </c>
      <c r="R210" s="137">
        <f>Q210*H210</f>
        <v>1.2360000000000001E-2</v>
      </c>
      <c r="S210" s="137">
        <v>0</v>
      </c>
      <c r="T210" s="138">
        <f>S210*H210</f>
        <v>0</v>
      </c>
      <c r="AR210" s="139" t="s">
        <v>261</v>
      </c>
      <c r="AT210" s="139" t="s">
        <v>156</v>
      </c>
      <c r="AU210" s="139" t="s">
        <v>86</v>
      </c>
      <c r="AY210" s="17" t="s">
        <v>153</v>
      </c>
      <c r="BE210" s="140">
        <f>IF(N210="základní",J210,0)</f>
        <v>3333.72</v>
      </c>
      <c r="BF210" s="140">
        <f>IF(N210="snížená",J210,0)</f>
        <v>0</v>
      </c>
      <c r="BG210" s="140">
        <f>IF(N210="zákl. přenesená",J210,0)</f>
        <v>0</v>
      </c>
      <c r="BH210" s="140">
        <f>IF(N210="sníž. přenesená",J210,0)</f>
        <v>0</v>
      </c>
      <c r="BI210" s="140">
        <f>IF(N210="nulová",J210,0)</f>
        <v>0</v>
      </c>
      <c r="BJ210" s="17" t="s">
        <v>84</v>
      </c>
      <c r="BK210" s="140">
        <f>ROUND(I210*H210,2)</f>
        <v>3333.72</v>
      </c>
      <c r="BL210" s="17" t="s">
        <v>261</v>
      </c>
      <c r="BM210" s="139" t="s">
        <v>902</v>
      </c>
    </row>
    <row r="211" spans="2:65" s="1" customFormat="1">
      <c r="B211" s="33"/>
      <c r="D211" s="141" t="s">
        <v>163</v>
      </c>
      <c r="F211" s="142" t="s">
        <v>338</v>
      </c>
      <c r="I211" s="143"/>
      <c r="L211" s="33"/>
      <c r="M211" s="144"/>
      <c r="T211" s="54"/>
      <c r="AT211" s="17" t="s">
        <v>163</v>
      </c>
      <c r="AU211" s="17" t="s">
        <v>86</v>
      </c>
    </row>
    <row r="212" spans="2:65" s="1" customFormat="1" ht="16.5" customHeight="1">
      <c r="B212" s="33"/>
      <c r="C212" s="128" t="s">
        <v>334</v>
      </c>
      <c r="D212" s="128" t="s">
        <v>156</v>
      </c>
      <c r="E212" s="129" t="s">
        <v>340</v>
      </c>
      <c r="F212" s="130" t="s">
        <v>341</v>
      </c>
      <c r="G212" s="131" t="s">
        <v>226</v>
      </c>
      <c r="H212" s="132">
        <v>2</v>
      </c>
      <c r="I212" s="133">
        <v>395.53</v>
      </c>
      <c r="J212" s="134">
        <f>ROUND(I212*H212,2)</f>
        <v>791.06</v>
      </c>
      <c r="K212" s="130" t="s">
        <v>160</v>
      </c>
      <c r="L212" s="33"/>
      <c r="M212" s="135" t="s">
        <v>32</v>
      </c>
      <c r="N212" s="136" t="s">
        <v>47</v>
      </c>
      <c r="P212" s="137">
        <f>O212*H212</f>
        <v>0</v>
      </c>
      <c r="Q212" s="137">
        <v>4.8000000000000001E-4</v>
      </c>
      <c r="R212" s="137">
        <f>Q212*H212</f>
        <v>9.6000000000000002E-4</v>
      </c>
      <c r="S212" s="137">
        <v>0</v>
      </c>
      <c r="T212" s="138">
        <f>S212*H212</f>
        <v>0</v>
      </c>
      <c r="AR212" s="139" t="s">
        <v>261</v>
      </c>
      <c r="AT212" s="139" t="s">
        <v>156</v>
      </c>
      <c r="AU212" s="139" t="s">
        <v>86</v>
      </c>
      <c r="AY212" s="17" t="s">
        <v>153</v>
      </c>
      <c r="BE212" s="140">
        <f>IF(N212="základní",J212,0)</f>
        <v>791.06</v>
      </c>
      <c r="BF212" s="140">
        <f>IF(N212="snížená",J212,0)</f>
        <v>0</v>
      </c>
      <c r="BG212" s="140">
        <f>IF(N212="zákl. přenesená",J212,0)</f>
        <v>0</v>
      </c>
      <c r="BH212" s="140">
        <f>IF(N212="sníž. přenesená",J212,0)</f>
        <v>0</v>
      </c>
      <c r="BI212" s="140">
        <f>IF(N212="nulová",J212,0)</f>
        <v>0</v>
      </c>
      <c r="BJ212" s="17" t="s">
        <v>84</v>
      </c>
      <c r="BK212" s="140">
        <f>ROUND(I212*H212,2)</f>
        <v>791.06</v>
      </c>
      <c r="BL212" s="17" t="s">
        <v>261</v>
      </c>
      <c r="BM212" s="139" t="s">
        <v>903</v>
      </c>
    </row>
    <row r="213" spans="2:65" s="1" customFormat="1">
      <c r="B213" s="33"/>
      <c r="D213" s="141" t="s">
        <v>163</v>
      </c>
      <c r="F213" s="142" t="s">
        <v>343</v>
      </c>
      <c r="I213" s="143"/>
      <c r="L213" s="33"/>
      <c r="M213" s="144"/>
      <c r="T213" s="54"/>
      <c r="AT213" s="17" t="s">
        <v>163</v>
      </c>
      <c r="AU213" s="17" t="s">
        <v>86</v>
      </c>
    </row>
    <row r="214" spans="2:65" s="1" customFormat="1" ht="16.5" customHeight="1">
      <c r="B214" s="33"/>
      <c r="C214" s="128" t="s">
        <v>339</v>
      </c>
      <c r="D214" s="128" t="s">
        <v>156</v>
      </c>
      <c r="E214" s="129" t="s">
        <v>345</v>
      </c>
      <c r="F214" s="130" t="s">
        <v>346</v>
      </c>
      <c r="G214" s="131" t="s">
        <v>271</v>
      </c>
      <c r="H214" s="132">
        <v>1</v>
      </c>
      <c r="I214" s="133">
        <v>103.59</v>
      </c>
      <c r="J214" s="134">
        <f>ROUND(I214*H214,2)</f>
        <v>103.59</v>
      </c>
      <c r="K214" s="130" t="s">
        <v>160</v>
      </c>
      <c r="L214" s="33"/>
      <c r="M214" s="135" t="s">
        <v>32</v>
      </c>
      <c r="N214" s="136" t="s">
        <v>47</v>
      </c>
      <c r="P214" s="137">
        <f>O214*H214</f>
        <v>0</v>
      </c>
      <c r="Q214" s="137">
        <v>0</v>
      </c>
      <c r="R214" s="137">
        <f>Q214*H214</f>
        <v>0</v>
      </c>
      <c r="S214" s="137">
        <v>0</v>
      </c>
      <c r="T214" s="138">
        <f>S214*H214</f>
        <v>0</v>
      </c>
      <c r="AR214" s="139" t="s">
        <v>261</v>
      </c>
      <c r="AT214" s="139" t="s">
        <v>156</v>
      </c>
      <c r="AU214" s="139" t="s">
        <v>86</v>
      </c>
      <c r="AY214" s="17" t="s">
        <v>153</v>
      </c>
      <c r="BE214" s="140">
        <f>IF(N214="základní",J214,0)</f>
        <v>103.59</v>
      </c>
      <c r="BF214" s="140">
        <f>IF(N214="snížená",J214,0)</f>
        <v>0</v>
      </c>
      <c r="BG214" s="140">
        <f>IF(N214="zákl. přenesená",J214,0)</f>
        <v>0</v>
      </c>
      <c r="BH214" s="140">
        <f>IF(N214="sníž. přenesená",J214,0)</f>
        <v>0</v>
      </c>
      <c r="BI214" s="140">
        <f>IF(N214="nulová",J214,0)</f>
        <v>0</v>
      </c>
      <c r="BJ214" s="17" t="s">
        <v>84</v>
      </c>
      <c r="BK214" s="140">
        <f>ROUND(I214*H214,2)</f>
        <v>103.59</v>
      </c>
      <c r="BL214" s="17" t="s">
        <v>261</v>
      </c>
      <c r="BM214" s="139" t="s">
        <v>904</v>
      </c>
    </row>
    <row r="215" spans="2:65" s="1" customFormat="1">
      <c r="B215" s="33"/>
      <c r="D215" s="141" t="s">
        <v>163</v>
      </c>
      <c r="F215" s="142" t="s">
        <v>348</v>
      </c>
      <c r="I215" s="143"/>
      <c r="L215" s="33"/>
      <c r="M215" s="144"/>
      <c r="T215" s="54"/>
      <c r="AT215" s="17" t="s">
        <v>163</v>
      </c>
      <c r="AU215" s="17" t="s">
        <v>86</v>
      </c>
    </row>
    <row r="216" spans="2:65" s="1" customFormat="1" ht="16.5" customHeight="1">
      <c r="B216" s="33"/>
      <c r="C216" s="128" t="s">
        <v>344</v>
      </c>
      <c r="D216" s="128" t="s">
        <v>156</v>
      </c>
      <c r="E216" s="129" t="s">
        <v>350</v>
      </c>
      <c r="F216" s="130" t="s">
        <v>351</v>
      </c>
      <c r="G216" s="131" t="s">
        <v>271</v>
      </c>
      <c r="H216" s="132">
        <v>2</v>
      </c>
      <c r="I216" s="133">
        <v>141.26</v>
      </c>
      <c r="J216" s="134">
        <f>ROUND(I216*H216,2)</f>
        <v>282.52</v>
      </c>
      <c r="K216" s="130" t="s">
        <v>160</v>
      </c>
      <c r="L216" s="33"/>
      <c r="M216" s="135" t="s">
        <v>32</v>
      </c>
      <c r="N216" s="136" t="s">
        <v>47</v>
      </c>
      <c r="P216" s="137">
        <f>O216*H216</f>
        <v>0</v>
      </c>
      <c r="Q216" s="137">
        <v>0</v>
      </c>
      <c r="R216" s="137">
        <f>Q216*H216</f>
        <v>0</v>
      </c>
      <c r="S216" s="137">
        <v>0</v>
      </c>
      <c r="T216" s="138">
        <f>S216*H216</f>
        <v>0</v>
      </c>
      <c r="AR216" s="139" t="s">
        <v>261</v>
      </c>
      <c r="AT216" s="139" t="s">
        <v>156</v>
      </c>
      <c r="AU216" s="139" t="s">
        <v>86</v>
      </c>
      <c r="AY216" s="17" t="s">
        <v>153</v>
      </c>
      <c r="BE216" s="140">
        <f>IF(N216="základní",J216,0)</f>
        <v>282.52</v>
      </c>
      <c r="BF216" s="140">
        <f>IF(N216="snížená",J216,0)</f>
        <v>0</v>
      </c>
      <c r="BG216" s="140">
        <f>IF(N216="zákl. přenesená",J216,0)</f>
        <v>0</v>
      </c>
      <c r="BH216" s="140">
        <f>IF(N216="sníž. přenesená",J216,0)</f>
        <v>0</v>
      </c>
      <c r="BI216" s="140">
        <f>IF(N216="nulová",J216,0)</f>
        <v>0</v>
      </c>
      <c r="BJ216" s="17" t="s">
        <v>84</v>
      </c>
      <c r="BK216" s="140">
        <f>ROUND(I216*H216,2)</f>
        <v>282.52</v>
      </c>
      <c r="BL216" s="17" t="s">
        <v>261</v>
      </c>
      <c r="BM216" s="139" t="s">
        <v>905</v>
      </c>
    </row>
    <row r="217" spans="2:65" s="1" customFormat="1">
      <c r="B217" s="33"/>
      <c r="D217" s="141" t="s">
        <v>163</v>
      </c>
      <c r="F217" s="142" t="s">
        <v>353</v>
      </c>
      <c r="I217" s="143"/>
      <c r="L217" s="33"/>
      <c r="M217" s="144"/>
      <c r="T217" s="54"/>
      <c r="AT217" s="17" t="s">
        <v>163</v>
      </c>
      <c r="AU217" s="17" t="s">
        <v>86</v>
      </c>
    </row>
    <row r="218" spans="2:65" s="1" customFormat="1" ht="16.5" customHeight="1">
      <c r="B218" s="33"/>
      <c r="C218" s="128" t="s">
        <v>349</v>
      </c>
      <c r="D218" s="128" t="s">
        <v>156</v>
      </c>
      <c r="E218" s="129" t="s">
        <v>355</v>
      </c>
      <c r="F218" s="130" t="s">
        <v>356</v>
      </c>
      <c r="G218" s="131" t="s">
        <v>288</v>
      </c>
      <c r="H218" s="132">
        <v>1</v>
      </c>
      <c r="I218" s="133">
        <v>894.64</v>
      </c>
      <c r="J218" s="134">
        <f>ROUND(I218*H218,2)</f>
        <v>894.64</v>
      </c>
      <c r="K218" s="130" t="s">
        <v>264</v>
      </c>
      <c r="L218" s="33"/>
      <c r="M218" s="135" t="s">
        <v>32</v>
      </c>
      <c r="N218" s="136" t="s">
        <v>47</v>
      </c>
      <c r="P218" s="137">
        <f>O218*H218</f>
        <v>0</v>
      </c>
      <c r="Q218" s="137">
        <v>0</v>
      </c>
      <c r="R218" s="137">
        <f>Q218*H218</f>
        <v>0</v>
      </c>
      <c r="S218" s="137">
        <v>0</v>
      </c>
      <c r="T218" s="138">
        <f>S218*H218</f>
        <v>0</v>
      </c>
      <c r="AR218" s="139" t="s">
        <v>261</v>
      </c>
      <c r="AT218" s="139" t="s">
        <v>156</v>
      </c>
      <c r="AU218" s="139" t="s">
        <v>86</v>
      </c>
      <c r="AY218" s="17" t="s">
        <v>153</v>
      </c>
      <c r="BE218" s="140">
        <f>IF(N218="základní",J218,0)</f>
        <v>894.64</v>
      </c>
      <c r="BF218" s="140">
        <f>IF(N218="snížená",J218,0)</f>
        <v>0</v>
      </c>
      <c r="BG218" s="140">
        <f>IF(N218="zákl. přenesená",J218,0)</f>
        <v>0</v>
      </c>
      <c r="BH218" s="140">
        <f>IF(N218="sníž. přenesená",J218,0)</f>
        <v>0</v>
      </c>
      <c r="BI218" s="140">
        <f>IF(N218="nulová",J218,0)</f>
        <v>0</v>
      </c>
      <c r="BJ218" s="17" t="s">
        <v>84</v>
      </c>
      <c r="BK218" s="140">
        <f>ROUND(I218*H218,2)</f>
        <v>894.64</v>
      </c>
      <c r="BL218" s="17" t="s">
        <v>261</v>
      </c>
      <c r="BM218" s="139" t="s">
        <v>906</v>
      </c>
    </row>
    <row r="219" spans="2:65" s="1" customFormat="1" ht="24.2" customHeight="1">
      <c r="B219" s="33"/>
      <c r="C219" s="128" t="s">
        <v>354</v>
      </c>
      <c r="D219" s="128" t="s">
        <v>156</v>
      </c>
      <c r="E219" s="129" t="s">
        <v>359</v>
      </c>
      <c r="F219" s="130" t="s">
        <v>360</v>
      </c>
      <c r="G219" s="131" t="s">
        <v>294</v>
      </c>
      <c r="H219" s="132">
        <v>1.4999999999999999E-2</v>
      </c>
      <c r="I219" s="133">
        <v>1271.33</v>
      </c>
      <c r="J219" s="134">
        <f>ROUND(I219*H219,2)</f>
        <v>19.07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261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19.07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19.07</v>
      </c>
      <c r="BL219" s="17" t="s">
        <v>261</v>
      </c>
      <c r="BM219" s="139" t="s">
        <v>907</v>
      </c>
    </row>
    <row r="220" spans="2:65" s="1" customFormat="1">
      <c r="B220" s="33"/>
      <c r="D220" s="141" t="s">
        <v>163</v>
      </c>
      <c r="F220" s="142" t="s">
        <v>362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1" customFormat="1" ht="22.9" customHeight="1">
      <c r="B221" s="116"/>
      <c r="D221" s="117" t="s">
        <v>75</v>
      </c>
      <c r="E221" s="126" t="s">
        <v>363</v>
      </c>
      <c r="F221" s="126" t="s">
        <v>364</v>
      </c>
      <c r="I221" s="119"/>
      <c r="J221" s="127">
        <f>BK221</f>
        <v>7259.3</v>
      </c>
      <c r="L221" s="116"/>
      <c r="M221" s="121"/>
      <c r="P221" s="122">
        <f>SUM(P222:P236)</f>
        <v>0</v>
      </c>
      <c r="R221" s="122">
        <f>SUM(R222:R236)</f>
        <v>1.3199999999999998E-2</v>
      </c>
      <c r="T221" s="123">
        <f>SUM(T222:T236)</f>
        <v>0</v>
      </c>
      <c r="AR221" s="117" t="s">
        <v>86</v>
      </c>
      <c r="AT221" s="124" t="s">
        <v>75</v>
      </c>
      <c r="AU221" s="124" t="s">
        <v>84</v>
      </c>
      <c r="AY221" s="117" t="s">
        <v>153</v>
      </c>
      <c r="BK221" s="125">
        <f>SUM(BK222:BK236)</f>
        <v>7259.3</v>
      </c>
    </row>
    <row r="222" spans="2:65" s="1" customFormat="1" ht="21.75" customHeight="1">
      <c r="B222" s="33"/>
      <c r="C222" s="128" t="s">
        <v>358</v>
      </c>
      <c r="D222" s="128" t="s">
        <v>156</v>
      </c>
      <c r="E222" s="129" t="s">
        <v>366</v>
      </c>
      <c r="F222" s="130" t="s">
        <v>367</v>
      </c>
      <c r="G222" s="131" t="s">
        <v>226</v>
      </c>
      <c r="H222" s="132">
        <v>5</v>
      </c>
      <c r="I222" s="133">
        <v>414.36</v>
      </c>
      <c r="J222" s="134">
        <f>ROUND(I222*H222,2)</f>
        <v>2071.8000000000002</v>
      </c>
      <c r="K222" s="130" t="s">
        <v>160</v>
      </c>
      <c r="L222" s="33"/>
      <c r="M222" s="135" t="s">
        <v>32</v>
      </c>
      <c r="N222" s="136" t="s">
        <v>47</v>
      </c>
      <c r="P222" s="137">
        <f>O222*H222</f>
        <v>0</v>
      </c>
      <c r="Q222" s="137">
        <v>1.16E-3</v>
      </c>
      <c r="R222" s="137">
        <f>Q222*H222</f>
        <v>5.7999999999999996E-3</v>
      </c>
      <c r="S222" s="137">
        <v>0</v>
      </c>
      <c r="T222" s="138">
        <f>S222*H222</f>
        <v>0</v>
      </c>
      <c r="AR222" s="139" t="s">
        <v>261</v>
      </c>
      <c r="AT222" s="139" t="s">
        <v>156</v>
      </c>
      <c r="AU222" s="139" t="s">
        <v>86</v>
      </c>
      <c r="AY222" s="17" t="s">
        <v>153</v>
      </c>
      <c r="BE222" s="140">
        <f>IF(N222="základní",J222,0)</f>
        <v>2071.8000000000002</v>
      </c>
      <c r="BF222" s="140">
        <f>IF(N222="snížená",J222,0)</f>
        <v>0</v>
      </c>
      <c r="BG222" s="140">
        <f>IF(N222="zákl. přenesená",J222,0)</f>
        <v>0</v>
      </c>
      <c r="BH222" s="140">
        <f>IF(N222="sníž. přenesená",J222,0)</f>
        <v>0</v>
      </c>
      <c r="BI222" s="140">
        <f>IF(N222="nulová",J222,0)</f>
        <v>0</v>
      </c>
      <c r="BJ222" s="17" t="s">
        <v>84</v>
      </c>
      <c r="BK222" s="140">
        <f>ROUND(I222*H222,2)</f>
        <v>2071.8000000000002</v>
      </c>
      <c r="BL222" s="17" t="s">
        <v>261</v>
      </c>
      <c r="BM222" s="139" t="s">
        <v>908</v>
      </c>
    </row>
    <row r="223" spans="2:65" s="1" customFormat="1">
      <c r="B223" s="33"/>
      <c r="D223" s="141" t="s">
        <v>163</v>
      </c>
      <c r="F223" s="142" t="s">
        <v>369</v>
      </c>
      <c r="I223" s="143"/>
      <c r="L223" s="33"/>
      <c r="M223" s="144"/>
      <c r="T223" s="54"/>
      <c r="AT223" s="17" t="s">
        <v>163</v>
      </c>
      <c r="AU223" s="17" t="s">
        <v>86</v>
      </c>
    </row>
    <row r="224" spans="2:65" s="1" customFormat="1" ht="21.75" customHeight="1">
      <c r="B224" s="33"/>
      <c r="C224" s="128" t="s">
        <v>365</v>
      </c>
      <c r="D224" s="128" t="s">
        <v>156</v>
      </c>
      <c r="E224" s="129" t="s">
        <v>371</v>
      </c>
      <c r="F224" s="130" t="s">
        <v>372</v>
      </c>
      <c r="G224" s="131" t="s">
        <v>226</v>
      </c>
      <c r="H224" s="132">
        <v>5</v>
      </c>
      <c r="I224" s="133">
        <v>452.03</v>
      </c>
      <c r="J224" s="134">
        <f>ROUND(I224*H224,2)</f>
        <v>2260.15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1.2600000000000001E-3</v>
      </c>
      <c r="R224" s="137">
        <f>Q224*H224</f>
        <v>6.3E-3</v>
      </c>
      <c r="S224" s="137">
        <v>0</v>
      </c>
      <c r="T224" s="138">
        <f>S224*H224</f>
        <v>0</v>
      </c>
      <c r="AR224" s="139" t="s">
        <v>261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2260.15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2260.15</v>
      </c>
      <c r="BL224" s="17" t="s">
        <v>261</v>
      </c>
      <c r="BM224" s="139" t="s">
        <v>909</v>
      </c>
    </row>
    <row r="225" spans="2:65" s="1" customFormat="1">
      <c r="B225" s="33"/>
      <c r="D225" s="141" t="s">
        <v>163</v>
      </c>
      <c r="F225" s="142" t="s">
        <v>374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370</v>
      </c>
      <c r="D226" s="128" t="s">
        <v>156</v>
      </c>
      <c r="E226" s="129" t="s">
        <v>376</v>
      </c>
      <c r="F226" s="130" t="s">
        <v>377</v>
      </c>
      <c r="G226" s="131" t="s">
        <v>226</v>
      </c>
      <c r="H226" s="132">
        <v>10</v>
      </c>
      <c r="I226" s="133">
        <v>67.33</v>
      </c>
      <c r="J226" s="134">
        <f>ROUND(I226*H226,2)</f>
        <v>673.3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4.0000000000000003E-5</v>
      </c>
      <c r="R226" s="137">
        <f>Q226*H226</f>
        <v>4.0000000000000002E-4</v>
      </c>
      <c r="S226" s="137">
        <v>0</v>
      </c>
      <c r="T226" s="138">
        <f>S226*H226</f>
        <v>0</v>
      </c>
      <c r="AR226" s="139" t="s">
        <v>261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673.3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673.3</v>
      </c>
      <c r="BL226" s="17" t="s">
        <v>261</v>
      </c>
      <c r="BM226" s="139" t="s">
        <v>910</v>
      </c>
    </row>
    <row r="227" spans="2:65" s="1" customFormat="1">
      <c r="B227" s="33"/>
      <c r="D227" s="141" t="s">
        <v>163</v>
      </c>
      <c r="F227" s="142" t="s">
        <v>379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" customFormat="1" ht="16.5" customHeight="1">
      <c r="B228" s="33"/>
      <c r="C228" s="128" t="s">
        <v>375</v>
      </c>
      <c r="D228" s="128" t="s">
        <v>156</v>
      </c>
      <c r="E228" s="129" t="s">
        <v>386</v>
      </c>
      <c r="F228" s="130" t="s">
        <v>387</v>
      </c>
      <c r="G228" s="131" t="s">
        <v>271</v>
      </c>
      <c r="H228" s="132">
        <v>3</v>
      </c>
      <c r="I228" s="133">
        <v>150.68</v>
      </c>
      <c r="J228" s="134">
        <f>ROUND(I228*H228,2)</f>
        <v>452.04</v>
      </c>
      <c r="K228" s="130" t="s">
        <v>160</v>
      </c>
      <c r="L228" s="33"/>
      <c r="M228" s="135" t="s">
        <v>32</v>
      </c>
      <c r="N228" s="136" t="s">
        <v>47</v>
      </c>
      <c r="P228" s="137">
        <f>O228*H228</f>
        <v>0</v>
      </c>
      <c r="Q228" s="137">
        <v>0</v>
      </c>
      <c r="R228" s="137">
        <f>Q228*H228</f>
        <v>0</v>
      </c>
      <c r="S228" s="137">
        <v>0</v>
      </c>
      <c r="T228" s="138">
        <f>S228*H228</f>
        <v>0</v>
      </c>
      <c r="AR228" s="139" t="s">
        <v>261</v>
      </c>
      <c r="AT228" s="139" t="s">
        <v>156</v>
      </c>
      <c r="AU228" s="139" t="s">
        <v>86</v>
      </c>
      <c r="AY228" s="17" t="s">
        <v>153</v>
      </c>
      <c r="BE228" s="140">
        <f>IF(N228="základní",J228,0)</f>
        <v>452.04</v>
      </c>
      <c r="BF228" s="140">
        <f>IF(N228="snížená",J228,0)</f>
        <v>0</v>
      </c>
      <c r="BG228" s="140">
        <f>IF(N228="zákl. přenesená",J228,0)</f>
        <v>0</v>
      </c>
      <c r="BH228" s="140">
        <f>IF(N228="sníž. přenesená",J228,0)</f>
        <v>0</v>
      </c>
      <c r="BI228" s="140">
        <f>IF(N228="nulová",J228,0)</f>
        <v>0</v>
      </c>
      <c r="BJ228" s="17" t="s">
        <v>84</v>
      </c>
      <c r="BK228" s="140">
        <f>ROUND(I228*H228,2)</f>
        <v>452.04</v>
      </c>
      <c r="BL228" s="17" t="s">
        <v>261</v>
      </c>
      <c r="BM228" s="139" t="s">
        <v>911</v>
      </c>
    </row>
    <row r="229" spans="2:65" s="1" customFormat="1">
      <c r="B229" s="33"/>
      <c r="D229" s="141" t="s">
        <v>163</v>
      </c>
      <c r="F229" s="142" t="s">
        <v>389</v>
      </c>
      <c r="I229" s="143"/>
      <c r="L229" s="33"/>
      <c r="M229" s="144"/>
      <c r="T229" s="54"/>
      <c r="AT229" s="17" t="s">
        <v>163</v>
      </c>
      <c r="AU229" s="17" t="s">
        <v>86</v>
      </c>
    </row>
    <row r="230" spans="2:65" s="1" customFormat="1" ht="16.5" customHeight="1">
      <c r="B230" s="33"/>
      <c r="C230" s="128" t="s">
        <v>380</v>
      </c>
      <c r="D230" s="128" t="s">
        <v>156</v>
      </c>
      <c r="E230" s="129" t="s">
        <v>391</v>
      </c>
      <c r="F230" s="130" t="s">
        <v>392</v>
      </c>
      <c r="G230" s="131" t="s">
        <v>288</v>
      </c>
      <c r="H230" s="132">
        <v>1</v>
      </c>
      <c r="I230" s="133">
        <v>894.64</v>
      </c>
      <c r="J230" s="134">
        <f>ROUND(I230*H230,2)</f>
        <v>894.64</v>
      </c>
      <c r="K230" s="130" t="s">
        <v>264</v>
      </c>
      <c r="L230" s="33"/>
      <c r="M230" s="135" t="s">
        <v>32</v>
      </c>
      <c r="N230" s="136" t="s">
        <v>47</v>
      </c>
      <c r="P230" s="137">
        <f>O230*H230</f>
        <v>0</v>
      </c>
      <c r="Q230" s="137">
        <v>0</v>
      </c>
      <c r="R230" s="137">
        <f>Q230*H230</f>
        <v>0</v>
      </c>
      <c r="S230" s="137">
        <v>0</v>
      </c>
      <c r="T230" s="138">
        <f>S230*H230</f>
        <v>0</v>
      </c>
      <c r="AR230" s="139" t="s">
        <v>261</v>
      </c>
      <c r="AT230" s="139" t="s">
        <v>156</v>
      </c>
      <c r="AU230" s="139" t="s">
        <v>86</v>
      </c>
      <c r="AY230" s="17" t="s">
        <v>153</v>
      </c>
      <c r="BE230" s="140">
        <f>IF(N230="základní",J230,0)</f>
        <v>894.64</v>
      </c>
      <c r="BF230" s="140">
        <f>IF(N230="snížená",J230,0)</f>
        <v>0</v>
      </c>
      <c r="BG230" s="140">
        <f>IF(N230="zákl. přenesená",J230,0)</f>
        <v>0</v>
      </c>
      <c r="BH230" s="140">
        <f>IF(N230="sníž. přenesená",J230,0)</f>
        <v>0</v>
      </c>
      <c r="BI230" s="140">
        <f>IF(N230="nulová",J230,0)</f>
        <v>0</v>
      </c>
      <c r="BJ230" s="17" t="s">
        <v>84</v>
      </c>
      <c r="BK230" s="140">
        <f>ROUND(I230*H230,2)</f>
        <v>894.64</v>
      </c>
      <c r="BL230" s="17" t="s">
        <v>261</v>
      </c>
      <c r="BM230" s="139" t="s">
        <v>912</v>
      </c>
    </row>
    <row r="231" spans="2:65" s="1" customFormat="1" ht="16.5" customHeight="1">
      <c r="B231" s="33"/>
      <c r="C231" s="128" t="s">
        <v>385</v>
      </c>
      <c r="D231" s="128" t="s">
        <v>156</v>
      </c>
      <c r="E231" s="129" t="s">
        <v>381</v>
      </c>
      <c r="F231" s="130" t="s">
        <v>382</v>
      </c>
      <c r="G231" s="131" t="s">
        <v>271</v>
      </c>
      <c r="H231" s="132">
        <v>3</v>
      </c>
      <c r="I231" s="133">
        <v>218.48</v>
      </c>
      <c r="J231" s="134">
        <f>ROUND(I231*H231,2)</f>
        <v>655.44</v>
      </c>
      <c r="K231" s="130" t="s">
        <v>160</v>
      </c>
      <c r="L231" s="33"/>
      <c r="M231" s="135" t="s">
        <v>32</v>
      </c>
      <c r="N231" s="136" t="s">
        <v>47</v>
      </c>
      <c r="P231" s="137">
        <f>O231*H231</f>
        <v>0</v>
      </c>
      <c r="Q231" s="137">
        <v>2.0000000000000001E-4</v>
      </c>
      <c r="R231" s="137">
        <f>Q231*H231</f>
        <v>6.0000000000000006E-4</v>
      </c>
      <c r="S231" s="137">
        <v>0</v>
      </c>
      <c r="T231" s="138">
        <f>S231*H231</f>
        <v>0</v>
      </c>
      <c r="AR231" s="139" t="s">
        <v>261</v>
      </c>
      <c r="AT231" s="139" t="s">
        <v>156</v>
      </c>
      <c r="AU231" s="139" t="s">
        <v>86</v>
      </c>
      <c r="AY231" s="17" t="s">
        <v>153</v>
      </c>
      <c r="BE231" s="140">
        <f>IF(N231="základní",J231,0)</f>
        <v>655.44</v>
      </c>
      <c r="BF231" s="140">
        <f>IF(N231="snížená",J231,0)</f>
        <v>0</v>
      </c>
      <c r="BG231" s="140">
        <f>IF(N231="zákl. přenesená",J231,0)</f>
        <v>0</v>
      </c>
      <c r="BH231" s="140">
        <f>IF(N231="sníž. přenesená",J231,0)</f>
        <v>0</v>
      </c>
      <c r="BI231" s="140">
        <f>IF(N231="nulová",J231,0)</f>
        <v>0</v>
      </c>
      <c r="BJ231" s="17" t="s">
        <v>84</v>
      </c>
      <c r="BK231" s="140">
        <f>ROUND(I231*H231,2)</f>
        <v>655.44</v>
      </c>
      <c r="BL231" s="17" t="s">
        <v>261</v>
      </c>
      <c r="BM231" s="139" t="s">
        <v>913</v>
      </c>
    </row>
    <row r="232" spans="2:65" s="1" customFormat="1">
      <c r="B232" s="33"/>
      <c r="D232" s="141" t="s">
        <v>163</v>
      </c>
      <c r="F232" s="142" t="s">
        <v>384</v>
      </c>
      <c r="I232" s="143"/>
      <c r="L232" s="33"/>
      <c r="M232" s="144"/>
      <c r="T232" s="54"/>
      <c r="AT232" s="17" t="s">
        <v>163</v>
      </c>
      <c r="AU232" s="17" t="s">
        <v>86</v>
      </c>
    </row>
    <row r="233" spans="2:65" s="1" customFormat="1" ht="21.75" customHeight="1">
      <c r="B233" s="33"/>
      <c r="C233" s="128" t="s">
        <v>390</v>
      </c>
      <c r="D233" s="128" t="s">
        <v>156</v>
      </c>
      <c r="E233" s="129" t="s">
        <v>395</v>
      </c>
      <c r="F233" s="130" t="s">
        <v>396</v>
      </c>
      <c r="G233" s="131" t="s">
        <v>226</v>
      </c>
      <c r="H233" s="132">
        <v>10</v>
      </c>
      <c r="I233" s="133">
        <v>23.54</v>
      </c>
      <c r="J233" s="134">
        <f>ROUND(I233*H233,2)</f>
        <v>235.4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1.0000000000000001E-5</v>
      </c>
      <c r="R233" s="137">
        <f>Q233*H233</f>
        <v>1E-4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235.4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235.4</v>
      </c>
      <c r="BL233" s="17" t="s">
        <v>261</v>
      </c>
      <c r="BM233" s="139" t="s">
        <v>914</v>
      </c>
    </row>
    <row r="234" spans="2:65" s="1" customFormat="1">
      <c r="B234" s="33"/>
      <c r="D234" s="141" t="s">
        <v>163</v>
      </c>
      <c r="F234" s="142" t="s">
        <v>398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" customFormat="1" ht="24.2" customHeight="1">
      <c r="B235" s="33"/>
      <c r="C235" s="128" t="s">
        <v>394</v>
      </c>
      <c r="D235" s="128" t="s">
        <v>156</v>
      </c>
      <c r="E235" s="129" t="s">
        <v>400</v>
      </c>
      <c r="F235" s="130" t="s">
        <v>401</v>
      </c>
      <c r="G235" s="131" t="s">
        <v>294</v>
      </c>
      <c r="H235" s="132">
        <v>1.2999999999999999E-2</v>
      </c>
      <c r="I235" s="133">
        <v>1271.33</v>
      </c>
      <c r="J235" s="134">
        <f>ROUND(I235*H235,2)</f>
        <v>16.53</v>
      </c>
      <c r="K235" s="130" t="s">
        <v>160</v>
      </c>
      <c r="L235" s="33"/>
      <c r="M235" s="135" t="s">
        <v>32</v>
      </c>
      <c r="N235" s="136" t="s">
        <v>47</v>
      </c>
      <c r="P235" s="137">
        <f>O235*H235</f>
        <v>0</v>
      </c>
      <c r="Q235" s="137">
        <v>0</v>
      </c>
      <c r="R235" s="137">
        <f>Q235*H235</f>
        <v>0</v>
      </c>
      <c r="S235" s="137">
        <v>0</v>
      </c>
      <c r="T235" s="138">
        <f>S235*H235</f>
        <v>0</v>
      </c>
      <c r="AR235" s="139" t="s">
        <v>261</v>
      </c>
      <c r="AT235" s="139" t="s">
        <v>156</v>
      </c>
      <c r="AU235" s="139" t="s">
        <v>86</v>
      </c>
      <c r="AY235" s="17" t="s">
        <v>153</v>
      </c>
      <c r="BE235" s="140">
        <f>IF(N235="základní",J235,0)</f>
        <v>16.53</v>
      </c>
      <c r="BF235" s="140">
        <f>IF(N235="snížená",J235,0)</f>
        <v>0</v>
      </c>
      <c r="BG235" s="140">
        <f>IF(N235="zákl. přenesená",J235,0)</f>
        <v>0</v>
      </c>
      <c r="BH235" s="140">
        <f>IF(N235="sníž. přenesená",J235,0)</f>
        <v>0</v>
      </c>
      <c r="BI235" s="140">
        <f>IF(N235="nulová",J235,0)</f>
        <v>0</v>
      </c>
      <c r="BJ235" s="17" t="s">
        <v>84</v>
      </c>
      <c r="BK235" s="140">
        <f>ROUND(I235*H235,2)</f>
        <v>16.53</v>
      </c>
      <c r="BL235" s="17" t="s">
        <v>261</v>
      </c>
      <c r="BM235" s="139" t="s">
        <v>915</v>
      </c>
    </row>
    <row r="236" spans="2:65" s="1" customFormat="1">
      <c r="B236" s="33"/>
      <c r="D236" s="141" t="s">
        <v>163</v>
      </c>
      <c r="F236" s="142" t="s">
        <v>403</v>
      </c>
      <c r="I236" s="143"/>
      <c r="L236" s="33"/>
      <c r="M236" s="144"/>
      <c r="T236" s="54"/>
      <c r="AT236" s="17" t="s">
        <v>163</v>
      </c>
      <c r="AU236" s="17" t="s">
        <v>86</v>
      </c>
    </row>
    <row r="237" spans="2:65" s="11" customFormat="1" ht="22.9" customHeight="1">
      <c r="B237" s="116"/>
      <c r="D237" s="117" t="s">
        <v>75</v>
      </c>
      <c r="E237" s="126" t="s">
        <v>404</v>
      </c>
      <c r="F237" s="126" t="s">
        <v>405</v>
      </c>
      <c r="I237" s="119"/>
      <c r="J237" s="127">
        <f>BK237</f>
        <v>21096.22</v>
      </c>
      <c r="L237" s="116"/>
      <c r="M237" s="121"/>
      <c r="P237" s="122">
        <f>SUM(P238:P272)</f>
        <v>0</v>
      </c>
      <c r="R237" s="122">
        <f>SUM(R238:R272)</f>
        <v>6.9390000000000007E-2</v>
      </c>
      <c r="T237" s="123">
        <f>SUM(T238:T272)</f>
        <v>4.7970000000000006E-2</v>
      </c>
      <c r="AR237" s="117" t="s">
        <v>86</v>
      </c>
      <c r="AT237" s="124" t="s">
        <v>75</v>
      </c>
      <c r="AU237" s="124" t="s">
        <v>84</v>
      </c>
      <c r="AY237" s="117" t="s">
        <v>153</v>
      </c>
      <c r="BK237" s="125">
        <f>SUM(BK238:BK272)</f>
        <v>21096.22</v>
      </c>
    </row>
    <row r="238" spans="2:65" s="1" customFormat="1" ht="16.5" customHeight="1">
      <c r="B238" s="33"/>
      <c r="C238" s="128" t="s">
        <v>399</v>
      </c>
      <c r="D238" s="128" t="s">
        <v>156</v>
      </c>
      <c r="E238" s="129" t="s">
        <v>418</v>
      </c>
      <c r="F238" s="130" t="s">
        <v>419</v>
      </c>
      <c r="G238" s="131" t="s">
        <v>409</v>
      </c>
      <c r="H238" s="132">
        <v>1</v>
      </c>
      <c r="I238" s="133">
        <v>235.43</v>
      </c>
      <c r="J238" s="134">
        <f>ROUND(I238*H238,2)</f>
        <v>235.43</v>
      </c>
      <c r="K238" s="130" t="s">
        <v>160</v>
      </c>
      <c r="L238" s="33"/>
      <c r="M238" s="135" t="s">
        <v>32</v>
      </c>
      <c r="N238" s="136" t="s">
        <v>47</v>
      </c>
      <c r="P238" s="137">
        <f>O238*H238</f>
        <v>0</v>
      </c>
      <c r="Q238" s="137">
        <v>0</v>
      </c>
      <c r="R238" s="137">
        <f>Q238*H238</f>
        <v>0</v>
      </c>
      <c r="S238" s="137">
        <v>1.933E-2</v>
      </c>
      <c r="T238" s="138">
        <f>S238*H238</f>
        <v>1.933E-2</v>
      </c>
      <c r="AR238" s="139" t="s">
        <v>261</v>
      </c>
      <c r="AT238" s="139" t="s">
        <v>156</v>
      </c>
      <c r="AU238" s="139" t="s">
        <v>86</v>
      </c>
      <c r="AY238" s="17" t="s">
        <v>153</v>
      </c>
      <c r="BE238" s="140">
        <f>IF(N238="základní",J238,0)</f>
        <v>235.43</v>
      </c>
      <c r="BF238" s="140">
        <f>IF(N238="snížená",J238,0)</f>
        <v>0</v>
      </c>
      <c r="BG238" s="140">
        <f>IF(N238="zákl. přenesená",J238,0)</f>
        <v>0</v>
      </c>
      <c r="BH238" s="140">
        <f>IF(N238="sníž. přenesená",J238,0)</f>
        <v>0</v>
      </c>
      <c r="BI238" s="140">
        <f>IF(N238="nulová",J238,0)</f>
        <v>0</v>
      </c>
      <c r="BJ238" s="17" t="s">
        <v>84</v>
      </c>
      <c r="BK238" s="140">
        <f>ROUND(I238*H238,2)</f>
        <v>235.43</v>
      </c>
      <c r="BL238" s="17" t="s">
        <v>261</v>
      </c>
      <c r="BM238" s="139" t="s">
        <v>916</v>
      </c>
    </row>
    <row r="239" spans="2:65" s="1" customFormat="1">
      <c r="B239" s="33"/>
      <c r="D239" s="141" t="s">
        <v>163</v>
      </c>
      <c r="F239" s="142" t="s">
        <v>421</v>
      </c>
      <c r="I239" s="143"/>
      <c r="L239" s="33"/>
      <c r="M239" s="144"/>
      <c r="T239" s="54"/>
      <c r="AT239" s="17" t="s">
        <v>163</v>
      </c>
      <c r="AU239" s="17" t="s">
        <v>86</v>
      </c>
    </row>
    <row r="240" spans="2:65" s="1" customFormat="1" ht="16.5" customHeight="1">
      <c r="B240" s="33"/>
      <c r="C240" s="128" t="s">
        <v>406</v>
      </c>
      <c r="D240" s="128" t="s">
        <v>156</v>
      </c>
      <c r="E240" s="129" t="s">
        <v>423</v>
      </c>
      <c r="F240" s="130" t="s">
        <v>424</v>
      </c>
      <c r="G240" s="131" t="s">
        <v>409</v>
      </c>
      <c r="H240" s="132">
        <v>1</v>
      </c>
      <c r="I240" s="133">
        <v>235.43</v>
      </c>
      <c r="J240" s="134">
        <f>ROUND(I240*H240,2)</f>
        <v>235.43</v>
      </c>
      <c r="K240" s="130" t="s">
        <v>160</v>
      </c>
      <c r="L240" s="33"/>
      <c r="M240" s="135" t="s">
        <v>32</v>
      </c>
      <c r="N240" s="136" t="s">
        <v>47</v>
      </c>
      <c r="P240" s="137">
        <f>O240*H240</f>
        <v>0</v>
      </c>
      <c r="Q240" s="137">
        <v>0</v>
      </c>
      <c r="R240" s="137">
        <f>Q240*H240</f>
        <v>0</v>
      </c>
      <c r="S240" s="137">
        <v>1.9460000000000002E-2</v>
      </c>
      <c r="T240" s="138">
        <f>S240*H240</f>
        <v>1.9460000000000002E-2</v>
      </c>
      <c r="AR240" s="139" t="s">
        <v>261</v>
      </c>
      <c r="AT240" s="139" t="s">
        <v>156</v>
      </c>
      <c r="AU240" s="139" t="s">
        <v>86</v>
      </c>
      <c r="AY240" s="17" t="s">
        <v>153</v>
      </c>
      <c r="BE240" s="140">
        <f>IF(N240="základní",J240,0)</f>
        <v>235.43</v>
      </c>
      <c r="BF240" s="140">
        <f>IF(N240="snížená",J240,0)</f>
        <v>0</v>
      </c>
      <c r="BG240" s="140">
        <f>IF(N240="zákl. přenesená",J240,0)</f>
        <v>0</v>
      </c>
      <c r="BH240" s="140">
        <f>IF(N240="sníž. přenesená",J240,0)</f>
        <v>0</v>
      </c>
      <c r="BI240" s="140">
        <f>IF(N240="nulová",J240,0)</f>
        <v>0</v>
      </c>
      <c r="BJ240" s="17" t="s">
        <v>84</v>
      </c>
      <c r="BK240" s="140">
        <f>ROUND(I240*H240,2)</f>
        <v>235.43</v>
      </c>
      <c r="BL240" s="17" t="s">
        <v>261</v>
      </c>
      <c r="BM240" s="139" t="s">
        <v>917</v>
      </c>
    </row>
    <row r="241" spans="2:65" s="1" customFormat="1">
      <c r="B241" s="33"/>
      <c r="D241" s="141" t="s">
        <v>163</v>
      </c>
      <c r="F241" s="142" t="s">
        <v>426</v>
      </c>
      <c r="I241" s="143"/>
      <c r="L241" s="33"/>
      <c r="M241" s="144"/>
      <c r="T241" s="54"/>
      <c r="AT241" s="17" t="s">
        <v>163</v>
      </c>
      <c r="AU241" s="17" t="s">
        <v>86</v>
      </c>
    </row>
    <row r="242" spans="2:65" s="1" customFormat="1" ht="16.5" customHeight="1">
      <c r="B242" s="33"/>
      <c r="C242" s="128" t="s">
        <v>412</v>
      </c>
      <c r="D242" s="128" t="s">
        <v>156</v>
      </c>
      <c r="E242" s="129" t="s">
        <v>407</v>
      </c>
      <c r="F242" s="130" t="s">
        <v>408</v>
      </c>
      <c r="G242" s="131" t="s">
        <v>409</v>
      </c>
      <c r="H242" s="132">
        <v>1</v>
      </c>
      <c r="I242" s="133">
        <v>84.76</v>
      </c>
      <c r="J242" s="134">
        <f>ROUND(I242*H242,2)</f>
        <v>84.76</v>
      </c>
      <c r="K242" s="130" t="s">
        <v>160</v>
      </c>
      <c r="L242" s="33"/>
      <c r="M242" s="135" t="s">
        <v>32</v>
      </c>
      <c r="N242" s="136" t="s">
        <v>47</v>
      </c>
      <c r="P242" s="137">
        <f>O242*H242</f>
        <v>0</v>
      </c>
      <c r="Q242" s="137">
        <v>0</v>
      </c>
      <c r="R242" s="137">
        <f>Q242*H242</f>
        <v>0</v>
      </c>
      <c r="S242" s="137">
        <v>1.56E-3</v>
      </c>
      <c r="T242" s="138">
        <f>S242*H242</f>
        <v>1.56E-3</v>
      </c>
      <c r="AR242" s="139" t="s">
        <v>261</v>
      </c>
      <c r="AT242" s="139" t="s">
        <v>156</v>
      </c>
      <c r="AU242" s="139" t="s">
        <v>86</v>
      </c>
      <c r="AY242" s="17" t="s">
        <v>153</v>
      </c>
      <c r="BE242" s="140">
        <f>IF(N242="základní",J242,0)</f>
        <v>84.76</v>
      </c>
      <c r="BF242" s="140">
        <f>IF(N242="snížená",J242,0)</f>
        <v>0</v>
      </c>
      <c r="BG242" s="140">
        <f>IF(N242="zákl. přenesená",J242,0)</f>
        <v>0</v>
      </c>
      <c r="BH242" s="140">
        <f>IF(N242="sníž. přenesená",J242,0)</f>
        <v>0</v>
      </c>
      <c r="BI242" s="140">
        <f>IF(N242="nulová",J242,0)</f>
        <v>0</v>
      </c>
      <c r="BJ242" s="17" t="s">
        <v>84</v>
      </c>
      <c r="BK242" s="140">
        <f>ROUND(I242*H242,2)</f>
        <v>84.76</v>
      </c>
      <c r="BL242" s="17" t="s">
        <v>261</v>
      </c>
      <c r="BM242" s="139" t="s">
        <v>918</v>
      </c>
    </row>
    <row r="243" spans="2:65" s="1" customFormat="1">
      <c r="B243" s="33"/>
      <c r="D243" s="141" t="s">
        <v>163</v>
      </c>
      <c r="F243" s="142" t="s">
        <v>411</v>
      </c>
      <c r="I243" s="143"/>
      <c r="L243" s="33"/>
      <c r="M243" s="144"/>
      <c r="T243" s="54"/>
      <c r="AT243" s="17" t="s">
        <v>163</v>
      </c>
      <c r="AU243" s="17" t="s">
        <v>86</v>
      </c>
    </row>
    <row r="244" spans="2:65" s="1" customFormat="1" ht="16.5" customHeight="1">
      <c r="B244" s="33"/>
      <c r="C244" s="128" t="s">
        <v>417</v>
      </c>
      <c r="D244" s="128" t="s">
        <v>156</v>
      </c>
      <c r="E244" s="129" t="s">
        <v>413</v>
      </c>
      <c r="F244" s="130" t="s">
        <v>414</v>
      </c>
      <c r="G244" s="131" t="s">
        <v>271</v>
      </c>
      <c r="H244" s="132">
        <v>1</v>
      </c>
      <c r="I244" s="133">
        <v>84.76</v>
      </c>
      <c r="J244" s="134">
        <f>ROUND(I244*H244,2)</f>
        <v>84.76</v>
      </c>
      <c r="K244" s="130" t="s">
        <v>160</v>
      </c>
      <c r="L244" s="33"/>
      <c r="M244" s="135" t="s">
        <v>32</v>
      </c>
      <c r="N244" s="136" t="s">
        <v>47</v>
      </c>
      <c r="P244" s="137">
        <f>O244*H244</f>
        <v>0</v>
      </c>
      <c r="Q244" s="137">
        <v>0</v>
      </c>
      <c r="R244" s="137">
        <f>Q244*H244</f>
        <v>0</v>
      </c>
      <c r="S244" s="137">
        <v>7.62E-3</v>
      </c>
      <c r="T244" s="138">
        <f>S244*H244</f>
        <v>7.62E-3</v>
      </c>
      <c r="AR244" s="139" t="s">
        <v>261</v>
      </c>
      <c r="AT244" s="139" t="s">
        <v>156</v>
      </c>
      <c r="AU244" s="139" t="s">
        <v>86</v>
      </c>
      <c r="AY244" s="17" t="s">
        <v>153</v>
      </c>
      <c r="BE244" s="140">
        <f>IF(N244="základní",J244,0)</f>
        <v>84.76</v>
      </c>
      <c r="BF244" s="140">
        <f>IF(N244="snížená",J244,0)</f>
        <v>0</v>
      </c>
      <c r="BG244" s="140">
        <f>IF(N244="zákl. přenesená",J244,0)</f>
        <v>0</v>
      </c>
      <c r="BH244" s="140">
        <f>IF(N244="sníž. přenesená",J244,0)</f>
        <v>0</v>
      </c>
      <c r="BI244" s="140">
        <f>IF(N244="nulová",J244,0)</f>
        <v>0</v>
      </c>
      <c r="BJ244" s="17" t="s">
        <v>84</v>
      </c>
      <c r="BK244" s="140">
        <f>ROUND(I244*H244,2)</f>
        <v>84.76</v>
      </c>
      <c r="BL244" s="17" t="s">
        <v>261</v>
      </c>
      <c r="BM244" s="139" t="s">
        <v>919</v>
      </c>
    </row>
    <row r="245" spans="2:65" s="1" customFormat="1">
      <c r="B245" s="33"/>
      <c r="D245" s="141" t="s">
        <v>163</v>
      </c>
      <c r="F245" s="142" t="s">
        <v>416</v>
      </c>
      <c r="I245" s="143"/>
      <c r="L245" s="33"/>
      <c r="M245" s="144"/>
      <c r="T245" s="54"/>
      <c r="AT245" s="17" t="s">
        <v>163</v>
      </c>
      <c r="AU245" s="17" t="s">
        <v>86</v>
      </c>
    </row>
    <row r="246" spans="2:65" s="1" customFormat="1" ht="21.75" customHeight="1">
      <c r="B246" s="33"/>
      <c r="C246" s="128" t="s">
        <v>422</v>
      </c>
      <c r="D246" s="128" t="s">
        <v>156</v>
      </c>
      <c r="E246" s="129" t="s">
        <v>439</v>
      </c>
      <c r="F246" s="130" t="s">
        <v>440</v>
      </c>
      <c r="G246" s="131" t="s">
        <v>409</v>
      </c>
      <c r="H246" s="132">
        <v>1</v>
      </c>
      <c r="I246" s="133">
        <v>4002.34</v>
      </c>
      <c r="J246" s="134">
        <f>ROUND(I246*H246,2)</f>
        <v>4002.34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1.387E-2</v>
      </c>
      <c r="R246" s="137">
        <f>Q246*H246</f>
        <v>1.387E-2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4002.34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4002.34</v>
      </c>
      <c r="BL246" s="17" t="s">
        <v>261</v>
      </c>
      <c r="BM246" s="139" t="s">
        <v>920</v>
      </c>
    </row>
    <row r="247" spans="2:65" s="1" customFormat="1">
      <c r="B247" s="33"/>
      <c r="D247" s="141" t="s">
        <v>163</v>
      </c>
      <c r="F247" s="142" t="s">
        <v>442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" customFormat="1" ht="24.2" customHeight="1">
      <c r="B248" s="33"/>
      <c r="C248" s="128" t="s">
        <v>427</v>
      </c>
      <c r="D248" s="128" t="s">
        <v>156</v>
      </c>
      <c r="E248" s="129" t="s">
        <v>921</v>
      </c>
      <c r="F248" s="130" t="s">
        <v>922</v>
      </c>
      <c r="G248" s="131" t="s">
        <v>409</v>
      </c>
      <c r="H248" s="132">
        <v>1</v>
      </c>
      <c r="I248" s="133">
        <v>2683.92</v>
      </c>
      <c r="J248" s="134">
        <f>ROUND(I248*H248,2)</f>
        <v>2683.92</v>
      </c>
      <c r="K248" s="130" t="s">
        <v>160</v>
      </c>
      <c r="L248" s="33"/>
      <c r="M248" s="135" t="s">
        <v>32</v>
      </c>
      <c r="N248" s="136" t="s">
        <v>47</v>
      </c>
      <c r="P248" s="137">
        <f>O248*H248</f>
        <v>0</v>
      </c>
      <c r="Q248" s="137">
        <v>1.247E-2</v>
      </c>
      <c r="R248" s="137">
        <f>Q248*H248</f>
        <v>1.247E-2</v>
      </c>
      <c r="S248" s="137">
        <v>0</v>
      </c>
      <c r="T248" s="138">
        <f>S248*H248</f>
        <v>0</v>
      </c>
      <c r="AR248" s="139" t="s">
        <v>261</v>
      </c>
      <c r="AT248" s="139" t="s">
        <v>156</v>
      </c>
      <c r="AU248" s="139" t="s">
        <v>86</v>
      </c>
      <c r="AY248" s="17" t="s">
        <v>153</v>
      </c>
      <c r="BE248" s="140">
        <f>IF(N248="základní",J248,0)</f>
        <v>2683.92</v>
      </c>
      <c r="BF248" s="140">
        <f>IF(N248="snížená",J248,0)</f>
        <v>0</v>
      </c>
      <c r="BG248" s="140">
        <f>IF(N248="zákl. přenesená",J248,0)</f>
        <v>0</v>
      </c>
      <c r="BH248" s="140">
        <f>IF(N248="sníž. přenesená",J248,0)</f>
        <v>0</v>
      </c>
      <c r="BI248" s="140">
        <f>IF(N248="nulová",J248,0)</f>
        <v>0</v>
      </c>
      <c r="BJ248" s="17" t="s">
        <v>84</v>
      </c>
      <c r="BK248" s="140">
        <f>ROUND(I248*H248,2)</f>
        <v>2683.92</v>
      </c>
      <c r="BL248" s="17" t="s">
        <v>261</v>
      </c>
      <c r="BM248" s="139" t="s">
        <v>923</v>
      </c>
    </row>
    <row r="249" spans="2:65" s="1" customFormat="1">
      <c r="B249" s="33"/>
      <c r="D249" s="141" t="s">
        <v>163</v>
      </c>
      <c r="F249" s="142" t="s">
        <v>924</v>
      </c>
      <c r="I249" s="143"/>
      <c r="L249" s="33"/>
      <c r="M249" s="144"/>
      <c r="T249" s="54"/>
      <c r="AT249" s="17" t="s">
        <v>163</v>
      </c>
      <c r="AU249" s="17" t="s">
        <v>86</v>
      </c>
    </row>
    <row r="250" spans="2:65" s="1" customFormat="1" ht="16.5" customHeight="1">
      <c r="B250" s="33"/>
      <c r="C250" s="128" t="s">
        <v>433</v>
      </c>
      <c r="D250" s="128" t="s">
        <v>156</v>
      </c>
      <c r="E250" s="129" t="s">
        <v>485</v>
      </c>
      <c r="F250" s="130" t="s">
        <v>486</v>
      </c>
      <c r="G250" s="131" t="s">
        <v>409</v>
      </c>
      <c r="H250" s="132">
        <v>1</v>
      </c>
      <c r="I250" s="133">
        <v>1695.11</v>
      </c>
      <c r="J250" s="134">
        <f>ROUND(I250*H250,2)</f>
        <v>1695.11</v>
      </c>
      <c r="K250" s="130" t="s">
        <v>160</v>
      </c>
      <c r="L250" s="33"/>
      <c r="M250" s="135" t="s">
        <v>32</v>
      </c>
      <c r="N250" s="136" t="s">
        <v>47</v>
      </c>
      <c r="P250" s="137">
        <f>O250*H250</f>
        <v>0</v>
      </c>
      <c r="Q250" s="137">
        <v>1.8E-3</v>
      </c>
      <c r="R250" s="137">
        <f>Q250*H250</f>
        <v>1.8E-3</v>
      </c>
      <c r="S250" s="137">
        <v>0</v>
      </c>
      <c r="T250" s="138">
        <f>S250*H250</f>
        <v>0</v>
      </c>
      <c r="AR250" s="139" t="s">
        <v>261</v>
      </c>
      <c r="AT250" s="139" t="s">
        <v>156</v>
      </c>
      <c r="AU250" s="139" t="s">
        <v>86</v>
      </c>
      <c r="AY250" s="17" t="s">
        <v>153</v>
      </c>
      <c r="BE250" s="140">
        <f>IF(N250="základní",J250,0)</f>
        <v>1695.11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1695.11</v>
      </c>
      <c r="BL250" s="17" t="s">
        <v>261</v>
      </c>
      <c r="BM250" s="139" t="s">
        <v>925</v>
      </c>
    </row>
    <row r="251" spans="2:65" s="1" customFormat="1">
      <c r="B251" s="33"/>
      <c r="D251" s="141" t="s">
        <v>163</v>
      </c>
      <c r="F251" s="142" t="s">
        <v>488</v>
      </c>
      <c r="I251" s="143"/>
      <c r="L251" s="33"/>
      <c r="M251" s="144"/>
      <c r="T251" s="54"/>
      <c r="AT251" s="17" t="s">
        <v>163</v>
      </c>
      <c r="AU251" s="17" t="s">
        <v>86</v>
      </c>
    </row>
    <row r="252" spans="2:65" s="1" customFormat="1" ht="16.5" customHeight="1">
      <c r="B252" s="33"/>
      <c r="C252" s="128" t="s">
        <v>438</v>
      </c>
      <c r="D252" s="128" t="s">
        <v>156</v>
      </c>
      <c r="E252" s="129" t="s">
        <v>479</v>
      </c>
      <c r="F252" s="130" t="s">
        <v>480</v>
      </c>
      <c r="G252" s="131" t="s">
        <v>271</v>
      </c>
      <c r="H252" s="132">
        <v>1</v>
      </c>
      <c r="I252" s="133">
        <v>725.13</v>
      </c>
      <c r="J252" s="134">
        <f>ROUND(I252*H252,2)</f>
        <v>725.13</v>
      </c>
      <c r="K252" s="130" t="s">
        <v>160</v>
      </c>
      <c r="L252" s="33"/>
      <c r="M252" s="135" t="s">
        <v>32</v>
      </c>
      <c r="N252" s="136" t="s">
        <v>47</v>
      </c>
      <c r="P252" s="137">
        <f>O252*H252</f>
        <v>0</v>
      </c>
      <c r="Q252" s="137">
        <v>1.2800000000000001E-3</v>
      </c>
      <c r="R252" s="137">
        <f>Q252*H252</f>
        <v>1.2800000000000001E-3</v>
      </c>
      <c r="S252" s="137">
        <v>0</v>
      </c>
      <c r="T252" s="138">
        <f>S252*H252</f>
        <v>0</v>
      </c>
      <c r="AR252" s="139" t="s">
        <v>261</v>
      </c>
      <c r="AT252" s="139" t="s">
        <v>156</v>
      </c>
      <c r="AU252" s="139" t="s">
        <v>86</v>
      </c>
      <c r="AY252" s="17" t="s">
        <v>153</v>
      </c>
      <c r="BE252" s="140">
        <f>IF(N252="základní",J252,0)</f>
        <v>725.13</v>
      </c>
      <c r="BF252" s="140">
        <f>IF(N252="snížená",J252,0)</f>
        <v>0</v>
      </c>
      <c r="BG252" s="140">
        <f>IF(N252="zákl. přenesená",J252,0)</f>
        <v>0</v>
      </c>
      <c r="BH252" s="140">
        <f>IF(N252="sníž. přenesená",J252,0)</f>
        <v>0</v>
      </c>
      <c r="BI252" s="140">
        <f>IF(N252="nulová",J252,0)</f>
        <v>0</v>
      </c>
      <c r="BJ252" s="17" t="s">
        <v>84</v>
      </c>
      <c r="BK252" s="140">
        <f>ROUND(I252*H252,2)</f>
        <v>725.13</v>
      </c>
      <c r="BL252" s="17" t="s">
        <v>261</v>
      </c>
      <c r="BM252" s="139" t="s">
        <v>926</v>
      </c>
    </row>
    <row r="253" spans="2:65" s="1" customFormat="1">
      <c r="B253" s="33"/>
      <c r="D253" s="141" t="s">
        <v>163</v>
      </c>
      <c r="F253" s="142" t="s">
        <v>482</v>
      </c>
      <c r="I253" s="143"/>
      <c r="L253" s="33"/>
      <c r="M253" s="144"/>
      <c r="T253" s="54"/>
      <c r="AT253" s="17" t="s">
        <v>163</v>
      </c>
      <c r="AU253" s="17" t="s">
        <v>86</v>
      </c>
    </row>
    <row r="254" spans="2:65" s="12" customFormat="1">
      <c r="B254" s="145"/>
      <c r="D254" s="146" t="s">
        <v>165</v>
      </c>
      <c r="E254" s="147" t="s">
        <v>32</v>
      </c>
      <c r="F254" s="148" t="s">
        <v>927</v>
      </c>
      <c r="H254" s="147" t="s">
        <v>32</v>
      </c>
      <c r="I254" s="149"/>
      <c r="L254" s="145"/>
      <c r="M254" s="150"/>
      <c r="T254" s="151"/>
      <c r="AT254" s="147" t="s">
        <v>165</v>
      </c>
      <c r="AU254" s="147" t="s">
        <v>86</v>
      </c>
      <c r="AV254" s="12" t="s">
        <v>84</v>
      </c>
      <c r="AW254" s="12" t="s">
        <v>37</v>
      </c>
      <c r="AX254" s="12" t="s">
        <v>76</v>
      </c>
      <c r="AY254" s="147" t="s">
        <v>153</v>
      </c>
    </row>
    <row r="255" spans="2:65" s="13" customFormat="1">
      <c r="B255" s="152"/>
      <c r="D255" s="146" t="s">
        <v>165</v>
      </c>
      <c r="E255" s="153" t="s">
        <v>32</v>
      </c>
      <c r="F255" s="154" t="s">
        <v>84</v>
      </c>
      <c r="H255" s="155">
        <v>1</v>
      </c>
      <c r="I255" s="156"/>
      <c r="L255" s="152"/>
      <c r="M255" s="157"/>
      <c r="T255" s="158"/>
      <c r="AT255" s="153" t="s">
        <v>165</v>
      </c>
      <c r="AU255" s="153" t="s">
        <v>86</v>
      </c>
      <c r="AV255" s="13" t="s">
        <v>86</v>
      </c>
      <c r="AW255" s="13" t="s">
        <v>37</v>
      </c>
      <c r="AX255" s="13" t="s">
        <v>84</v>
      </c>
      <c r="AY255" s="153" t="s">
        <v>153</v>
      </c>
    </row>
    <row r="256" spans="2:65" s="1" customFormat="1" ht="16.5" customHeight="1">
      <c r="B256" s="33"/>
      <c r="C256" s="128" t="s">
        <v>443</v>
      </c>
      <c r="D256" s="128" t="s">
        <v>156</v>
      </c>
      <c r="E256" s="129" t="s">
        <v>928</v>
      </c>
      <c r="F256" s="130" t="s">
        <v>929</v>
      </c>
      <c r="G256" s="131" t="s">
        <v>409</v>
      </c>
      <c r="H256" s="132">
        <v>1</v>
      </c>
      <c r="I256" s="133">
        <v>4468.5</v>
      </c>
      <c r="J256" s="134">
        <f>ROUND(I256*H256,2)</f>
        <v>4468.5</v>
      </c>
      <c r="K256" s="130" t="s">
        <v>160</v>
      </c>
      <c r="L256" s="33"/>
      <c r="M256" s="135" t="s">
        <v>32</v>
      </c>
      <c r="N256" s="136" t="s">
        <v>47</v>
      </c>
      <c r="P256" s="137">
        <f>O256*H256</f>
        <v>0</v>
      </c>
      <c r="Q256" s="137">
        <v>1.6990000000000002E-2</v>
      </c>
      <c r="R256" s="137">
        <f>Q256*H256</f>
        <v>1.6990000000000002E-2</v>
      </c>
      <c r="S256" s="137">
        <v>0</v>
      </c>
      <c r="T256" s="138">
        <f>S256*H256</f>
        <v>0</v>
      </c>
      <c r="AR256" s="139" t="s">
        <v>261</v>
      </c>
      <c r="AT256" s="139" t="s">
        <v>156</v>
      </c>
      <c r="AU256" s="139" t="s">
        <v>86</v>
      </c>
      <c r="AY256" s="17" t="s">
        <v>153</v>
      </c>
      <c r="BE256" s="140">
        <f>IF(N256="základní",J256,0)</f>
        <v>4468.5</v>
      </c>
      <c r="BF256" s="140">
        <f>IF(N256="snížená",J256,0)</f>
        <v>0</v>
      </c>
      <c r="BG256" s="140">
        <f>IF(N256="zákl. přenesená",J256,0)</f>
        <v>0</v>
      </c>
      <c r="BH256" s="140">
        <f>IF(N256="sníž. přenesená",J256,0)</f>
        <v>0</v>
      </c>
      <c r="BI256" s="140">
        <f>IF(N256="nulová",J256,0)</f>
        <v>0</v>
      </c>
      <c r="BJ256" s="17" t="s">
        <v>84</v>
      </c>
      <c r="BK256" s="140">
        <f>ROUND(I256*H256,2)</f>
        <v>4468.5</v>
      </c>
      <c r="BL256" s="17" t="s">
        <v>261</v>
      </c>
      <c r="BM256" s="139" t="s">
        <v>930</v>
      </c>
    </row>
    <row r="257" spans="2:65" s="1" customFormat="1">
      <c r="B257" s="33"/>
      <c r="D257" s="141" t="s">
        <v>163</v>
      </c>
      <c r="F257" s="142" t="s">
        <v>931</v>
      </c>
      <c r="I257" s="143"/>
      <c r="L257" s="33"/>
      <c r="M257" s="144"/>
      <c r="T257" s="54"/>
      <c r="AT257" s="17" t="s">
        <v>163</v>
      </c>
      <c r="AU257" s="17" t="s">
        <v>86</v>
      </c>
    </row>
    <row r="258" spans="2:65" s="1" customFormat="1" ht="16.5" customHeight="1">
      <c r="B258" s="33"/>
      <c r="C258" s="128" t="s">
        <v>448</v>
      </c>
      <c r="D258" s="128" t="s">
        <v>156</v>
      </c>
      <c r="E258" s="129" t="s">
        <v>471</v>
      </c>
      <c r="F258" s="130" t="s">
        <v>472</v>
      </c>
      <c r="G258" s="131" t="s">
        <v>409</v>
      </c>
      <c r="H258" s="132">
        <v>1</v>
      </c>
      <c r="I258" s="133">
        <v>1638.67</v>
      </c>
      <c r="J258" s="134">
        <f>ROUND(I258*H258,2)</f>
        <v>1638.67</v>
      </c>
      <c r="K258" s="130" t="s">
        <v>264</v>
      </c>
      <c r="L258" s="33"/>
      <c r="M258" s="135" t="s">
        <v>32</v>
      </c>
      <c r="N258" s="136" t="s">
        <v>47</v>
      </c>
      <c r="P258" s="137">
        <f>O258*H258</f>
        <v>0</v>
      </c>
      <c r="Q258" s="137">
        <v>2.14E-3</v>
      </c>
      <c r="R258" s="137">
        <f>Q258*H258</f>
        <v>2.14E-3</v>
      </c>
      <c r="S258" s="137">
        <v>0</v>
      </c>
      <c r="T258" s="138">
        <f>S258*H258</f>
        <v>0</v>
      </c>
      <c r="AR258" s="139" t="s">
        <v>261</v>
      </c>
      <c r="AT258" s="139" t="s">
        <v>156</v>
      </c>
      <c r="AU258" s="139" t="s">
        <v>86</v>
      </c>
      <c r="AY258" s="17" t="s">
        <v>153</v>
      </c>
      <c r="BE258" s="140">
        <f>IF(N258="základní",J258,0)</f>
        <v>1638.67</v>
      </c>
      <c r="BF258" s="140">
        <f>IF(N258="snížená",J258,0)</f>
        <v>0</v>
      </c>
      <c r="BG258" s="140">
        <f>IF(N258="zákl. přenesená",J258,0)</f>
        <v>0</v>
      </c>
      <c r="BH258" s="140">
        <f>IF(N258="sníž. přenesená",J258,0)</f>
        <v>0</v>
      </c>
      <c r="BI258" s="140">
        <f>IF(N258="nulová",J258,0)</f>
        <v>0</v>
      </c>
      <c r="BJ258" s="17" t="s">
        <v>84</v>
      </c>
      <c r="BK258" s="140">
        <f>ROUND(I258*H258,2)</f>
        <v>1638.67</v>
      </c>
      <c r="BL258" s="17" t="s">
        <v>261</v>
      </c>
      <c r="BM258" s="139" t="s">
        <v>932</v>
      </c>
    </row>
    <row r="259" spans="2:65" s="1" customFormat="1" ht="16.5" customHeight="1">
      <c r="B259" s="33"/>
      <c r="C259" s="128" t="s">
        <v>452</v>
      </c>
      <c r="D259" s="128" t="s">
        <v>156</v>
      </c>
      <c r="E259" s="129" t="s">
        <v>933</v>
      </c>
      <c r="F259" s="130" t="s">
        <v>934</v>
      </c>
      <c r="G259" s="131" t="s">
        <v>409</v>
      </c>
      <c r="H259" s="132">
        <v>1</v>
      </c>
      <c r="I259" s="133">
        <v>2872.27</v>
      </c>
      <c r="J259" s="134">
        <f>ROUND(I259*H259,2)</f>
        <v>2872.27</v>
      </c>
      <c r="K259" s="130" t="s">
        <v>264</v>
      </c>
      <c r="L259" s="33"/>
      <c r="M259" s="135" t="s">
        <v>32</v>
      </c>
      <c r="N259" s="136" t="s">
        <v>47</v>
      </c>
      <c r="P259" s="137">
        <f>O259*H259</f>
        <v>0</v>
      </c>
      <c r="Q259" s="137">
        <v>1.745E-2</v>
      </c>
      <c r="R259" s="137">
        <f>Q259*H259</f>
        <v>1.745E-2</v>
      </c>
      <c r="S259" s="137">
        <v>0</v>
      </c>
      <c r="T259" s="138">
        <f>S259*H259</f>
        <v>0</v>
      </c>
      <c r="AR259" s="139" t="s">
        <v>261</v>
      </c>
      <c r="AT259" s="139" t="s">
        <v>156</v>
      </c>
      <c r="AU259" s="139" t="s">
        <v>86</v>
      </c>
      <c r="AY259" s="17" t="s">
        <v>153</v>
      </c>
      <c r="BE259" s="140">
        <f>IF(N259="základní",J259,0)</f>
        <v>2872.27</v>
      </c>
      <c r="BF259" s="140">
        <f>IF(N259="snížená",J259,0)</f>
        <v>0</v>
      </c>
      <c r="BG259" s="140">
        <f>IF(N259="zákl. přenesená",J259,0)</f>
        <v>0</v>
      </c>
      <c r="BH259" s="140">
        <f>IF(N259="sníž. přenesená",J259,0)</f>
        <v>0</v>
      </c>
      <c r="BI259" s="140">
        <f>IF(N259="nulová",J259,0)</f>
        <v>0</v>
      </c>
      <c r="BJ259" s="17" t="s">
        <v>84</v>
      </c>
      <c r="BK259" s="140">
        <f>ROUND(I259*H259,2)</f>
        <v>2872.27</v>
      </c>
      <c r="BL259" s="17" t="s">
        <v>261</v>
      </c>
      <c r="BM259" s="139" t="s">
        <v>935</v>
      </c>
    </row>
    <row r="260" spans="2:65" s="1" customFormat="1" ht="16.5" customHeight="1">
      <c r="B260" s="33"/>
      <c r="C260" s="128" t="s">
        <v>457</v>
      </c>
      <c r="D260" s="128" t="s">
        <v>156</v>
      </c>
      <c r="E260" s="129" t="s">
        <v>444</v>
      </c>
      <c r="F260" s="130" t="s">
        <v>445</v>
      </c>
      <c r="G260" s="131" t="s">
        <v>271</v>
      </c>
      <c r="H260" s="132">
        <v>1</v>
      </c>
      <c r="I260" s="133">
        <v>207.18</v>
      </c>
      <c r="J260" s="134">
        <f>ROUND(I260*H260,2)</f>
        <v>207.18</v>
      </c>
      <c r="K260" s="130" t="s">
        <v>160</v>
      </c>
      <c r="L260" s="33"/>
      <c r="M260" s="135" t="s">
        <v>32</v>
      </c>
      <c r="N260" s="136" t="s">
        <v>47</v>
      </c>
      <c r="P260" s="137">
        <f>O260*H260</f>
        <v>0</v>
      </c>
      <c r="Q260" s="137">
        <v>0</v>
      </c>
      <c r="R260" s="137">
        <f>Q260*H260</f>
        <v>0</v>
      </c>
      <c r="S260" s="137">
        <v>0</v>
      </c>
      <c r="T260" s="138">
        <f>S260*H260</f>
        <v>0</v>
      </c>
      <c r="AR260" s="139" t="s">
        <v>261</v>
      </c>
      <c r="AT260" s="139" t="s">
        <v>156</v>
      </c>
      <c r="AU260" s="139" t="s">
        <v>86</v>
      </c>
      <c r="AY260" s="17" t="s">
        <v>153</v>
      </c>
      <c r="BE260" s="140">
        <f>IF(N260="základní",J260,0)</f>
        <v>207.18</v>
      </c>
      <c r="BF260" s="140">
        <f>IF(N260="snížená",J260,0)</f>
        <v>0</v>
      </c>
      <c r="BG260" s="140">
        <f>IF(N260="zákl. přenesená",J260,0)</f>
        <v>0</v>
      </c>
      <c r="BH260" s="140">
        <f>IF(N260="sníž. přenesená",J260,0)</f>
        <v>0</v>
      </c>
      <c r="BI260" s="140">
        <f>IF(N260="nulová",J260,0)</f>
        <v>0</v>
      </c>
      <c r="BJ260" s="17" t="s">
        <v>84</v>
      </c>
      <c r="BK260" s="140">
        <f>ROUND(I260*H260,2)</f>
        <v>207.18</v>
      </c>
      <c r="BL260" s="17" t="s">
        <v>261</v>
      </c>
      <c r="BM260" s="139" t="s">
        <v>936</v>
      </c>
    </row>
    <row r="261" spans="2:65" s="1" customFormat="1">
      <c r="B261" s="33"/>
      <c r="D261" s="141" t="s">
        <v>163</v>
      </c>
      <c r="F261" s="142" t="s">
        <v>447</v>
      </c>
      <c r="I261" s="143"/>
      <c r="L261" s="33"/>
      <c r="M261" s="144"/>
      <c r="T261" s="54"/>
      <c r="AT261" s="17" t="s">
        <v>163</v>
      </c>
      <c r="AU261" s="17" t="s">
        <v>86</v>
      </c>
    </row>
    <row r="262" spans="2:65" s="1" customFormat="1" ht="16.5" customHeight="1">
      <c r="B262" s="33"/>
      <c r="C262" s="166" t="s">
        <v>461</v>
      </c>
      <c r="D262" s="166" t="s">
        <v>231</v>
      </c>
      <c r="E262" s="167" t="s">
        <v>449</v>
      </c>
      <c r="F262" s="168" t="s">
        <v>450</v>
      </c>
      <c r="G262" s="169" t="s">
        <v>271</v>
      </c>
      <c r="H262" s="170">
        <v>1</v>
      </c>
      <c r="I262" s="171">
        <v>1129.98</v>
      </c>
      <c r="J262" s="172">
        <f>ROUND(I262*H262,2)</f>
        <v>1129.98</v>
      </c>
      <c r="K262" s="168" t="s">
        <v>160</v>
      </c>
      <c r="L262" s="173"/>
      <c r="M262" s="174" t="s">
        <v>32</v>
      </c>
      <c r="N262" s="175" t="s">
        <v>47</v>
      </c>
      <c r="P262" s="137">
        <f>O262*H262</f>
        <v>0</v>
      </c>
      <c r="Q262" s="137">
        <v>2.3999999999999998E-3</v>
      </c>
      <c r="R262" s="137">
        <f>Q262*H262</f>
        <v>2.3999999999999998E-3</v>
      </c>
      <c r="S262" s="137">
        <v>0</v>
      </c>
      <c r="T262" s="138">
        <f>S262*H262</f>
        <v>0</v>
      </c>
      <c r="AR262" s="139" t="s">
        <v>354</v>
      </c>
      <c r="AT262" s="139" t="s">
        <v>231</v>
      </c>
      <c r="AU262" s="139" t="s">
        <v>86</v>
      </c>
      <c r="AY262" s="17" t="s">
        <v>153</v>
      </c>
      <c r="BE262" s="140">
        <f>IF(N262="základní",J262,0)</f>
        <v>1129.98</v>
      </c>
      <c r="BF262" s="140">
        <f>IF(N262="snížená",J262,0)</f>
        <v>0</v>
      </c>
      <c r="BG262" s="140">
        <f>IF(N262="zákl. přenesená",J262,0)</f>
        <v>0</v>
      </c>
      <c r="BH262" s="140">
        <f>IF(N262="sníž. přenesená",J262,0)</f>
        <v>0</v>
      </c>
      <c r="BI262" s="140">
        <f>IF(N262="nulová",J262,0)</f>
        <v>0</v>
      </c>
      <c r="BJ262" s="17" t="s">
        <v>84</v>
      </c>
      <c r="BK262" s="140">
        <f>ROUND(I262*H262,2)</f>
        <v>1129.98</v>
      </c>
      <c r="BL262" s="17" t="s">
        <v>261</v>
      </c>
      <c r="BM262" s="139" t="s">
        <v>937</v>
      </c>
    </row>
    <row r="263" spans="2:65" s="1" customFormat="1" ht="16.5" customHeight="1">
      <c r="B263" s="33"/>
      <c r="C263" s="128" t="s">
        <v>465</v>
      </c>
      <c r="D263" s="128" t="s">
        <v>156</v>
      </c>
      <c r="E263" s="129" t="s">
        <v>428</v>
      </c>
      <c r="F263" s="130" t="s">
        <v>429</v>
      </c>
      <c r="G263" s="131" t="s">
        <v>409</v>
      </c>
      <c r="H263" s="132">
        <v>3</v>
      </c>
      <c r="I263" s="133">
        <v>235.43</v>
      </c>
      <c r="J263" s="134">
        <f>ROUND(I263*H263,2)</f>
        <v>706.29</v>
      </c>
      <c r="K263" s="130" t="s">
        <v>160</v>
      </c>
      <c r="L263" s="33"/>
      <c r="M263" s="135" t="s">
        <v>32</v>
      </c>
      <c r="N263" s="136" t="s">
        <v>47</v>
      </c>
      <c r="P263" s="137">
        <f>O263*H263</f>
        <v>0</v>
      </c>
      <c r="Q263" s="137">
        <v>2.4000000000000001E-4</v>
      </c>
      <c r="R263" s="137">
        <f>Q263*H263</f>
        <v>7.2000000000000005E-4</v>
      </c>
      <c r="S263" s="137">
        <v>0</v>
      </c>
      <c r="T263" s="138">
        <f>S263*H263</f>
        <v>0</v>
      </c>
      <c r="AR263" s="139" t="s">
        <v>261</v>
      </c>
      <c r="AT263" s="139" t="s">
        <v>156</v>
      </c>
      <c r="AU263" s="139" t="s">
        <v>86</v>
      </c>
      <c r="AY263" s="17" t="s">
        <v>153</v>
      </c>
      <c r="BE263" s="140">
        <f>IF(N263="základní",J263,0)</f>
        <v>706.29</v>
      </c>
      <c r="BF263" s="140">
        <f>IF(N263="snížená",J263,0)</f>
        <v>0</v>
      </c>
      <c r="BG263" s="140">
        <f>IF(N263="zákl. přenesená",J263,0)</f>
        <v>0</v>
      </c>
      <c r="BH263" s="140">
        <f>IF(N263="sníž. přenesená",J263,0)</f>
        <v>0</v>
      </c>
      <c r="BI263" s="140">
        <f>IF(N263="nulová",J263,0)</f>
        <v>0</v>
      </c>
      <c r="BJ263" s="17" t="s">
        <v>84</v>
      </c>
      <c r="BK263" s="140">
        <f>ROUND(I263*H263,2)</f>
        <v>706.29</v>
      </c>
      <c r="BL263" s="17" t="s">
        <v>261</v>
      </c>
      <c r="BM263" s="139" t="s">
        <v>938</v>
      </c>
    </row>
    <row r="264" spans="2:65" s="1" customFormat="1">
      <c r="B264" s="33"/>
      <c r="D264" s="141" t="s">
        <v>163</v>
      </c>
      <c r="F264" s="142" t="s">
        <v>431</v>
      </c>
      <c r="I264" s="143"/>
      <c r="L264" s="33"/>
      <c r="M264" s="144"/>
      <c r="T264" s="54"/>
      <c r="AT264" s="17" t="s">
        <v>163</v>
      </c>
      <c r="AU264" s="17" t="s">
        <v>86</v>
      </c>
    </row>
    <row r="265" spans="2:65" s="12" customFormat="1">
      <c r="B265" s="145"/>
      <c r="D265" s="146" t="s">
        <v>165</v>
      </c>
      <c r="E265" s="147" t="s">
        <v>32</v>
      </c>
      <c r="F265" s="148" t="s">
        <v>176</v>
      </c>
      <c r="H265" s="147" t="s">
        <v>32</v>
      </c>
      <c r="I265" s="149"/>
      <c r="L265" s="145"/>
      <c r="M265" s="150"/>
      <c r="T265" s="151"/>
      <c r="AT265" s="147" t="s">
        <v>165</v>
      </c>
      <c r="AU265" s="147" t="s">
        <v>86</v>
      </c>
      <c r="AV265" s="12" t="s">
        <v>84</v>
      </c>
      <c r="AW265" s="12" t="s">
        <v>37</v>
      </c>
      <c r="AX265" s="12" t="s">
        <v>76</v>
      </c>
      <c r="AY265" s="147" t="s">
        <v>153</v>
      </c>
    </row>
    <row r="266" spans="2:65" s="13" customFormat="1">
      <c r="B266" s="152"/>
      <c r="D266" s="146" t="s">
        <v>165</v>
      </c>
      <c r="E266" s="153" t="s">
        <v>32</v>
      </c>
      <c r="F266" s="154" t="s">
        <v>84</v>
      </c>
      <c r="H266" s="155">
        <v>1</v>
      </c>
      <c r="I266" s="156"/>
      <c r="L266" s="152"/>
      <c r="M266" s="157"/>
      <c r="T266" s="158"/>
      <c r="AT266" s="153" t="s">
        <v>165</v>
      </c>
      <c r="AU266" s="153" t="s">
        <v>86</v>
      </c>
      <c r="AV266" s="13" t="s">
        <v>86</v>
      </c>
      <c r="AW266" s="13" t="s">
        <v>37</v>
      </c>
      <c r="AX266" s="13" t="s">
        <v>76</v>
      </c>
      <c r="AY266" s="153" t="s">
        <v>153</v>
      </c>
    </row>
    <row r="267" spans="2:65" s="12" customFormat="1">
      <c r="B267" s="145"/>
      <c r="D267" s="146" t="s">
        <v>165</v>
      </c>
      <c r="E267" s="147" t="s">
        <v>32</v>
      </c>
      <c r="F267" s="148" t="s">
        <v>858</v>
      </c>
      <c r="H267" s="147" t="s">
        <v>32</v>
      </c>
      <c r="I267" s="149"/>
      <c r="L267" s="145"/>
      <c r="M267" s="150"/>
      <c r="T267" s="151"/>
      <c r="AT267" s="147" t="s">
        <v>165</v>
      </c>
      <c r="AU267" s="147" t="s">
        <v>86</v>
      </c>
      <c r="AV267" s="12" t="s">
        <v>84</v>
      </c>
      <c r="AW267" s="12" t="s">
        <v>37</v>
      </c>
      <c r="AX267" s="12" t="s">
        <v>76</v>
      </c>
      <c r="AY267" s="147" t="s">
        <v>153</v>
      </c>
    </row>
    <row r="268" spans="2:65" s="13" customFormat="1">
      <c r="B268" s="152"/>
      <c r="D268" s="146" t="s">
        <v>165</v>
      </c>
      <c r="E268" s="153" t="s">
        <v>32</v>
      </c>
      <c r="F268" s="154" t="s">
        <v>86</v>
      </c>
      <c r="H268" s="155">
        <v>2</v>
      </c>
      <c r="I268" s="156"/>
      <c r="L268" s="152"/>
      <c r="M268" s="157"/>
      <c r="T268" s="158"/>
      <c r="AT268" s="153" t="s">
        <v>165</v>
      </c>
      <c r="AU268" s="153" t="s">
        <v>86</v>
      </c>
      <c r="AV268" s="13" t="s">
        <v>86</v>
      </c>
      <c r="AW268" s="13" t="s">
        <v>37</v>
      </c>
      <c r="AX268" s="13" t="s">
        <v>76</v>
      </c>
      <c r="AY268" s="153" t="s">
        <v>153</v>
      </c>
    </row>
    <row r="269" spans="2:65" s="14" customFormat="1">
      <c r="B269" s="159"/>
      <c r="D269" s="146" t="s">
        <v>165</v>
      </c>
      <c r="E269" s="160" t="s">
        <v>32</v>
      </c>
      <c r="F269" s="161" t="s">
        <v>178</v>
      </c>
      <c r="H269" s="162">
        <v>3</v>
      </c>
      <c r="I269" s="163"/>
      <c r="L269" s="159"/>
      <c r="M269" s="164"/>
      <c r="T269" s="165"/>
      <c r="AT269" s="160" t="s">
        <v>165</v>
      </c>
      <c r="AU269" s="160" t="s">
        <v>86</v>
      </c>
      <c r="AV269" s="14" t="s">
        <v>161</v>
      </c>
      <c r="AW269" s="14" t="s">
        <v>37</v>
      </c>
      <c r="AX269" s="14" t="s">
        <v>84</v>
      </c>
      <c r="AY269" s="160" t="s">
        <v>153</v>
      </c>
    </row>
    <row r="270" spans="2:65" s="1" customFormat="1" ht="16.5" customHeight="1">
      <c r="B270" s="33"/>
      <c r="C270" s="166" t="s">
        <v>470</v>
      </c>
      <c r="D270" s="166" t="s">
        <v>231</v>
      </c>
      <c r="E270" s="167" t="s">
        <v>434</v>
      </c>
      <c r="F270" s="168" t="s">
        <v>435</v>
      </c>
      <c r="G270" s="169" t="s">
        <v>226</v>
      </c>
      <c r="H270" s="170">
        <v>1.5</v>
      </c>
      <c r="I270" s="171">
        <v>159.15</v>
      </c>
      <c r="J270" s="172">
        <f>ROUND(I270*H270,2)</f>
        <v>238.73</v>
      </c>
      <c r="K270" s="168" t="s">
        <v>160</v>
      </c>
      <c r="L270" s="173"/>
      <c r="M270" s="174" t="s">
        <v>32</v>
      </c>
      <c r="N270" s="175" t="s">
        <v>47</v>
      </c>
      <c r="P270" s="137">
        <f>O270*H270</f>
        <v>0</v>
      </c>
      <c r="Q270" s="137">
        <v>1.8000000000000001E-4</v>
      </c>
      <c r="R270" s="137">
        <f>Q270*H270</f>
        <v>2.7E-4</v>
      </c>
      <c r="S270" s="137">
        <v>0</v>
      </c>
      <c r="T270" s="138">
        <f>S270*H270</f>
        <v>0</v>
      </c>
      <c r="AR270" s="139" t="s">
        <v>354</v>
      </c>
      <c r="AT270" s="139" t="s">
        <v>231</v>
      </c>
      <c r="AU270" s="139" t="s">
        <v>86</v>
      </c>
      <c r="AY270" s="17" t="s">
        <v>153</v>
      </c>
      <c r="BE270" s="140">
        <f>IF(N270="základní",J270,0)</f>
        <v>238.73</v>
      </c>
      <c r="BF270" s="140">
        <f>IF(N270="snížená",J270,0)</f>
        <v>0</v>
      </c>
      <c r="BG270" s="140">
        <f>IF(N270="zákl. přenesená",J270,0)</f>
        <v>0</v>
      </c>
      <c r="BH270" s="140">
        <f>IF(N270="sníž. přenesená",J270,0)</f>
        <v>0</v>
      </c>
      <c r="BI270" s="140">
        <f>IF(N270="nulová",J270,0)</f>
        <v>0</v>
      </c>
      <c r="BJ270" s="17" t="s">
        <v>84</v>
      </c>
      <c r="BK270" s="140">
        <f>ROUND(I270*H270,2)</f>
        <v>238.73</v>
      </c>
      <c r="BL270" s="17" t="s">
        <v>261</v>
      </c>
      <c r="BM270" s="139" t="s">
        <v>939</v>
      </c>
    </row>
    <row r="271" spans="2:65" s="1" customFormat="1" ht="24.2" customHeight="1">
      <c r="B271" s="33"/>
      <c r="C271" s="128" t="s">
        <v>474</v>
      </c>
      <c r="D271" s="128" t="s">
        <v>156</v>
      </c>
      <c r="E271" s="129" t="s">
        <v>490</v>
      </c>
      <c r="F271" s="130" t="s">
        <v>491</v>
      </c>
      <c r="G271" s="131" t="s">
        <v>294</v>
      </c>
      <c r="H271" s="132">
        <v>6.9000000000000006E-2</v>
      </c>
      <c r="I271" s="133">
        <v>1271.33</v>
      </c>
      <c r="J271" s="134">
        <f>ROUND(I271*H271,2)</f>
        <v>87.72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87.72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87.72</v>
      </c>
      <c r="BL271" s="17" t="s">
        <v>261</v>
      </c>
      <c r="BM271" s="139" t="s">
        <v>940</v>
      </c>
    </row>
    <row r="272" spans="2:65" s="1" customFormat="1">
      <c r="B272" s="33"/>
      <c r="D272" s="141" t="s">
        <v>163</v>
      </c>
      <c r="F272" s="142" t="s">
        <v>493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494</v>
      </c>
      <c r="F273" s="126" t="s">
        <v>495</v>
      </c>
      <c r="I273" s="119"/>
      <c r="J273" s="127">
        <f>BK273</f>
        <v>4781.0400000000009</v>
      </c>
      <c r="L273" s="116"/>
      <c r="M273" s="121"/>
      <c r="P273" s="122">
        <f>SUM(P274:P325)</f>
        <v>0</v>
      </c>
      <c r="R273" s="122">
        <f>SUM(R274:R325)</f>
        <v>1.3600000000000001E-3</v>
      </c>
      <c r="T273" s="123">
        <f>SUM(T274:T325)</f>
        <v>4.3E-3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SUM(BK274:BK325)</f>
        <v>4781.0400000000009</v>
      </c>
    </row>
    <row r="274" spans="2:65" s="1" customFormat="1" ht="16.5" customHeight="1">
      <c r="B274" s="33"/>
      <c r="C274" s="128" t="s">
        <v>478</v>
      </c>
      <c r="D274" s="128" t="s">
        <v>156</v>
      </c>
      <c r="E274" s="129" t="s">
        <v>497</v>
      </c>
      <c r="F274" s="130" t="s">
        <v>498</v>
      </c>
      <c r="G274" s="131" t="s">
        <v>271</v>
      </c>
      <c r="H274" s="132">
        <v>5</v>
      </c>
      <c r="I274" s="133">
        <v>55.56</v>
      </c>
      <c r="J274" s="134">
        <f>ROUND(I274*H274,2)</f>
        <v>277.8</v>
      </c>
      <c r="K274" s="130" t="s">
        <v>264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5.0000000000000002E-5</v>
      </c>
      <c r="T274" s="138">
        <f>S274*H274</f>
        <v>2.5000000000000001E-4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277.8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277.8</v>
      </c>
      <c r="BL274" s="17" t="s">
        <v>261</v>
      </c>
      <c r="BM274" s="139" t="s">
        <v>941</v>
      </c>
    </row>
    <row r="275" spans="2:65" s="12" customFormat="1">
      <c r="B275" s="145"/>
      <c r="D275" s="146" t="s">
        <v>165</v>
      </c>
      <c r="E275" s="147" t="s">
        <v>32</v>
      </c>
      <c r="F275" s="148" t="s">
        <v>942</v>
      </c>
      <c r="H275" s="147" t="s">
        <v>32</v>
      </c>
      <c r="I275" s="149"/>
      <c r="L275" s="145"/>
      <c r="M275" s="150"/>
      <c r="T275" s="151"/>
      <c r="AT275" s="147" t="s">
        <v>165</v>
      </c>
      <c r="AU275" s="147" t="s">
        <v>86</v>
      </c>
      <c r="AV275" s="12" t="s">
        <v>84</v>
      </c>
      <c r="AW275" s="12" t="s">
        <v>37</v>
      </c>
      <c r="AX275" s="12" t="s">
        <v>76</v>
      </c>
      <c r="AY275" s="147" t="s">
        <v>153</v>
      </c>
    </row>
    <row r="276" spans="2:65" s="13" customFormat="1">
      <c r="B276" s="152"/>
      <c r="D276" s="146" t="s">
        <v>165</v>
      </c>
      <c r="E276" s="153" t="s">
        <v>32</v>
      </c>
      <c r="F276" s="154" t="s">
        <v>179</v>
      </c>
      <c r="H276" s="155">
        <v>3</v>
      </c>
      <c r="I276" s="156"/>
      <c r="L276" s="152"/>
      <c r="M276" s="157"/>
      <c r="T276" s="158"/>
      <c r="AT276" s="153" t="s">
        <v>165</v>
      </c>
      <c r="AU276" s="153" t="s">
        <v>86</v>
      </c>
      <c r="AV276" s="13" t="s">
        <v>86</v>
      </c>
      <c r="AW276" s="13" t="s">
        <v>37</v>
      </c>
      <c r="AX276" s="13" t="s">
        <v>76</v>
      </c>
      <c r="AY276" s="153" t="s">
        <v>153</v>
      </c>
    </row>
    <row r="277" spans="2:65" s="12" customFormat="1">
      <c r="B277" s="145"/>
      <c r="D277" s="146" t="s">
        <v>165</v>
      </c>
      <c r="E277" s="147" t="s">
        <v>32</v>
      </c>
      <c r="F277" s="148" t="s">
        <v>943</v>
      </c>
      <c r="H277" s="147" t="s">
        <v>32</v>
      </c>
      <c r="I277" s="149"/>
      <c r="L277" s="145"/>
      <c r="M277" s="150"/>
      <c r="T277" s="151"/>
      <c r="AT277" s="147" t="s">
        <v>165</v>
      </c>
      <c r="AU277" s="147" t="s">
        <v>86</v>
      </c>
      <c r="AV277" s="12" t="s">
        <v>84</v>
      </c>
      <c r="AW277" s="12" t="s">
        <v>37</v>
      </c>
      <c r="AX277" s="12" t="s">
        <v>76</v>
      </c>
      <c r="AY277" s="147" t="s">
        <v>153</v>
      </c>
    </row>
    <row r="278" spans="2:65" s="13" customFormat="1">
      <c r="B278" s="152"/>
      <c r="D278" s="146" t="s">
        <v>165</v>
      </c>
      <c r="E278" s="153" t="s">
        <v>32</v>
      </c>
      <c r="F278" s="154" t="s">
        <v>86</v>
      </c>
      <c r="H278" s="155">
        <v>2</v>
      </c>
      <c r="I278" s="156"/>
      <c r="L278" s="152"/>
      <c r="M278" s="157"/>
      <c r="T278" s="158"/>
      <c r="AT278" s="153" t="s">
        <v>165</v>
      </c>
      <c r="AU278" s="153" t="s">
        <v>86</v>
      </c>
      <c r="AV278" s="13" t="s">
        <v>86</v>
      </c>
      <c r="AW278" s="13" t="s">
        <v>37</v>
      </c>
      <c r="AX278" s="13" t="s">
        <v>76</v>
      </c>
      <c r="AY278" s="153" t="s">
        <v>153</v>
      </c>
    </row>
    <row r="279" spans="2:65" s="14" customFormat="1">
      <c r="B279" s="159"/>
      <c r="D279" s="146" t="s">
        <v>165</v>
      </c>
      <c r="E279" s="160" t="s">
        <v>32</v>
      </c>
      <c r="F279" s="161" t="s">
        <v>178</v>
      </c>
      <c r="H279" s="162">
        <v>5</v>
      </c>
      <c r="I279" s="163"/>
      <c r="L279" s="159"/>
      <c r="M279" s="164"/>
      <c r="T279" s="165"/>
      <c r="AT279" s="160" t="s">
        <v>165</v>
      </c>
      <c r="AU279" s="160" t="s">
        <v>86</v>
      </c>
      <c r="AV279" s="14" t="s">
        <v>161</v>
      </c>
      <c r="AW279" s="14" t="s">
        <v>37</v>
      </c>
      <c r="AX279" s="14" t="s">
        <v>84</v>
      </c>
      <c r="AY279" s="160" t="s">
        <v>153</v>
      </c>
    </row>
    <row r="280" spans="2:65" s="1" customFormat="1" ht="16.5" customHeight="1">
      <c r="B280" s="33"/>
      <c r="C280" s="128" t="s">
        <v>484</v>
      </c>
      <c r="D280" s="128" t="s">
        <v>156</v>
      </c>
      <c r="E280" s="129" t="s">
        <v>502</v>
      </c>
      <c r="F280" s="130" t="s">
        <v>503</v>
      </c>
      <c r="G280" s="131" t="s">
        <v>271</v>
      </c>
      <c r="H280" s="132">
        <v>1</v>
      </c>
      <c r="I280" s="133">
        <v>55.56</v>
      </c>
      <c r="J280" s="134">
        <f>ROUND(I280*H280,2)</f>
        <v>55.56</v>
      </c>
      <c r="K280" s="130" t="s">
        <v>264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5.0000000000000002E-5</v>
      </c>
      <c r="T280" s="138">
        <f>S280*H280</f>
        <v>5.0000000000000002E-5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55.56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55.56</v>
      </c>
      <c r="BL280" s="17" t="s">
        <v>261</v>
      </c>
      <c r="BM280" s="139" t="s">
        <v>944</v>
      </c>
    </row>
    <row r="281" spans="2:65" s="12" customFormat="1">
      <c r="B281" s="145"/>
      <c r="D281" s="146" t="s">
        <v>165</v>
      </c>
      <c r="E281" s="147" t="s">
        <v>32</v>
      </c>
      <c r="F281" s="148" t="s">
        <v>943</v>
      </c>
      <c r="H281" s="147" t="s">
        <v>32</v>
      </c>
      <c r="I281" s="149"/>
      <c r="L281" s="145"/>
      <c r="M281" s="150"/>
      <c r="T281" s="151"/>
      <c r="AT281" s="147" t="s">
        <v>165</v>
      </c>
      <c r="AU281" s="147" t="s">
        <v>86</v>
      </c>
      <c r="AV281" s="12" t="s">
        <v>84</v>
      </c>
      <c r="AW281" s="12" t="s">
        <v>37</v>
      </c>
      <c r="AX281" s="12" t="s">
        <v>76</v>
      </c>
      <c r="AY281" s="147" t="s">
        <v>153</v>
      </c>
    </row>
    <row r="282" spans="2:65" s="13" customFormat="1">
      <c r="B282" s="152"/>
      <c r="D282" s="146" t="s">
        <v>165</v>
      </c>
      <c r="E282" s="153" t="s">
        <v>32</v>
      </c>
      <c r="F282" s="154" t="s">
        <v>84</v>
      </c>
      <c r="H282" s="155">
        <v>1</v>
      </c>
      <c r="I282" s="156"/>
      <c r="L282" s="152"/>
      <c r="M282" s="157"/>
      <c r="T282" s="158"/>
      <c r="AT282" s="153" t="s">
        <v>165</v>
      </c>
      <c r="AU282" s="153" t="s">
        <v>86</v>
      </c>
      <c r="AV282" s="13" t="s">
        <v>86</v>
      </c>
      <c r="AW282" s="13" t="s">
        <v>37</v>
      </c>
      <c r="AX282" s="13" t="s">
        <v>84</v>
      </c>
      <c r="AY282" s="153" t="s">
        <v>153</v>
      </c>
    </row>
    <row r="283" spans="2:65" s="1" customFormat="1" ht="24.2" customHeight="1">
      <c r="B283" s="33"/>
      <c r="C283" s="128" t="s">
        <v>489</v>
      </c>
      <c r="D283" s="128" t="s">
        <v>156</v>
      </c>
      <c r="E283" s="129" t="s">
        <v>506</v>
      </c>
      <c r="F283" s="130" t="s">
        <v>507</v>
      </c>
      <c r="G283" s="131" t="s">
        <v>271</v>
      </c>
      <c r="H283" s="132">
        <v>2</v>
      </c>
      <c r="I283" s="133">
        <v>93.23</v>
      </c>
      <c r="J283" s="134">
        <f>ROUND(I283*H283,2)</f>
        <v>186.46</v>
      </c>
      <c r="K283" s="130" t="s">
        <v>160</v>
      </c>
      <c r="L283" s="33"/>
      <c r="M283" s="135" t="s">
        <v>32</v>
      </c>
      <c r="N283" s="136" t="s">
        <v>47</v>
      </c>
      <c r="P283" s="137">
        <f>O283*H283</f>
        <v>0</v>
      </c>
      <c r="Q283" s="137">
        <v>0</v>
      </c>
      <c r="R283" s="137">
        <f>Q283*H283</f>
        <v>0</v>
      </c>
      <c r="S283" s="137">
        <v>2E-3</v>
      </c>
      <c r="T283" s="138">
        <f>S283*H283</f>
        <v>4.0000000000000001E-3</v>
      </c>
      <c r="AR283" s="139" t="s">
        <v>261</v>
      </c>
      <c r="AT283" s="139" t="s">
        <v>156</v>
      </c>
      <c r="AU283" s="139" t="s">
        <v>86</v>
      </c>
      <c r="AY283" s="17" t="s">
        <v>153</v>
      </c>
      <c r="BE283" s="140">
        <f>IF(N283="základní",J283,0)</f>
        <v>186.46</v>
      </c>
      <c r="BF283" s="140">
        <f>IF(N283="snížená",J283,0)</f>
        <v>0</v>
      </c>
      <c r="BG283" s="140">
        <f>IF(N283="zákl. přenesená",J283,0)</f>
        <v>0</v>
      </c>
      <c r="BH283" s="140">
        <f>IF(N283="sníž. přenesená",J283,0)</f>
        <v>0</v>
      </c>
      <c r="BI283" s="140">
        <f>IF(N283="nulová",J283,0)</f>
        <v>0</v>
      </c>
      <c r="BJ283" s="17" t="s">
        <v>84</v>
      </c>
      <c r="BK283" s="140">
        <f>ROUND(I283*H283,2)</f>
        <v>186.46</v>
      </c>
      <c r="BL283" s="17" t="s">
        <v>261</v>
      </c>
      <c r="BM283" s="139" t="s">
        <v>945</v>
      </c>
    </row>
    <row r="284" spans="2:65" s="1" customFormat="1">
      <c r="B284" s="33"/>
      <c r="D284" s="141" t="s">
        <v>163</v>
      </c>
      <c r="F284" s="142" t="s">
        <v>509</v>
      </c>
      <c r="I284" s="143"/>
      <c r="L284" s="33"/>
      <c r="M284" s="144"/>
      <c r="T284" s="54"/>
      <c r="AT284" s="17" t="s">
        <v>163</v>
      </c>
      <c r="AU284" s="17" t="s">
        <v>86</v>
      </c>
    </row>
    <row r="285" spans="2:65" s="12" customFormat="1">
      <c r="B285" s="145"/>
      <c r="D285" s="146" t="s">
        <v>165</v>
      </c>
      <c r="E285" s="147" t="s">
        <v>32</v>
      </c>
      <c r="F285" s="148" t="s">
        <v>176</v>
      </c>
      <c r="H285" s="147" t="s">
        <v>32</v>
      </c>
      <c r="I285" s="149"/>
      <c r="L285" s="145"/>
      <c r="M285" s="150"/>
      <c r="T285" s="151"/>
      <c r="AT285" s="147" t="s">
        <v>165</v>
      </c>
      <c r="AU285" s="147" t="s">
        <v>86</v>
      </c>
      <c r="AV285" s="12" t="s">
        <v>84</v>
      </c>
      <c r="AW285" s="12" t="s">
        <v>37</v>
      </c>
      <c r="AX285" s="12" t="s">
        <v>76</v>
      </c>
      <c r="AY285" s="147" t="s">
        <v>153</v>
      </c>
    </row>
    <row r="286" spans="2:65" s="13" customFormat="1">
      <c r="B286" s="152"/>
      <c r="D286" s="146" t="s">
        <v>165</v>
      </c>
      <c r="E286" s="153" t="s">
        <v>32</v>
      </c>
      <c r="F286" s="154" t="s">
        <v>84</v>
      </c>
      <c r="H286" s="155">
        <v>1</v>
      </c>
      <c r="I286" s="156"/>
      <c r="L286" s="152"/>
      <c r="M286" s="157"/>
      <c r="T286" s="158"/>
      <c r="AT286" s="153" t="s">
        <v>165</v>
      </c>
      <c r="AU286" s="153" t="s">
        <v>86</v>
      </c>
      <c r="AV286" s="13" t="s">
        <v>86</v>
      </c>
      <c r="AW286" s="13" t="s">
        <v>37</v>
      </c>
      <c r="AX286" s="13" t="s">
        <v>76</v>
      </c>
      <c r="AY286" s="153" t="s">
        <v>153</v>
      </c>
    </row>
    <row r="287" spans="2:65" s="12" customFormat="1">
      <c r="B287" s="145"/>
      <c r="D287" s="146" t="s">
        <v>165</v>
      </c>
      <c r="E287" s="147" t="s">
        <v>32</v>
      </c>
      <c r="F287" s="148" t="s">
        <v>858</v>
      </c>
      <c r="H287" s="147" t="s">
        <v>32</v>
      </c>
      <c r="I287" s="149"/>
      <c r="L287" s="145"/>
      <c r="M287" s="150"/>
      <c r="T287" s="151"/>
      <c r="AT287" s="147" t="s">
        <v>165</v>
      </c>
      <c r="AU287" s="147" t="s">
        <v>86</v>
      </c>
      <c r="AV287" s="12" t="s">
        <v>84</v>
      </c>
      <c r="AW287" s="12" t="s">
        <v>37</v>
      </c>
      <c r="AX287" s="12" t="s">
        <v>76</v>
      </c>
      <c r="AY287" s="147" t="s">
        <v>153</v>
      </c>
    </row>
    <row r="288" spans="2:65" s="13" customFormat="1">
      <c r="B288" s="152"/>
      <c r="D288" s="146" t="s">
        <v>165</v>
      </c>
      <c r="E288" s="153" t="s">
        <v>32</v>
      </c>
      <c r="F288" s="154" t="s">
        <v>84</v>
      </c>
      <c r="H288" s="155">
        <v>1</v>
      </c>
      <c r="I288" s="156"/>
      <c r="L288" s="152"/>
      <c r="M288" s="157"/>
      <c r="T288" s="158"/>
      <c r="AT288" s="153" t="s">
        <v>165</v>
      </c>
      <c r="AU288" s="153" t="s">
        <v>86</v>
      </c>
      <c r="AV288" s="13" t="s">
        <v>86</v>
      </c>
      <c r="AW288" s="13" t="s">
        <v>37</v>
      </c>
      <c r="AX288" s="13" t="s">
        <v>76</v>
      </c>
      <c r="AY288" s="153" t="s">
        <v>153</v>
      </c>
    </row>
    <row r="289" spans="2:65" s="14" customFormat="1">
      <c r="B289" s="159"/>
      <c r="D289" s="146" t="s">
        <v>165</v>
      </c>
      <c r="E289" s="160" t="s">
        <v>32</v>
      </c>
      <c r="F289" s="161" t="s">
        <v>178</v>
      </c>
      <c r="H289" s="162">
        <v>2</v>
      </c>
      <c r="I289" s="163"/>
      <c r="L289" s="159"/>
      <c r="M289" s="164"/>
      <c r="T289" s="165"/>
      <c r="AT289" s="160" t="s">
        <v>165</v>
      </c>
      <c r="AU289" s="160" t="s">
        <v>86</v>
      </c>
      <c r="AV289" s="14" t="s">
        <v>161</v>
      </c>
      <c r="AW289" s="14" t="s">
        <v>37</v>
      </c>
      <c r="AX289" s="14" t="s">
        <v>84</v>
      </c>
      <c r="AY289" s="160" t="s">
        <v>153</v>
      </c>
    </row>
    <row r="290" spans="2:65" s="1" customFormat="1" ht="24.2" customHeight="1">
      <c r="B290" s="33"/>
      <c r="C290" s="128" t="s">
        <v>496</v>
      </c>
      <c r="D290" s="128" t="s">
        <v>156</v>
      </c>
      <c r="E290" s="129" t="s">
        <v>547</v>
      </c>
      <c r="F290" s="130" t="s">
        <v>548</v>
      </c>
      <c r="G290" s="131" t="s">
        <v>271</v>
      </c>
      <c r="H290" s="132">
        <v>2</v>
      </c>
      <c r="I290" s="133">
        <v>169.51</v>
      </c>
      <c r="J290" s="134">
        <f>ROUND(I290*H290,2)</f>
        <v>339.02</v>
      </c>
      <c r="K290" s="130" t="s">
        <v>160</v>
      </c>
      <c r="L290" s="33"/>
      <c r="M290" s="135" t="s">
        <v>32</v>
      </c>
      <c r="N290" s="136" t="s">
        <v>47</v>
      </c>
      <c r="P290" s="137">
        <f>O290*H290</f>
        <v>0</v>
      </c>
      <c r="Q290" s="137">
        <v>0</v>
      </c>
      <c r="R290" s="137">
        <f>Q290*H290</f>
        <v>0</v>
      </c>
      <c r="S290" s="137">
        <v>0</v>
      </c>
      <c r="T290" s="138">
        <f>S290*H290</f>
        <v>0</v>
      </c>
      <c r="AR290" s="139" t="s">
        <v>261</v>
      </c>
      <c r="AT290" s="139" t="s">
        <v>156</v>
      </c>
      <c r="AU290" s="139" t="s">
        <v>86</v>
      </c>
      <c r="AY290" s="17" t="s">
        <v>153</v>
      </c>
      <c r="BE290" s="140">
        <f>IF(N290="základní",J290,0)</f>
        <v>339.02</v>
      </c>
      <c r="BF290" s="140">
        <f>IF(N290="snížená",J290,0)</f>
        <v>0</v>
      </c>
      <c r="BG290" s="140">
        <f>IF(N290="zákl. přenesená",J290,0)</f>
        <v>0</v>
      </c>
      <c r="BH290" s="140">
        <f>IF(N290="sníž. přenesená",J290,0)</f>
        <v>0</v>
      </c>
      <c r="BI290" s="140">
        <f>IF(N290="nulová",J290,0)</f>
        <v>0</v>
      </c>
      <c r="BJ290" s="17" t="s">
        <v>84</v>
      </c>
      <c r="BK290" s="140">
        <f>ROUND(I290*H290,2)</f>
        <v>339.02</v>
      </c>
      <c r="BL290" s="17" t="s">
        <v>261</v>
      </c>
      <c r="BM290" s="139" t="s">
        <v>946</v>
      </c>
    </row>
    <row r="291" spans="2:65" s="1" customFormat="1">
      <c r="B291" s="33"/>
      <c r="D291" s="141" t="s">
        <v>163</v>
      </c>
      <c r="F291" s="142" t="s">
        <v>550</v>
      </c>
      <c r="I291" s="143"/>
      <c r="L291" s="33"/>
      <c r="M291" s="144"/>
      <c r="T291" s="54"/>
      <c r="AT291" s="17" t="s">
        <v>163</v>
      </c>
      <c r="AU291" s="17" t="s">
        <v>86</v>
      </c>
    </row>
    <row r="292" spans="2:65" s="12" customFormat="1">
      <c r="B292" s="145"/>
      <c r="D292" s="146" t="s">
        <v>165</v>
      </c>
      <c r="E292" s="147" t="s">
        <v>32</v>
      </c>
      <c r="F292" s="148" t="s">
        <v>947</v>
      </c>
      <c r="H292" s="147" t="s">
        <v>32</v>
      </c>
      <c r="I292" s="149"/>
      <c r="L292" s="145"/>
      <c r="M292" s="150"/>
      <c r="T292" s="151"/>
      <c r="AT292" s="147" t="s">
        <v>165</v>
      </c>
      <c r="AU292" s="147" t="s">
        <v>86</v>
      </c>
      <c r="AV292" s="12" t="s">
        <v>84</v>
      </c>
      <c r="AW292" s="12" t="s">
        <v>37</v>
      </c>
      <c r="AX292" s="12" t="s">
        <v>76</v>
      </c>
      <c r="AY292" s="147" t="s">
        <v>153</v>
      </c>
    </row>
    <row r="293" spans="2:65" s="12" customFormat="1">
      <c r="B293" s="145"/>
      <c r="D293" s="146" t="s">
        <v>165</v>
      </c>
      <c r="E293" s="147" t="s">
        <v>32</v>
      </c>
      <c r="F293" s="148" t="s">
        <v>948</v>
      </c>
      <c r="H293" s="147" t="s">
        <v>32</v>
      </c>
      <c r="I293" s="149"/>
      <c r="L293" s="145"/>
      <c r="M293" s="150"/>
      <c r="T293" s="151"/>
      <c r="AT293" s="147" t="s">
        <v>165</v>
      </c>
      <c r="AU293" s="147" t="s">
        <v>86</v>
      </c>
      <c r="AV293" s="12" t="s">
        <v>84</v>
      </c>
      <c r="AW293" s="12" t="s">
        <v>37</v>
      </c>
      <c r="AX293" s="12" t="s">
        <v>76</v>
      </c>
      <c r="AY293" s="147" t="s">
        <v>153</v>
      </c>
    </row>
    <row r="294" spans="2:65" s="13" customFormat="1">
      <c r="B294" s="152"/>
      <c r="D294" s="146" t="s">
        <v>165</v>
      </c>
      <c r="E294" s="153" t="s">
        <v>32</v>
      </c>
      <c r="F294" s="154" t="s">
        <v>84</v>
      </c>
      <c r="H294" s="155">
        <v>1</v>
      </c>
      <c r="I294" s="156"/>
      <c r="L294" s="152"/>
      <c r="M294" s="157"/>
      <c r="T294" s="158"/>
      <c r="AT294" s="153" t="s">
        <v>165</v>
      </c>
      <c r="AU294" s="153" t="s">
        <v>86</v>
      </c>
      <c r="AV294" s="13" t="s">
        <v>86</v>
      </c>
      <c r="AW294" s="13" t="s">
        <v>37</v>
      </c>
      <c r="AX294" s="13" t="s">
        <v>76</v>
      </c>
      <c r="AY294" s="153" t="s">
        <v>153</v>
      </c>
    </row>
    <row r="295" spans="2:65" s="12" customFormat="1">
      <c r="B295" s="145"/>
      <c r="D295" s="146" t="s">
        <v>165</v>
      </c>
      <c r="E295" s="147" t="s">
        <v>32</v>
      </c>
      <c r="F295" s="148" t="s">
        <v>949</v>
      </c>
      <c r="H295" s="147" t="s">
        <v>32</v>
      </c>
      <c r="I295" s="149"/>
      <c r="L295" s="145"/>
      <c r="M295" s="150"/>
      <c r="T295" s="151"/>
      <c r="AT295" s="147" t="s">
        <v>165</v>
      </c>
      <c r="AU295" s="147" t="s">
        <v>86</v>
      </c>
      <c r="AV295" s="12" t="s">
        <v>84</v>
      </c>
      <c r="AW295" s="12" t="s">
        <v>37</v>
      </c>
      <c r="AX295" s="12" t="s">
        <v>76</v>
      </c>
      <c r="AY295" s="147" t="s">
        <v>153</v>
      </c>
    </row>
    <row r="296" spans="2:65" s="13" customFormat="1">
      <c r="B296" s="152"/>
      <c r="D296" s="146" t="s">
        <v>165</v>
      </c>
      <c r="E296" s="153" t="s">
        <v>32</v>
      </c>
      <c r="F296" s="154" t="s">
        <v>84</v>
      </c>
      <c r="H296" s="155">
        <v>1</v>
      </c>
      <c r="I296" s="156"/>
      <c r="L296" s="152"/>
      <c r="M296" s="157"/>
      <c r="T296" s="158"/>
      <c r="AT296" s="153" t="s">
        <v>165</v>
      </c>
      <c r="AU296" s="153" t="s">
        <v>86</v>
      </c>
      <c r="AV296" s="13" t="s">
        <v>86</v>
      </c>
      <c r="AW296" s="13" t="s">
        <v>37</v>
      </c>
      <c r="AX296" s="13" t="s">
        <v>76</v>
      </c>
      <c r="AY296" s="153" t="s">
        <v>153</v>
      </c>
    </row>
    <row r="297" spans="2:65" s="14" customFormat="1">
      <c r="B297" s="159"/>
      <c r="D297" s="146" t="s">
        <v>165</v>
      </c>
      <c r="E297" s="160" t="s">
        <v>32</v>
      </c>
      <c r="F297" s="161" t="s">
        <v>178</v>
      </c>
      <c r="H297" s="162">
        <v>2</v>
      </c>
      <c r="I297" s="163"/>
      <c r="L297" s="159"/>
      <c r="M297" s="164"/>
      <c r="T297" s="165"/>
      <c r="AT297" s="160" t="s">
        <v>165</v>
      </c>
      <c r="AU297" s="160" t="s">
        <v>86</v>
      </c>
      <c r="AV297" s="14" t="s">
        <v>161</v>
      </c>
      <c r="AW297" s="14" t="s">
        <v>37</v>
      </c>
      <c r="AX297" s="14" t="s">
        <v>84</v>
      </c>
      <c r="AY297" s="160" t="s">
        <v>153</v>
      </c>
    </row>
    <row r="298" spans="2:65" s="1" customFormat="1" ht="16.5" customHeight="1">
      <c r="B298" s="33"/>
      <c r="C298" s="166" t="s">
        <v>501</v>
      </c>
      <c r="D298" s="166" t="s">
        <v>231</v>
      </c>
      <c r="E298" s="167" t="s">
        <v>553</v>
      </c>
      <c r="F298" s="168" t="s">
        <v>554</v>
      </c>
      <c r="G298" s="169" t="s">
        <v>271</v>
      </c>
      <c r="H298" s="170">
        <v>2</v>
      </c>
      <c r="I298" s="171">
        <v>90.59</v>
      </c>
      <c r="J298" s="172">
        <f>ROUND(I298*H298,2)</f>
        <v>181.18</v>
      </c>
      <c r="K298" s="168" t="s">
        <v>160</v>
      </c>
      <c r="L298" s="173"/>
      <c r="M298" s="174" t="s">
        <v>32</v>
      </c>
      <c r="N298" s="175" t="s">
        <v>47</v>
      </c>
      <c r="P298" s="137">
        <f>O298*H298</f>
        <v>0</v>
      </c>
      <c r="Q298" s="137">
        <v>4.0000000000000003E-5</v>
      </c>
      <c r="R298" s="137">
        <f>Q298*H298</f>
        <v>8.0000000000000007E-5</v>
      </c>
      <c r="S298" s="137">
        <v>0</v>
      </c>
      <c r="T298" s="138">
        <f>S298*H298</f>
        <v>0</v>
      </c>
      <c r="AR298" s="139" t="s">
        <v>354</v>
      </c>
      <c r="AT298" s="139" t="s">
        <v>231</v>
      </c>
      <c r="AU298" s="139" t="s">
        <v>86</v>
      </c>
      <c r="AY298" s="17" t="s">
        <v>153</v>
      </c>
      <c r="BE298" s="140">
        <f>IF(N298="základní",J298,0)</f>
        <v>181.18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181.18</v>
      </c>
      <c r="BL298" s="17" t="s">
        <v>261</v>
      </c>
      <c r="BM298" s="139" t="s">
        <v>950</v>
      </c>
    </row>
    <row r="299" spans="2:65" s="1" customFormat="1" ht="24.2" customHeight="1">
      <c r="B299" s="33"/>
      <c r="C299" s="128" t="s">
        <v>505</v>
      </c>
      <c r="D299" s="128" t="s">
        <v>156</v>
      </c>
      <c r="E299" s="129" t="s">
        <v>529</v>
      </c>
      <c r="F299" s="130" t="s">
        <v>530</v>
      </c>
      <c r="G299" s="131" t="s">
        <v>271</v>
      </c>
      <c r="H299" s="132">
        <v>3</v>
      </c>
      <c r="I299" s="133">
        <v>184.58</v>
      </c>
      <c r="J299" s="134">
        <f>ROUND(I299*H299,2)</f>
        <v>553.74</v>
      </c>
      <c r="K299" s="130" t="s">
        <v>160</v>
      </c>
      <c r="L299" s="33"/>
      <c r="M299" s="135" t="s">
        <v>32</v>
      </c>
      <c r="N299" s="136" t="s">
        <v>47</v>
      </c>
      <c r="P299" s="137">
        <f>O299*H299</f>
        <v>0</v>
      </c>
      <c r="Q299" s="137">
        <v>0</v>
      </c>
      <c r="R299" s="137">
        <f>Q299*H299</f>
        <v>0</v>
      </c>
      <c r="S299" s="137">
        <v>0</v>
      </c>
      <c r="T299" s="138">
        <f>S299*H299</f>
        <v>0</v>
      </c>
      <c r="AR299" s="139" t="s">
        <v>261</v>
      </c>
      <c r="AT299" s="139" t="s">
        <v>156</v>
      </c>
      <c r="AU299" s="139" t="s">
        <v>86</v>
      </c>
      <c r="AY299" s="17" t="s">
        <v>153</v>
      </c>
      <c r="BE299" s="140">
        <f>IF(N299="základní",J299,0)</f>
        <v>553.74</v>
      </c>
      <c r="BF299" s="140">
        <f>IF(N299="snížená",J299,0)</f>
        <v>0</v>
      </c>
      <c r="BG299" s="140">
        <f>IF(N299="zákl. přenesená",J299,0)</f>
        <v>0</v>
      </c>
      <c r="BH299" s="140">
        <f>IF(N299="sníž. přenesená",J299,0)</f>
        <v>0</v>
      </c>
      <c r="BI299" s="140">
        <f>IF(N299="nulová",J299,0)</f>
        <v>0</v>
      </c>
      <c r="BJ299" s="17" t="s">
        <v>84</v>
      </c>
      <c r="BK299" s="140">
        <f>ROUND(I299*H299,2)</f>
        <v>553.74</v>
      </c>
      <c r="BL299" s="17" t="s">
        <v>261</v>
      </c>
      <c r="BM299" s="139" t="s">
        <v>951</v>
      </c>
    </row>
    <row r="300" spans="2:65" s="1" customFormat="1">
      <c r="B300" s="33"/>
      <c r="D300" s="141" t="s">
        <v>163</v>
      </c>
      <c r="F300" s="142" t="s">
        <v>532</v>
      </c>
      <c r="I300" s="143"/>
      <c r="L300" s="33"/>
      <c r="M300" s="144"/>
      <c r="T300" s="54"/>
      <c r="AT300" s="17" t="s">
        <v>163</v>
      </c>
      <c r="AU300" s="17" t="s">
        <v>86</v>
      </c>
    </row>
    <row r="301" spans="2:65" s="12" customFormat="1">
      <c r="B301" s="145"/>
      <c r="D301" s="146" t="s">
        <v>165</v>
      </c>
      <c r="E301" s="147" t="s">
        <v>32</v>
      </c>
      <c r="F301" s="148" t="s">
        <v>952</v>
      </c>
      <c r="H301" s="147" t="s">
        <v>32</v>
      </c>
      <c r="I301" s="149"/>
      <c r="L301" s="145"/>
      <c r="M301" s="150"/>
      <c r="T301" s="151"/>
      <c r="AT301" s="147" t="s">
        <v>165</v>
      </c>
      <c r="AU301" s="147" t="s">
        <v>86</v>
      </c>
      <c r="AV301" s="12" t="s">
        <v>84</v>
      </c>
      <c r="AW301" s="12" t="s">
        <v>37</v>
      </c>
      <c r="AX301" s="12" t="s">
        <v>76</v>
      </c>
      <c r="AY301" s="147" t="s">
        <v>153</v>
      </c>
    </row>
    <row r="302" spans="2:65" s="13" customFormat="1">
      <c r="B302" s="152"/>
      <c r="D302" s="146" t="s">
        <v>165</v>
      </c>
      <c r="E302" s="153" t="s">
        <v>32</v>
      </c>
      <c r="F302" s="154" t="s">
        <v>86</v>
      </c>
      <c r="H302" s="155">
        <v>2</v>
      </c>
      <c r="I302" s="156"/>
      <c r="L302" s="152"/>
      <c r="M302" s="157"/>
      <c r="T302" s="158"/>
      <c r="AT302" s="153" t="s">
        <v>165</v>
      </c>
      <c r="AU302" s="153" t="s">
        <v>86</v>
      </c>
      <c r="AV302" s="13" t="s">
        <v>86</v>
      </c>
      <c r="AW302" s="13" t="s">
        <v>37</v>
      </c>
      <c r="AX302" s="13" t="s">
        <v>76</v>
      </c>
      <c r="AY302" s="153" t="s">
        <v>153</v>
      </c>
    </row>
    <row r="303" spans="2:65" s="12" customFormat="1">
      <c r="B303" s="145"/>
      <c r="D303" s="146" t="s">
        <v>165</v>
      </c>
      <c r="E303" s="147" t="s">
        <v>32</v>
      </c>
      <c r="F303" s="148" t="s">
        <v>953</v>
      </c>
      <c r="H303" s="147" t="s">
        <v>32</v>
      </c>
      <c r="I303" s="149"/>
      <c r="L303" s="145"/>
      <c r="M303" s="150"/>
      <c r="T303" s="151"/>
      <c r="AT303" s="147" t="s">
        <v>165</v>
      </c>
      <c r="AU303" s="147" t="s">
        <v>86</v>
      </c>
      <c r="AV303" s="12" t="s">
        <v>84</v>
      </c>
      <c r="AW303" s="12" t="s">
        <v>37</v>
      </c>
      <c r="AX303" s="12" t="s">
        <v>76</v>
      </c>
      <c r="AY303" s="147" t="s">
        <v>153</v>
      </c>
    </row>
    <row r="304" spans="2:65" s="13" customFormat="1">
      <c r="B304" s="152"/>
      <c r="D304" s="146" t="s">
        <v>165</v>
      </c>
      <c r="E304" s="153" t="s">
        <v>32</v>
      </c>
      <c r="F304" s="154" t="s">
        <v>84</v>
      </c>
      <c r="H304" s="155">
        <v>1</v>
      </c>
      <c r="I304" s="156"/>
      <c r="L304" s="152"/>
      <c r="M304" s="157"/>
      <c r="T304" s="158"/>
      <c r="AT304" s="153" t="s">
        <v>165</v>
      </c>
      <c r="AU304" s="153" t="s">
        <v>86</v>
      </c>
      <c r="AV304" s="13" t="s">
        <v>86</v>
      </c>
      <c r="AW304" s="13" t="s">
        <v>37</v>
      </c>
      <c r="AX304" s="13" t="s">
        <v>76</v>
      </c>
      <c r="AY304" s="153" t="s">
        <v>153</v>
      </c>
    </row>
    <row r="305" spans="2:65" s="14" customFormat="1">
      <c r="B305" s="159"/>
      <c r="D305" s="146" t="s">
        <v>165</v>
      </c>
      <c r="E305" s="160" t="s">
        <v>32</v>
      </c>
      <c r="F305" s="161" t="s">
        <v>178</v>
      </c>
      <c r="H305" s="162">
        <v>3</v>
      </c>
      <c r="I305" s="163"/>
      <c r="L305" s="159"/>
      <c r="M305" s="164"/>
      <c r="T305" s="165"/>
      <c r="AT305" s="160" t="s">
        <v>165</v>
      </c>
      <c r="AU305" s="160" t="s">
        <v>86</v>
      </c>
      <c r="AV305" s="14" t="s">
        <v>161</v>
      </c>
      <c r="AW305" s="14" t="s">
        <v>37</v>
      </c>
      <c r="AX305" s="14" t="s">
        <v>84</v>
      </c>
      <c r="AY305" s="160" t="s">
        <v>153</v>
      </c>
    </row>
    <row r="306" spans="2:65" s="1" customFormat="1" ht="16.5" customHeight="1">
      <c r="B306" s="33"/>
      <c r="C306" s="166" t="s">
        <v>510</v>
      </c>
      <c r="D306" s="166" t="s">
        <v>231</v>
      </c>
      <c r="E306" s="167" t="s">
        <v>535</v>
      </c>
      <c r="F306" s="168" t="s">
        <v>536</v>
      </c>
      <c r="G306" s="169" t="s">
        <v>271</v>
      </c>
      <c r="H306" s="170">
        <v>3</v>
      </c>
      <c r="I306" s="171">
        <v>140.66999999999999</v>
      </c>
      <c r="J306" s="172">
        <f>ROUND(I306*H306,2)</f>
        <v>422.01</v>
      </c>
      <c r="K306" s="168" t="s">
        <v>160</v>
      </c>
      <c r="L306" s="173"/>
      <c r="M306" s="174" t="s">
        <v>32</v>
      </c>
      <c r="N306" s="175" t="s">
        <v>47</v>
      </c>
      <c r="P306" s="137">
        <f>O306*H306</f>
        <v>0</v>
      </c>
      <c r="Q306" s="137">
        <v>8.0000000000000007E-5</v>
      </c>
      <c r="R306" s="137">
        <f>Q306*H306</f>
        <v>2.4000000000000003E-4</v>
      </c>
      <c r="S306" s="137">
        <v>0</v>
      </c>
      <c r="T306" s="138">
        <f>S306*H306</f>
        <v>0</v>
      </c>
      <c r="AR306" s="139" t="s">
        <v>354</v>
      </c>
      <c r="AT306" s="139" t="s">
        <v>231</v>
      </c>
      <c r="AU306" s="139" t="s">
        <v>86</v>
      </c>
      <c r="AY306" s="17" t="s">
        <v>153</v>
      </c>
      <c r="BE306" s="140">
        <f>IF(N306="základní",J306,0)</f>
        <v>422.01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422.01</v>
      </c>
      <c r="BL306" s="17" t="s">
        <v>261</v>
      </c>
      <c r="BM306" s="139" t="s">
        <v>954</v>
      </c>
    </row>
    <row r="307" spans="2:65" s="1" customFormat="1" ht="16.5" customHeight="1">
      <c r="B307" s="33"/>
      <c r="C307" s="166" t="s">
        <v>515</v>
      </c>
      <c r="D307" s="166" t="s">
        <v>231</v>
      </c>
      <c r="E307" s="167" t="s">
        <v>539</v>
      </c>
      <c r="F307" s="168" t="s">
        <v>540</v>
      </c>
      <c r="G307" s="169" t="s">
        <v>271</v>
      </c>
      <c r="H307" s="170">
        <v>3</v>
      </c>
      <c r="I307" s="171">
        <v>210.08</v>
      </c>
      <c r="J307" s="172">
        <f>ROUND(I307*H307,2)</f>
        <v>630.24</v>
      </c>
      <c r="K307" s="168" t="s">
        <v>160</v>
      </c>
      <c r="L307" s="173"/>
      <c r="M307" s="174" t="s">
        <v>32</v>
      </c>
      <c r="N307" s="175" t="s">
        <v>47</v>
      </c>
      <c r="P307" s="137">
        <f>O307*H307</f>
        <v>0</v>
      </c>
      <c r="Q307" s="137">
        <v>8.0000000000000007E-5</v>
      </c>
      <c r="R307" s="137">
        <f>Q307*H307</f>
        <v>2.4000000000000003E-4</v>
      </c>
      <c r="S307" s="137">
        <v>0</v>
      </c>
      <c r="T307" s="138">
        <f>S307*H307</f>
        <v>0</v>
      </c>
      <c r="AR307" s="139" t="s">
        <v>354</v>
      </c>
      <c r="AT307" s="139" t="s">
        <v>231</v>
      </c>
      <c r="AU307" s="139" t="s">
        <v>86</v>
      </c>
      <c r="AY307" s="17" t="s">
        <v>153</v>
      </c>
      <c r="BE307" s="140">
        <f>IF(N307="základní",J307,0)</f>
        <v>630.24</v>
      </c>
      <c r="BF307" s="140">
        <f>IF(N307="snížená",J307,0)</f>
        <v>0</v>
      </c>
      <c r="BG307" s="140">
        <f>IF(N307="zákl. přenesená",J307,0)</f>
        <v>0</v>
      </c>
      <c r="BH307" s="140">
        <f>IF(N307="sníž. přenesená",J307,0)</f>
        <v>0</v>
      </c>
      <c r="BI307" s="140">
        <f>IF(N307="nulová",J307,0)</f>
        <v>0</v>
      </c>
      <c r="BJ307" s="17" t="s">
        <v>84</v>
      </c>
      <c r="BK307" s="140">
        <f>ROUND(I307*H307,2)</f>
        <v>630.24</v>
      </c>
      <c r="BL307" s="17" t="s">
        <v>261</v>
      </c>
      <c r="BM307" s="139" t="s">
        <v>955</v>
      </c>
    </row>
    <row r="308" spans="2:65" s="1" customFormat="1" ht="16.5" customHeight="1">
      <c r="B308" s="33"/>
      <c r="C308" s="166" t="s">
        <v>519</v>
      </c>
      <c r="D308" s="166" t="s">
        <v>231</v>
      </c>
      <c r="E308" s="167" t="s">
        <v>543</v>
      </c>
      <c r="F308" s="168" t="s">
        <v>544</v>
      </c>
      <c r="G308" s="169" t="s">
        <v>271</v>
      </c>
      <c r="H308" s="170">
        <v>3</v>
      </c>
      <c r="I308" s="171">
        <v>22.04</v>
      </c>
      <c r="J308" s="172">
        <f>ROUND(I308*H308,2)</f>
        <v>66.12</v>
      </c>
      <c r="K308" s="168" t="s">
        <v>160</v>
      </c>
      <c r="L308" s="173"/>
      <c r="M308" s="174" t="s">
        <v>32</v>
      </c>
      <c r="N308" s="175" t="s">
        <v>47</v>
      </c>
      <c r="P308" s="137">
        <f>O308*H308</f>
        <v>0</v>
      </c>
      <c r="Q308" s="137">
        <v>1.0000000000000001E-5</v>
      </c>
      <c r="R308" s="137">
        <f>Q308*H308</f>
        <v>3.0000000000000004E-5</v>
      </c>
      <c r="S308" s="137">
        <v>0</v>
      </c>
      <c r="T308" s="138">
        <f>S308*H308</f>
        <v>0</v>
      </c>
      <c r="AR308" s="139" t="s">
        <v>354</v>
      </c>
      <c r="AT308" s="139" t="s">
        <v>231</v>
      </c>
      <c r="AU308" s="139" t="s">
        <v>86</v>
      </c>
      <c r="AY308" s="17" t="s">
        <v>153</v>
      </c>
      <c r="BE308" s="140">
        <f>IF(N308="základní",J308,0)</f>
        <v>66.12</v>
      </c>
      <c r="BF308" s="140">
        <f>IF(N308="snížená",J308,0)</f>
        <v>0</v>
      </c>
      <c r="BG308" s="140">
        <f>IF(N308="zákl. přenesená",J308,0)</f>
        <v>0</v>
      </c>
      <c r="BH308" s="140">
        <f>IF(N308="sníž. přenesená",J308,0)</f>
        <v>0</v>
      </c>
      <c r="BI308" s="140">
        <f>IF(N308="nulová",J308,0)</f>
        <v>0</v>
      </c>
      <c r="BJ308" s="17" t="s">
        <v>84</v>
      </c>
      <c r="BK308" s="140">
        <f>ROUND(I308*H308,2)</f>
        <v>66.12</v>
      </c>
      <c r="BL308" s="17" t="s">
        <v>261</v>
      </c>
      <c r="BM308" s="139" t="s">
        <v>956</v>
      </c>
    </row>
    <row r="309" spans="2:65" s="1" customFormat="1" ht="24.2" customHeight="1">
      <c r="B309" s="33"/>
      <c r="C309" s="128" t="s">
        <v>524</v>
      </c>
      <c r="D309" s="128" t="s">
        <v>156</v>
      </c>
      <c r="E309" s="129" t="s">
        <v>520</v>
      </c>
      <c r="F309" s="130" t="s">
        <v>521</v>
      </c>
      <c r="G309" s="131" t="s">
        <v>271</v>
      </c>
      <c r="H309" s="132">
        <v>1</v>
      </c>
      <c r="I309" s="133">
        <v>169.51</v>
      </c>
      <c r="J309" s="134">
        <f>ROUND(I309*H309,2)</f>
        <v>169.51</v>
      </c>
      <c r="K309" s="130" t="s">
        <v>160</v>
      </c>
      <c r="L309" s="33"/>
      <c r="M309" s="135" t="s">
        <v>32</v>
      </c>
      <c r="N309" s="136" t="s">
        <v>47</v>
      </c>
      <c r="P309" s="137">
        <f>O309*H309</f>
        <v>0</v>
      </c>
      <c r="Q309" s="137">
        <v>0</v>
      </c>
      <c r="R309" s="137">
        <f>Q309*H309</f>
        <v>0</v>
      </c>
      <c r="S309" s="137">
        <v>0</v>
      </c>
      <c r="T309" s="138">
        <f>S309*H309</f>
        <v>0</v>
      </c>
      <c r="AR309" s="139" t="s">
        <v>261</v>
      </c>
      <c r="AT309" s="139" t="s">
        <v>156</v>
      </c>
      <c r="AU309" s="139" t="s">
        <v>86</v>
      </c>
      <c r="AY309" s="17" t="s">
        <v>153</v>
      </c>
      <c r="BE309" s="140">
        <f>IF(N309="základní",J309,0)</f>
        <v>169.51</v>
      </c>
      <c r="BF309" s="140">
        <f>IF(N309="snížená",J309,0)</f>
        <v>0</v>
      </c>
      <c r="BG309" s="140">
        <f>IF(N309="zákl. přenesená",J309,0)</f>
        <v>0</v>
      </c>
      <c r="BH309" s="140">
        <f>IF(N309="sníž. přenesená",J309,0)</f>
        <v>0</v>
      </c>
      <c r="BI309" s="140">
        <f>IF(N309="nulová",J309,0)</f>
        <v>0</v>
      </c>
      <c r="BJ309" s="17" t="s">
        <v>84</v>
      </c>
      <c r="BK309" s="140">
        <f>ROUND(I309*H309,2)</f>
        <v>169.51</v>
      </c>
      <c r="BL309" s="17" t="s">
        <v>261</v>
      </c>
      <c r="BM309" s="139" t="s">
        <v>957</v>
      </c>
    </row>
    <row r="310" spans="2:65" s="1" customFormat="1">
      <c r="B310" s="33"/>
      <c r="D310" s="141" t="s">
        <v>163</v>
      </c>
      <c r="F310" s="142" t="s">
        <v>523</v>
      </c>
      <c r="I310" s="143"/>
      <c r="L310" s="33"/>
      <c r="M310" s="144"/>
      <c r="T310" s="54"/>
      <c r="AT310" s="17" t="s">
        <v>163</v>
      </c>
      <c r="AU310" s="17" t="s">
        <v>86</v>
      </c>
    </row>
    <row r="311" spans="2:65" s="12" customFormat="1">
      <c r="B311" s="145"/>
      <c r="D311" s="146" t="s">
        <v>165</v>
      </c>
      <c r="E311" s="147" t="s">
        <v>32</v>
      </c>
      <c r="F311" s="148" t="s">
        <v>858</v>
      </c>
      <c r="H311" s="147" t="s">
        <v>32</v>
      </c>
      <c r="I311" s="149"/>
      <c r="L311" s="145"/>
      <c r="M311" s="150"/>
      <c r="T311" s="151"/>
      <c r="AT311" s="147" t="s">
        <v>165</v>
      </c>
      <c r="AU311" s="147" t="s">
        <v>86</v>
      </c>
      <c r="AV311" s="12" t="s">
        <v>84</v>
      </c>
      <c r="AW311" s="12" t="s">
        <v>37</v>
      </c>
      <c r="AX311" s="12" t="s">
        <v>76</v>
      </c>
      <c r="AY311" s="147" t="s">
        <v>153</v>
      </c>
    </row>
    <row r="312" spans="2:65" s="13" customFormat="1">
      <c r="B312" s="152"/>
      <c r="D312" s="146" t="s">
        <v>165</v>
      </c>
      <c r="E312" s="153" t="s">
        <v>32</v>
      </c>
      <c r="F312" s="154" t="s">
        <v>84</v>
      </c>
      <c r="H312" s="155">
        <v>1</v>
      </c>
      <c r="I312" s="156"/>
      <c r="L312" s="152"/>
      <c r="M312" s="157"/>
      <c r="T312" s="158"/>
      <c r="AT312" s="153" t="s">
        <v>165</v>
      </c>
      <c r="AU312" s="153" t="s">
        <v>86</v>
      </c>
      <c r="AV312" s="13" t="s">
        <v>86</v>
      </c>
      <c r="AW312" s="13" t="s">
        <v>37</v>
      </c>
      <c r="AX312" s="13" t="s">
        <v>84</v>
      </c>
      <c r="AY312" s="153" t="s">
        <v>153</v>
      </c>
    </row>
    <row r="313" spans="2:65" s="1" customFormat="1" ht="16.5" customHeight="1">
      <c r="B313" s="33"/>
      <c r="C313" s="166" t="s">
        <v>528</v>
      </c>
      <c r="D313" s="166" t="s">
        <v>231</v>
      </c>
      <c r="E313" s="167" t="s">
        <v>525</v>
      </c>
      <c r="F313" s="168" t="s">
        <v>526</v>
      </c>
      <c r="G313" s="169" t="s">
        <v>271</v>
      </c>
      <c r="H313" s="170">
        <v>1</v>
      </c>
      <c r="I313" s="171">
        <v>176.29</v>
      </c>
      <c r="J313" s="172">
        <f>ROUND(I313*H313,2)</f>
        <v>176.29</v>
      </c>
      <c r="K313" s="168" t="s">
        <v>160</v>
      </c>
      <c r="L313" s="173"/>
      <c r="M313" s="174" t="s">
        <v>32</v>
      </c>
      <c r="N313" s="175" t="s">
        <v>47</v>
      </c>
      <c r="P313" s="137">
        <f>O313*H313</f>
        <v>0</v>
      </c>
      <c r="Q313" s="137">
        <v>9.0000000000000006E-5</v>
      </c>
      <c r="R313" s="137">
        <f>Q313*H313</f>
        <v>9.0000000000000006E-5</v>
      </c>
      <c r="S313" s="137">
        <v>0</v>
      </c>
      <c r="T313" s="138">
        <f>S313*H313</f>
        <v>0</v>
      </c>
      <c r="AR313" s="139" t="s">
        <v>354</v>
      </c>
      <c r="AT313" s="139" t="s">
        <v>231</v>
      </c>
      <c r="AU313" s="139" t="s">
        <v>86</v>
      </c>
      <c r="AY313" s="17" t="s">
        <v>153</v>
      </c>
      <c r="BE313" s="140">
        <f>IF(N313="základní",J313,0)</f>
        <v>176.29</v>
      </c>
      <c r="BF313" s="140">
        <f>IF(N313="snížená",J313,0)</f>
        <v>0</v>
      </c>
      <c r="BG313" s="140">
        <f>IF(N313="zákl. přenesená",J313,0)</f>
        <v>0</v>
      </c>
      <c r="BH313" s="140">
        <f>IF(N313="sníž. přenesená",J313,0)</f>
        <v>0</v>
      </c>
      <c r="BI313" s="140">
        <f>IF(N313="nulová",J313,0)</f>
        <v>0</v>
      </c>
      <c r="BJ313" s="17" t="s">
        <v>84</v>
      </c>
      <c r="BK313" s="140">
        <f>ROUND(I313*H313,2)</f>
        <v>176.29</v>
      </c>
      <c r="BL313" s="17" t="s">
        <v>261</v>
      </c>
      <c r="BM313" s="139" t="s">
        <v>958</v>
      </c>
    </row>
    <row r="314" spans="2:65" s="1" customFormat="1" ht="24.2" customHeight="1">
      <c r="B314" s="33"/>
      <c r="C314" s="128" t="s">
        <v>534</v>
      </c>
      <c r="D314" s="128" t="s">
        <v>156</v>
      </c>
      <c r="E314" s="129" t="s">
        <v>511</v>
      </c>
      <c r="F314" s="130" t="s">
        <v>512</v>
      </c>
      <c r="G314" s="131" t="s">
        <v>271</v>
      </c>
      <c r="H314" s="132">
        <v>2</v>
      </c>
      <c r="I314" s="133">
        <v>329.6</v>
      </c>
      <c r="J314" s="134">
        <f>ROUND(I314*H314,2)</f>
        <v>659.2</v>
      </c>
      <c r="K314" s="130" t="s">
        <v>160</v>
      </c>
      <c r="L314" s="33"/>
      <c r="M314" s="135" t="s">
        <v>32</v>
      </c>
      <c r="N314" s="136" t="s">
        <v>47</v>
      </c>
      <c r="P314" s="137">
        <f>O314*H314</f>
        <v>0</v>
      </c>
      <c r="Q314" s="137">
        <v>0</v>
      </c>
      <c r="R314" s="137">
        <f>Q314*H314</f>
        <v>0</v>
      </c>
      <c r="S314" s="137">
        <v>0</v>
      </c>
      <c r="T314" s="138">
        <f>S314*H314</f>
        <v>0</v>
      </c>
      <c r="AR314" s="139" t="s">
        <v>261</v>
      </c>
      <c r="AT314" s="139" t="s">
        <v>156</v>
      </c>
      <c r="AU314" s="139" t="s">
        <v>86</v>
      </c>
      <c r="AY314" s="17" t="s">
        <v>153</v>
      </c>
      <c r="BE314" s="140">
        <f>IF(N314="základní",J314,0)</f>
        <v>659.2</v>
      </c>
      <c r="BF314" s="140">
        <f>IF(N314="snížená",J314,0)</f>
        <v>0</v>
      </c>
      <c r="BG314" s="140">
        <f>IF(N314="zákl. přenesená",J314,0)</f>
        <v>0</v>
      </c>
      <c r="BH314" s="140">
        <f>IF(N314="sníž. přenesená",J314,0)</f>
        <v>0</v>
      </c>
      <c r="BI314" s="140">
        <f>IF(N314="nulová",J314,0)</f>
        <v>0</v>
      </c>
      <c r="BJ314" s="17" t="s">
        <v>84</v>
      </c>
      <c r="BK314" s="140">
        <f>ROUND(I314*H314,2)</f>
        <v>659.2</v>
      </c>
      <c r="BL314" s="17" t="s">
        <v>261</v>
      </c>
      <c r="BM314" s="139" t="s">
        <v>959</v>
      </c>
    </row>
    <row r="315" spans="2:65" s="1" customFormat="1">
      <c r="B315" s="33"/>
      <c r="D315" s="141" t="s">
        <v>163</v>
      </c>
      <c r="F315" s="142" t="s">
        <v>514</v>
      </c>
      <c r="I315" s="143"/>
      <c r="L315" s="33"/>
      <c r="M315" s="144"/>
      <c r="T315" s="54"/>
      <c r="AT315" s="17" t="s">
        <v>163</v>
      </c>
      <c r="AU315" s="17" t="s">
        <v>86</v>
      </c>
    </row>
    <row r="316" spans="2:65" s="12" customFormat="1">
      <c r="B316" s="145"/>
      <c r="D316" s="146" t="s">
        <v>165</v>
      </c>
      <c r="E316" s="147" t="s">
        <v>32</v>
      </c>
      <c r="F316" s="148" t="s">
        <v>176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3" customFormat="1">
      <c r="B317" s="152"/>
      <c r="D317" s="146" t="s">
        <v>165</v>
      </c>
      <c r="E317" s="153" t="s">
        <v>32</v>
      </c>
      <c r="F317" s="154" t="s">
        <v>84</v>
      </c>
      <c r="H317" s="155">
        <v>1</v>
      </c>
      <c r="I317" s="156"/>
      <c r="L317" s="152"/>
      <c r="M317" s="157"/>
      <c r="T317" s="158"/>
      <c r="AT317" s="153" t="s">
        <v>165</v>
      </c>
      <c r="AU317" s="153" t="s">
        <v>86</v>
      </c>
      <c r="AV317" s="13" t="s">
        <v>86</v>
      </c>
      <c r="AW317" s="13" t="s">
        <v>37</v>
      </c>
      <c r="AX317" s="13" t="s">
        <v>76</v>
      </c>
      <c r="AY317" s="153" t="s">
        <v>153</v>
      </c>
    </row>
    <row r="318" spans="2:65" s="12" customFormat="1">
      <c r="B318" s="145"/>
      <c r="D318" s="146" t="s">
        <v>165</v>
      </c>
      <c r="E318" s="147" t="s">
        <v>32</v>
      </c>
      <c r="F318" s="148" t="s">
        <v>858</v>
      </c>
      <c r="H318" s="147" t="s">
        <v>32</v>
      </c>
      <c r="I318" s="149"/>
      <c r="L318" s="145"/>
      <c r="M318" s="150"/>
      <c r="T318" s="151"/>
      <c r="AT318" s="147" t="s">
        <v>165</v>
      </c>
      <c r="AU318" s="147" t="s">
        <v>86</v>
      </c>
      <c r="AV318" s="12" t="s">
        <v>84</v>
      </c>
      <c r="AW318" s="12" t="s">
        <v>37</v>
      </c>
      <c r="AX318" s="12" t="s">
        <v>76</v>
      </c>
      <c r="AY318" s="147" t="s">
        <v>153</v>
      </c>
    </row>
    <row r="319" spans="2:65" s="13" customFormat="1">
      <c r="B319" s="152"/>
      <c r="D319" s="146" t="s">
        <v>165</v>
      </c>
      <c r="E319" s="153" t="s">
        <v>32</v>
      </c>
      <c r="F319" s="154" t="s">
        <v>84</v>
      </c>
      <c r="H319" s="155">
        <v>1</v>
      </c>
      <c r="I319" s="156"/>
      <c r="L319" s="152"/>
      <c r="M319" s="157"/>
      <c r="T319" s="158"/>
      <c r="AT319" s="153" t="s">
        <v>165</v>
      </c>
      <c r="AU319" s="153" t="s">
        <v>86</v>
      </c>
      <c r="AV319" s="13" t="s">
        <v>86</v>
      </c>
      <c r="AW319" s="13" t="s">
        <v>37</v>
      </c>
      <c r="AX319" s="13" t="s">
        <v>76</v>
      </c>
      <c r="AY319" s="153" t="s">
        <v>153</v>
      </c>
    </row>
    <row r="320" spans="2:65" s="14" customFormat="1">
      <c r="B320" s="159"/>
      <c r="D320" s="146" t="s">
        <v>165</v>
      </c>
      <c r="E320" s="160" t="s">
        <v>32</v>
      </c>
      <c r="F320" s="161" t="s">
        <v>178</v>
      </c>
      <c r="H320" s="162">
        <v>2</v>
      </c>
      <c r="I320" s="163"/>
      <c r="L320" s="159"/>
      <c r="M320" s="164"/>
      <c r="T320" s="165"/>
      <c r="AT320" s="160" t="s">
        <v>165</v>
      </c>
      <c r="AU320" s="160" t="s">
        <v>86</v>
      </c>
      <c r="AV320" s="14" t="s">
        <v>161</v>
      </c>
      <c r="AW320" s="14" t="s">
        <v>37</v>
      </c>
      <c r="AX320" s="14" t="s">
        <v>84</v>
      </c>
      <c r="AY320" s="160" t="s">
        <v>153</v>
      </c>
    </row>
    <row r="321" spans="2:65" s="1" customFormat="1" ht="16.5" customHeight="1">
      <c r="B321" s="33"/>
      <c r="C321" s="166" t="s">
        <v>538</v>
      </c>
      <c r="D321" s="166" t="s">
        <v>231</v>
      </c>
      <c r="E321" s="167" t="s">
        <v>516</v>
      </c>
      <c r="F321" s="168" t="s">
        <v>960</v>
      </c>
      <c r="G321" s="169" t="s">
        <v>271</v>
      </c>
      <c r="H321" s="170">
        <v>2</v>
      </c>
      <c r="I321" s="171">
        <v>531.32000000000005</v>
      </c>
      <c r="J321" s="172">
        <f>ROUND(I321*H321,2)</f>
        <v>1062.6400000000001</v>
      </c>
      <c r="K321" s="168" t="s">
        <v>264</v>
      </c>
      <c r="L321" s="173"/>
      <c r="M321" s="174" t="s">
        <v>32</v>
      </c>
      <c r="N321" s="175" t="s">
        <v>47</v>
      </c>
      <c r="P321" s="137">
        <f>O321*H321</f>
        <v>0</v>
      </c>
      <c r="Q321" s="137">
        <v>3.4000000000000002E-4</v>
      </c>
      <c r="R321" s="137">
        <f>Q321*H321</f>
        <v>6.8000000000000005E-4</v>
      </c>
      <c r="S321" s="137">
        <v>0</v>
      </c>
      <c r="T321" s="138">
        <f>S321*H321</f>
        <v>0</v>
      </c>
      <c r="AR321" s="139" t="s">
        <v>354</v>
      </c>
      <c r="AT321" s="139" t="s">
        <v>231</v>
      </c>
      <c r="AU321" s="139" t="s">
        <v>86</v>
      </c>
      <c r="AY321" s="17" t="s">
        <v>153</v>
      </c>
      <c r="BE321" s="140">
        <f>IF(N321="základní",J321,0)</f>
        <v>1062.6400000000001</v>
      </c>
      <c r="BF321" s="140">
        <f>IF(N321="snížená",J321,0)</f>
        <v>0</v>
      </c>
      <c r="BG321" s="140">
        <f>IF(N321="zákl. přenesená",J321,0)</f>
        <v>0</v>
      </c>
      <c r="BH321" s="140">
        <f>IF(N321="sníž. přenesená",J321,0)</f>
        <v>0</v>
      </c>
      <c r="BI321" s="140">
        <f>IF(N321="nulová",J321,0)</f>
        <v>0</v>
      </c>
      <c r="BJ321" s="17" t="s">
        <v>84</v>
      </c>
      <c r="BK321" s="140">
        <f>ROUND(I321*H321,2)</f>
        <v>1062.6400000000001</v>
      </c>
      <c r="BL321" s="17" t="s">
        <v>261</v>
      </c>
      <c r="BM321" s="139" t="s">
        <v>961</v>
      </c>
    </row>
    <row r="322" spans="2:65" s="12" customFormat="1">
      <c r="B322" s="145"/>
      <c r="D322" s="146" t="s">
        <v>165</v>
      </c>
      <c r="E322" s="147" t="s">
        <v>32</v>
      </c>
      <c r="F322" s="148" t="s">
        <v>962</v>
      </c>
      <c r="H322" s="147" t="s">
        <v>32</v>
      </c>
      <c r="I322" s="149"/>
      <c r="L322" s="145"/>
      <c r="M322" s="150"/>
      <c r="T322" s="151"/>
      <c r="AT322" s="147" t="s">
        <v>165</v>
      </c>
      <c r="AU322" s="147" t="s">
        <v>86</v>
      </c>
      <c r="AV322" s="12" t="s">
        <v>84</v>
      </c>
      <c r="AW322" s="12" t="s">
        <v>37</v>
      </c>
      <c r="AX322" s="12" t="s">
        <v>76</v>
      </c>
      <c r="AY322" s="147" t="s">
        <v>153</v>
      </c>
    </row>
    <row r="323" spans="2:65" s="13" customFormat="1">
      <c r="B323" s="152"/>
      <c r="D323" s="146" t="s">
        <v>165</v>
      </c>
      <c r="E323" s="153" t="s">
        <v>32</v>
      </c>
      <c r="F323" s="154" t="s">
        <v>86</v>
      </c>
      <c r="H323" s="155">
        <v>2</v>
      </c>
      <c r="I323" s="156"/>
      <c r="L323" s="152"/>
      <c r="M323" s="157"/>
      <c r="T323" s="158"/>
      <c r="AT323" s="153" t="s">
        <v>165</v>
      </c>
      <c r="AU323" s="153" t="s">
        <v>86</v>
      </c>
      <c r="AV323" s="13" t="s">
        <v>86</v>
      </c>
      <c r="AW323" s="13" t="s">
        <v>37</v>
      </c>
      <c r="AX323" s="13" t="s">
        <v>84</v>
      </c>
      <c r="AY323" s="153" t="s">
        <v>153</v>
      </c>
    </row>
    <row r="324" spans="2:65" s="1" customFormat="1" ht="24.2" customHeight="1">
      <c r="B324" s="33"/>
      <c r="C324" s="128" t="s">
        <v>542</v>
      </c>
      <c r="D324" s="128" t="s">
        <v>156</v>
      </c>
      <c r="E324" s="129" t="s">
        <v>557</v>
      </c>
      <c r="F324" s="130" t="s">
        <v>558</v>
      </c>
      <c r="G324" s="131" t="s">
        <v>294</v>
      </c>
      <c r="H324" s="132">
        <v>1E-3</v>
      </c>
      <c r="I324" s="133">
        <v>1271.33</v>
      </c>
      <c r="J324" s="134">
        <f>ROUND(I324*H324,2)</f>
        <v>1.27</v>
      </c>
      <c r="K324" s="130" t="s">
        <v>160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0</v>
      </c>
      <c r="T324" s="138">
        <f>S324*H324</f>
        <v>0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1.27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1.27</v>
      </c>
      <c r="BL324" s="17" t="s">
        <v>261</v>
      </c>
      <c r="BM324" s="139" t="s">
        <v>963</v>
      </c>
    </row>
    <row r="325" spans="2:65" s="1" customFormat="1">
      <c r="B325" s="33"/>
      <c r="D325" s="141" t="s">
        <v>163</v>
      </c>
      <c r="F325" s="142" t="s">
        <v>560</v>
      </c>
      <c r="I325" s="143"/>
      <c r="L325" s="33"/>
      <c r="M325" s="144"/>
      <c r="T325" s="54"/>
      <c r="AT325" s="17" t="s">
        <v>163</v>
      </c>
      <c r="AU325" s="17" t="s">
        <v>86</v>
      </c>
    </row>
    <row r="326" spans="2:65" s="11" customFormat="1" ht="22.9" customHeight="1">
      <c r="B326" s="116"/>
      <c r="D326" s="117" t="s">
        <v>75</v>
      </c>
      <c r="E326" s="126" t="s">
        <v>561</v>
      </c>
      <c r="F326" s="126" t="s">
        <v>562</v>
      </c>
      <c r="I326" s="119"/>
      <c r="J326" s="127">
        <f>BK326</f>
        <v>1391.25</v>
      </c>
      <c r="L326" s="116"/>
      <c r="M326" s="121"/>
      <c r="P326" s="122">
        <f>SUM(P327:P337)</f>
        <v>0</v>
      </c>
      <c r="R326" s="122">
        <f>SUM(R327:R337)</f>
        <v>6.9999999999999999E-4</v>
      </c>
      <c r="T326" s="123">
        <f>SUM(T327:T337)</f>
        <v>1E-4</v>
      </c>
      <c r="AR326" s="117" t="s">
        <v>86</v>
      </c>
      <c r="AT326" s="124" t="s">
        <v>75</v>
      </c>
      <c r="AU326" s="124" t="s">
        <v>84</v>
      </c>
      <c r="AY326" s="117" t="s">
        <v>153</v>
      </c>
      <c r="BK326" s="125">
        <f>SUM(BK327:BK337)</f>
        <v>1391.25</v>
      </c>
    </row>
    <row r="327" spans="2:65" s="1" customFormat="1" ht="16.5" customHeight="1">
      <c r="B327" s="33"/>
      <c r="C327" s="128" t="s">
        <v>546</v>
      </c>
      <c r="D327" s="128" t="s">
        <v>156</v>
      </c>
      <c r="E327" s="129" t="s">
        <v>564</v>
      </c>
      <c r="F327" s="130" t="s">
        <v>565</v>
      </c>
      <c r="G327" s="131" t="s">
        <v>271</v>
      </c>
      <c r="H327" s="132">
        <v>2</v>
      </c>
      <c r="I327" s="133">
        <v>226.01</v>
      </c>
      <c r="J327" s="134">
        <f>ROUND(I327*H327,2)</f>
        <v>452.02</v>
      </c>
      <c r="K327" s="130" t="s">
        <v>264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5.0000000000000002E-5</v>
      </c>
      <c r="T327" s="138">
        <f>S327*H327</f>
        <v>1E-4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452.02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452.02</v>
      </c>
      <c r="BL327" s="17" t="s">
        <v>261</v>
      </c>
      <c r="BM327" s="139" t="s">
        <v>964</v>
      </c>
    </row>
    <row r="328" spans="2:65" s="12" customFormat="1">
      <c r="B328" s="145"/>
      <c r="D328" s="146" t="s">
        <v>165</v>
      </c>
      <c r="E328" s="147" t="s">
        <v>32</v>
      </c>
      <c r="F328" s="148" t="s">
        <v>176</v>
      </c>
      <c r="H328" s="147" t="s">
        <v>32</v>
      </c>
      <c r="I328" s="149"/>
      <c r="L328" s="145"/>
      <c r="M328" s="150"/>
      <c r="T328" s="151"/>
      <c r="AT328" s="147" t="s">
        <v>165</v>
      </c>
      <c r="AU328" s="147" t="s">
        <v>86</v>
      </c>
      <c r="AV328" s="12" t="s">
        <v>84</v>
      </c>
      <c r="AW328" s="12" t="s">
        <v>37</v>
      </c>
      <c r="AX328" s="12" t="s">
        <v>76</v>
      </c>
      <c r="AY328" s="147" t="s">
        <v>153</v>
      </c>
    </row>
    <row r="329" spans="2:65" s="13" customFormat="1">
      <c r="B329" s="152"/>
      <c r="D329" s="146" t="s">
        <v>165</v>
      </c>
      <c r="E329" s="153" t="s">
        <v>32</v>
      </c>
      <c r="F329" s="154" t="s">
        <v>84</v>
      </c>
      <c r="H329" s="155">
        <v>1</v>
      </c>
      <c r="I329" s="156"/>
      <c r="L329" s="152"/>
      <c r="M329" s="157"/>
      <c r="T329" s="158"/>
      <c r="AT329" s="153" t="s">
        <v>165</v>
      </c>
      <c r="AU329" s="153" t="s">
        <v>86</v>
      </c>
      <c r="AV329" s="13" t="s">
        <v>86</v>
      </c>
      <c r="AW329" s="13" t="s">
        <v>37</v>
      </c>
      <c r="AX329" s="13" t="s">
        <v>76</v>
      </c>
      <c r="AY329" s="153" t="s">
        <v>153</v>
      </c>
    </row>
    <row r="330" spans="2:65" s="12" customFormat="1">
      <c r="B330" s="145"/>
      <c r="D330" s="146" t="s">
        <v>165</v>
      </c>
      <c r="E330" s="147" t="s">
        <v>32</v>
      </c>
      <c r="F330" s="148" t="s">
        <v>858</v>
      </c>
      <c r="H330" s="147" t="s">
        <v>32</v>
      </c>
      <c r="I330" s="149"/>
      <c r="L330" s="145"/>
      <c r="M330" s="150"/>
      <c r="T330" s="151"/>
      <c r="AT330" s="147" t="s">
        <v>165</v>
      </c>
      <c r="AU330" s="147" t="s">
        <v>86</v>
      </c>
      <c r="AV330" s="12" t="s">
        <v>84</v>
      </c>
      <c r="AW330" s="12" t="s">
        <v>37</v>
      </c>
      <c r="AX330" s="12" t="s">
        <v>76</v>
      </c>
      <c r="AY330" s="147" t="s">
        <v>153</v>
      </c>
    </row>
    <row r="331" spans="2:65" s="13" customFormat="1">
      <c r="B331" s="152"/>
      <c r="D331" s="146" t="s">
        <v>165</v>
      </c>
      <c r="E331" s="153" t="s">
        <v>32</v>
      </c>
      <c r="F331" s="154" t="s">
        <v>84</v>
      </c>
      <c r="H331" s="155">
        <v>1</v>
      </c>
      <c r="I331" s="156"/>
      <c r="L331" s="152"/>
      <c r="M331" s="157"/>
      <c r="T331" s="158"/>
      <c r="AT331" s="153" t="s">
        <v>165</v>
      </c>
      <c r="AU331" s="153" t="s">
        <v>86</v>
      </c>
      <c r="AV331" s="13" t="s">
        <v>86</v>
      </c>
      <c r="AW331" s="13" t="s">
        <v>37</v>
      </c>
      <c r="AX331" s="13" t="s">
        <v>76</v>
      </c>
      <c r="AY331" s="153" t="s">
        <v>153</v>
      </c>
    </row>
    <row r="332" spans="2:65" s="14" customFormat="1">
      <c r="B332" s="159"/>
      <c r="D332" s="146" t="s">
        <v>165</v>
      </c>
      <c r="E332" s="160" t="s">
        <v>32</v>
      </c>
      <c r="F332" s="161" t="s">
        <v>178</v>
      </c>
      <c r="H332" s="162">
        <v>2</v>
      </c>
      <c r="I332" s="163"/>
      <c r="L332" s="159"/>
      <c r="M332" s="164"/>
      <c r="T332" s="165"/>
      <c r="AT332" s="160" t="s">
        <v>165</v>
      </c>
      <c r="AU332" s="160" t="s">
        <v>86</v>
      </c>
      <c r="AV332" s="14" t="s">
        <v>161</v>
      </c>
      <c r="AW332" s="14" t="s">
        <v>37</v>
      </c>
      <c r="AX332" s="14" t="s">
        <v>84</v>
      </c>
      <c r="AY332" s="160" t="s">
        <v>153</v>
      </c>
    </row>
    <row r="333" spans="2:65" s="1" customFormat="1" ht="16.5" customHeight="1">
      <c r="B333" s="33"/>
      <c r="C333" s="128" t="s">
        <v>552</v>
      </c>
      <c r="D333" s="128" t="s">
        <v>156</v>
      </c>
      <c r="E333" s="129" t="s">
        <v>568</v>
      </c>
      <c r="F333" s="130" t="s">
        <v>569</v>
      </c>
      <c r="G333" s="131" t="s">
        <v>271</v>
      </c>
      <c r="H333" s="132">
        <v>2</v>
      </c>
      <c r="I333" s="133">
        <v>280.63</v>
      </c>
      <c r="J333" s="134">
        <f>ROUND(I333*H333,2)</f>
        <v>561.26</v>
      </c>
      <c r="K333" s="130" t="s">
        <v>160</v>
      </c>
      <c r="L333" s="33"/>
      <c r="M333" s="135" t="s">
        <v>32</v>
      </c>
      <c r="N333" s="136" t="s">
        <v>47</v>
      </c>
      <c r="P333" s="137">
        <f>O333*H333</f>
        <v>0</v>
      </c>
      <c r="Q333" s="137">
        <v>0</v>
      </c>
      <c r="R333" s="137">
        <f>Q333*H333</f>
        <v>0</v>
      </c>
      <c r="S333" s="137">
        <v>0</v>
      </c>
      <c r="T333" s="138">
        <f>S333*H333</f>
        <v>0</v>
      </c>
      <c r="AR333" s="139" t="s">
        <v>261</v>
      </c>
      <c r="AT333" s="139" t="s">
        <v>156</v>
      </c>
      <c r="AU333" s="139" t="s">
        <v>86</v>
      </c>
      <c r="AY333" s="17" t="s">
        <v>153</v>
      </c>
      <c r="BE333" s="140">
        <f>IF(N333="základní",J333,0)</f>
        <v>561.26</v>
      </c>
      <c r="BF333" s="140">
        <f>IF(N333="snížená",J333,0)</f>
        <v>0</v>
      </c>
      <c r="BG333" s="140">
        <f>IF(N333="zákl. přenesená",J333,0)</f>
        <v>0</v>
      </c>
      <c r="BH333" s="140">
        <f>IF(N333="sníž. přenesená",J333,0)</f>
        <v>0</v>
      </c>
      <c r="BI333" s="140">
        <f>IF(N333="nulová",J333,0)</f>
        <v>0</v>
      </c>
      <c r="BJ333" s="17" t="s">
        <v>84</v>
      </c>
      <c r="BK333" s="140">
        <f>ROUND(I333*H333,2)</f>
        <v>561.26</v>
      </c>
      <c r="BL333" s="17" t="s">
        <v>261</v>
      </c>
      <c r="BM333" s="139" t="s">
        <v>965</v>
      </c>
    </row>
    <row r="334" spans="2:65" s="1" customFormat="1">
      <c r="B334" s="33"/>
      <c r="D334" s="141" t="s">
        <v>163</v>
      </c>
      <c r="F334" s="142" t="s">
        <v>571</v>
      </c>
      <c r="I334" s="143"/>
      <c r="L334" s="33"/>
      <c r="M334" s="144"/>
      <c r="T334" s="54"/>
      <c r="AT334" s="17" t="s">
        <v>163</v>
      </c>
      <c r="AU334" s="17" t="s">
        <v>86</v>
      </c>
    </row>
    <row r="335" spans="2:65" s="1" customFormat="1" ht="16.5" customHeight="1">
      <c r="B335" s="33"/>
      <c r="C335" s="166" t="s">
        <v>556</v>
      </c>
      <c r="D335" s="166" t="s">
        <v>231</v>
      </c>
      <c r="E335" s="167" t="s">
        <v>573</v>
      </c>
      <c r="F335" s="168" t="s">
        <v>574</v>
      </c>
      <c r="G335" s="169" t="s">
        <v>271</v>
      </c>
      <c r="H335" s="170">
        <v>2</v>
      </c>
      <c r="I335" s="171">
        <v>188.35</v>
      </c>
      <c r="J335" s="172">
        <f>ROUND(I335*H335,2)</f>
        <v>376.7</v>
      </c>
      <c r="K335" s="168" t="s">
        <v>264</v>
      </c>
      <c r="L335" s="173"/>
      <c r="M335" s="174" t="s">
        <v>32</v>
      </c>
      <c r="N335" s="175" t="s">
        <v>47</v>
      </c>
      <c r="P335" s="137">
        <f>O335*H335</f>
        <v>0</v>
      </c>
      <c r="Q335" s="137">
        <v>3.5E-4</v>
      </c>
      <c r="R335" s="137">
        <f>Q335*H335</f>
        <v>6.9999999999999999E-4</v>
      </c>
      <c r="S335" s="137">
        <v>0</v>
      </c>
      <c r="T335" s="138">
        <f>S335*H335</f>
        <v>0</v>
      </c>
      <c r="AR335" s="139" t="s">
        <v>354</v>
      </c>
      <c r="AT335" s="139" t="s">
        <v>231</v>
      </c>
      <c r="AU335" s="139" t="s">
        <v>86</v>
      </c>
      <c r="AY335" s="17" t="s">
        <v>153</v>
      </c>
      <c r="BE335" s="140">
        <f>IF(N335="základní",J335,0)</f>
        <v>376.7</v>
      </c>
      <c r="BF335" s="140">
        <f>IF(N335="snížená",J335,0)</f>
        <v>0</v>
      </c>
      <c r="BG335" s="140">
        <f>IF(N335="zákl. přenesená",J335,0)</f>
        <v>0</v>
      </c>
      <c r="BH335" s="140">
        <f>IF(N335="sníž. přenesená",J335,0)</f>
        <v>0</v>
      </c>
      <c r="BI335" s="140">
        <f>IF(N335="nulová",J335,0)</f>
        <v>0</v>
      </c>
      <c r="BJ335" s="17" t="s">
        <v>84</v>
      </c>
      <c r="BK335" s="140">
        <f>ROUND(I335*H335,2)</f>
        <v>376.7</v>
      </c>
      <c r="BL335" s="17" t="s">
        <v>261</v>
      </c>
      <c r="BM335" s="139" t="s">
        <v>966</v>
      </c>
    </row>
    <row r="336" spans="2:65" s="1" customFormat="1" ht="24.2" customHeight="1">
      <c r="B336" s="33"/>
      <c r="C336" s="128" t="s">
        <v>563</v>
      </c>
      <c r="D336" s="128" t="s">
        <v>156</v>
      </c>
      <c r="E336" s="129" t="s">
        <v>577</v>
      </c>
      <c r="F336" s="130" t="s">
        <v>578</v>
      </c>
      <c r="G336" s="131" t="s">
        <v>294</v>
      </c>
      <c r="H336" s="132">
        <v>1E-3</v>
      </c>
      <c r="I336" s="133">
        <v>1271.33</v>
      </c>
      <c r="J336" s="134">
        <f>ROUND(I336*H336,2)</f>
        <v>1.27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1.27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1.27</v>
      </c>
      <c r="BL336" s="17" t="s">
        <v>261</v>
      </c>
      <c r="BM336" s="139" t="s">
        <v>967</v>
      </c>
    </row>
    <row r="337" spans="2:65" s="1" customFormat="1">
      <c r="B337" s="33"/>
      <c r="D337" s="141" t="s">
        <v>163</v>
      </c>
      <c r="F337" s="142" t="s">
        <v>580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1" customFormat="1" ht="22.9" customHeight="1">
      <c r="B338" s="116"/>
      <c r="D338" s="117" t="s">
        <v>75</v>
      </c>
      <c r="E338" s="126" t="s">
        <v>594</v>
      </c>
      <c r="F338" s="126" t="s">
        <v>595</v>
      </c>
      <c r="I338" s="119"/>
      <c r="J338" s="127">
        <f>BK338</f>
        <v>7566.69</v>
      </c>
      <c r="L338" s="116"/>
      <c r="M338" s="121"/>
      <c r="P338" s="122">
        <f>SUM(P339:P357)</f>
        <v>0</v>
      </c>
      <c r="R338" s="122">
        <f>SUM(R339:R357)</f>
        <v>2.5999999999999999E-2</v>
      </c>
      <c r="T338" s="123">
        <f>SUM(T339:T357)</f>
        <v>0.05</v>
      </c>
      <c r="AR338" s="117" t="s">
        <v>86</v>
      </c>
      <c r="AT338" s="124" t="s">
        <v>75</v>
      </c>
      <c r="AU338" s="124" t="s">
        <v>84</v>
      </c>
      <c r="AY338" s="117" t="s">
        <v>153</v>
      </c>
      <c r="BK338" s="125">
        <f>SUM(BK339:BK357)</f>
        <v>7566.69</v>
      </c>
    </row>
    <row r="339" spans="2:65" s="1" customFormat="1" ht="16.5" customHeight="1">
      <c r="B339" s="33"/>
      <c r="C339" s="128" t="s">
        <v>567</v>
      </c>
      <c r="D339" s="128" t="s">
        <v>156</v>
      </c>
      <c r="E339" s="129" t="s">
        <v>602</v>
      </c>
      <c r="F339" s="130" t="s">
        <v>603</v>
      </c>
      <c r="G339" s="131" t="s">
        <v>271</v>
      </c>
      <c r="H339" s="132">
        <v>2</v>
      </c>
      <c r="I339" s="133">
        <v>36.729999999999997</v>
      </c>
      <c r="J339" s="134">
        <f>ROUND(I339*H339,2)</f>
        <v>73.459999999999994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2.4E-2</v>
      </c>
      <c r="T339" s="138">
        <f>S339*H339</f>
        <v>4.8000000000000001E-2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73.459999999999994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73.459999999999994</v>
      </c>
      <c r="BL339" s="17" t="s">
        <v>261</v>
      </c>
      <c r="BM339" s="139" t="s">
        <v>968</v>
      </c>
    </row>
    <row r="340" spans="2:65" s="1" customFormat="1">
      <c r="B340" s="33"/>
      <c r="D340" s="141" t="s">
        <v>163</v>
      </c>
      <c r="F340" s="142" t="s">
        <v>605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2" customFormat="1">
      <c r="B341" s="145"/>
      <c r="D341" s="146" t="s">
        <v>165</v>
      </c>
      <c r="E341" s="147" t="s">
        <v>32</v>
      </c>
      <c r="F341" s="148" t="s">
        <v>176</v>
      </c>
      <c r="H341" s="147" t="s">
        <v>32</v>
      </c>
      <c r="I341" s="149"/>
      <c r="L341" s="145"/>
      <c r="M341" s="150"/>
      <c r="T341" s="151"/>
      <c r="AT341" s="147" t="s">
        <v>165</v>
      </c>
      <c r="AU341" s="147" t="s">
        <v>86</v>
      </c>
      <c r="AV341" s="12" t="s">
        <v>84</v>
      </c>
      <c r="AW341" s="12" t="s">
        <v>37</v>
      </c>
      <c r="AX341" s="12" t="s">
        <v>76</v>
      </c>
      <c r="AY341" s="147" t="s">
        <v>153</v>
      </c>
    </row>
    <row r="342" spans="2:65" s="13" customFormat="1">
      <c r="B342" s="152"/>
      <c r="D342" s="146" t="s">
        <v>165</v>
      </c>
      <c r="E342" s="153" t="s">
        <v>32</v>
      </c>
      <c r="F342" s="154" t="s">
        <v>84</v>
      </c>
      <c r="H342" s="155">
        <v>1</v>
      </c>
      <c r="I342" s="156"/>
      <c r="L342" s="152"/>
      <c r="M342" s="157"/>
      <c r="T342" s="158"/>
      <c r="AT342" s="153" t="s">
        <v>165</v>
      </c>
      <c r="AU342" s="153" t="s">
        <v>86</v>
      </c>
      <c r="AV342" s="13" t="s">
        <v>86</v>
      </c>
      <c r="AW342" s="13" t="s">
        <v>37</v>
      </c>
      <c r="AX342" s="13" t="s">
        <v>76</v>
      </c>
      <c r="AY342" s="153" t="s">
        <v>153</v>
      </c>
    </row>
    <row r="343" spans="2:65" s="12" customFormat="1">
      <c r="B343" s="145"/>
      <c r="D343" s="146" t="s">
        <v>165</v>
      </c>
      <c r="E343" s="147" t="s">
        <v>32</v>
      </c>
      <c r="F343" s="148" t="s">
        <v>858</v>
      </c>
      <c r="H343" s="147" t="s">
        <v>32</v>
      </c>
      <c r="I343" s="149"/>
      <c r="L343" s="145"/>
      <c r="M343" s="150"/>
      <c r="T343" s="151"/>
      <c r="AT343" s="147" t="s">
        <v>165</v>
      </c>
      <c r="AU343" s="147" t="s">
        <v>86</v>
      </c>
      <c r="AV343" s="12" t="s">
        <v>84</v>
      </c>
      <c r="AW343" s="12" t="s">
        <v>37</v>
      </c>
      <c r="AX343" s="12" t="s">
        <v>76</v>
      </c>
      <c r="AY343" s="147" t="s">
        <v>153</v>
      </c>
    </row>
    <row r="344" spans="2:65" s="13" customFormat="1">
      <c r="B344" s="152"/>
      <c r="D344" s="146" t="s">
        <v>165</v>
      </c>
      <c r="E344" s="153" t="s">
        <v>32</v>
      </c>
      <c r="F344" s="154" t="s">
        <v>84</v>
      </c>
      <c r="H344" s="155">
        <v>1</v>
      </c>
      <c r="I344" s="156"/>
      <c r="L344" s="152"/>
      <c r="M344" s="157"/>
      <c r="T344" s="158"/>
      <c r="AT344" s="153" t="s">
        <v>165</v>
      </c>
      <c r="AU344" s="153" t="s">
        <v>86</v>
      </c>
      <c r="AV344" s="13" t="s">
        <v>86</v>
      </c>
      <c r="AW344" s="13" t="s">
        <v>37</v>
      </c>
      <c r="AX344" s="13" t="s">
        <v>76</v>
      </c>
      <c r="AY344" s="153" t="s">
        <v>153</v>
      </c>
    </row>
    <row r="345" spans="2:65" s="14" customFormat="1">
      <c r="B345" s="159"/>
      <c r="D345" s="146" t="s">
        <v>165</v>
      </c>
      <c r="E345" s="160" t="s">
        <v>32</v>
      </c>
      <c r="F345" s="161" t="s">
        <v>178</v>
      </c>
      <c r="H345" s="162">
        <v>2</v>
      </c>
      <c r="I345" s="163"/>
      <c r="L345" s="159"/>
      <c r="M345" s="164"/>
      <c r="T345" s="165"/>
      <c r="AT345" s="160" t="s">
        <v>165</v>
      </c>
      <c r="AU345" s="160" t="s">
        <v>86</v>
      </c>
      <c r="AV345" s="14" t="s">
        <v>161</v>
      </c>
      <c r="AW345" s="14" t="s">
        <v>37</v>
      </c>
      <c r="AX345" s="14" t="s">
        <v>84</v>
      </c>
      <c r="AY345" s="160" t="s">
        <v>153</v>
      </c>
    </row>
    <row r="346" spans="2:65" s="1" customFormat="1" ht="16.5" customHeight="1">
      <c r="B346" s="33"/>
      <c r="C346" s="128" t="s">
        <v>572</v>
      </c>
      <c r="D346" s="128" t="s">
        <v>156</v>
      </c>
      <c r="E346" s="129" t="s">
        <v>597</v>
      </c>
      <c r="F346" s="130" t="s">
        <v>598</v>
      </c>
      <c r="G346" s="131" t="s">
        <v>271</v>
      </c>
      <c r="H346" s="132">
        <v>2</v>
      </c>
      <c r="I346" s="133">
        <v>36.729999999999997</v>
      </c>
      <c r="J346" s="134">
        <f>ROUND(I346*H346,2)</f>
        <v>73.459999999999994</v>
      </c>
      <c r="K346" s="130" t="s">
        <v>160</v>
      </c>
      <c r="L346" s="33"/>
      <c r="M346" s="135" t="s">
        <v>32</v>
      </c>
      <c r="N346" s="136" t="s">
        <v>47</v>
      </c>
      <c r="P346" s="137">
        <f>O346*H346</f>
        <v>0</v>
      </c>
      <c r="Q346" s="137">
        <v>0</v>
      </c>
      <c r="R346" s="137">
        <f>Q346*H346</f>
        <v>0</v>
      </c>
      <c r="S346" s="137">
        <v>1E-3</v>
      </c>
      <c r="T346" s="138">
        <f>S346*H346</f>
        <v>2E-3</v>
      </c>
      <c r="AR346" s="139" t="s">
        <v>261</v>
      </c>
      <c r="AT346" s="139" t="s">
        <v>156</v>
      </c>
      <c r="AU346" s="139" t="s">
        <v>86</v>
      </c>
      <c r="AY346" s="17" t="s">
        <v>153</v>
      </c>
      <c r="BE346" s="140">
        <f>IF(N346="základní",J346,0)</f>
        <v>73.459999999999994</v>
      </c>
      <c r="BF346" s="140">
        <f>IF(N346="snížená",J346,0)</f>
        <v>0</v>
      </c>
      <c r="BG346" s="140">
        <f>IF(N346="zákl. přenesená",J346,0)</f>
        <v>0</v>
      </c>
      <c r="BH346" s="140">
        <f>IF(N346="sníž. přenesená",J346,0)</f>
        <v>0</v>
      </c>
      <c r="BI346" s="140">
        <f>IF(N346="nulová",J346,0)</f>
        <v>0</v>
      </c>
      <c r="BJ346" s="17" t="s">
        <v>84</v>
      </c>
      <c r="BK346" s="140">
        <f>ROUND(I346*H346,2)</f>
        <v>73.459999999999994</v>
      </c>
      <c r="BL346" s="17" t="s">
        <v>261</v>
      </c>
      <c r="BM346" s="139" t="s">
        <v>969</v>
      </c>
    </row>
    <row r="347" spans="2:65" s="1" customFormat="1">
      <c r="B347" s="33"/>
      <c r="D347" s="141" t="s">
        <v>163</v>
      </c>
      <c r="F347" s="142" t="s">
        <v>600</v>
      </c>
      <c r="I347" s="143"/>
      <c r="L347" s="33"/>
      <c r="M347" s="144"/>
      <c r="T347" s="54"/>
      <c r="AT347" s="17" t="s">
        <v>163</v>
      </c>
      <c r="AU347" s="17" t="s">
        <v>86</v>
      </c>
    </row>
    <row r="348" spans="2:65" s="12" customFormat="1">
      <c r="B348" s="145"/>
      <c r="D348" s="146" t="s">
        <v>165</v>
      </c>
      <c r="E348" s="147" t="s">
        <v>32</v>
      </c>
      <c r="F348" s="148" t="s">
        <v>176</v>
      </c>
      <c r="H348" s="147" t="s">
        <v>32</v>
      </c>
      <c r="I348" s="149"/>
      <c r="L348" s="145"/>
      <c r="M348" s="150"/>
      <c r="T348" s="151"/>
      <c r="AT348" s="147" t="s">
        <v>165</v>
      </c>
      <c r="AU348" s="147" t="s">
        <v>86</v>
      </c>
      <c r="AV348" s="12" t="s">
        <v>84</v>
      </c>
      <c r="AW348" s="12" t="s">
        <v>37</v>
      </c>
      <c r="AX348" s="12" t="s">
        <v>76</v>
      </c>
      <c r="AY348" s="147" t="s">
        <v>153</v>
      </c>
    </row>
    <row r="349" spans="2:65" s="13" customFormat="1">
      <c r="B349" s="152"/>
      <c r="D349" s="146" t="s">
        <v>165</v>
      </c>
      <c r="E349" s="153" t="s">
        <v>32</v>
      </c>
      <c r="F349" s="154" t="s">
        <v>84</v>
      </c>
      <c r="H349" s="155">
        <v>1</v>
      </c>
      <c r="I349" s="156"/>
      <c r="L349" s="152"/>
      <c r="M349" s="157"/>
      <c r="T349" s="158"/>
      <c r="AT349" s="153" t="s">
        <v>165</v>
      </c>
      <c r="AU349" s="153" t="s">
        <v>86</v>
      </c>
      <c r="AV349" s="13" t="s">
        <v>86</v>
      </c>
      <c r="AW349" s="13" t="s">
        <v>37</v>
      </c>
      <c r="AX349" s="13" t="s">
        <v>76</v>
      </c>
      <c r="AY349" s="153" t="s">
        <v>153</v>
      </c>
    </row>
    <row r="350" spans="2:65" s="12" customFormat="1">
      <c r="B350" s="145"/>
      <c r="D350" s="146" t="s">
        <v>165</v>
      </c>
      <c r="E350" s="147" t="s">
        <v>32</v>
      </c>
      <c r="F350" s="148" t="s">
        <v>858</v>
      </c>
      <c r="H350" s="147" t="s">
        <v>32</v>
      </c>
      <c r="I350" s="149"/>
      <c r="L350" s="145"/>
      <c r="M350" s="150"/>
      <c r="T350" s="151"/>
      <c r="AT350" s="147" t="s">
        <v>165</v>
      </c>
      <c r="AU350" s="147" t="s">
        <v>86</v>
      </c>
      <c r="AV350" s="12" t="s">
        <v>84</v>
      </c>
      <c r="AW350" s="12" t="s">
        <v>37</v>
      </c>
      <c r="AX350" s="12" t="s">
        <v>76</v>
      </c>
      <c r="AY350" s="147" t="s">
        <v>153</v>
      </c>
    </row>
    <row r="351" spans="2:65" s="13" customFormat="1">
      <c r="B351" s="152"/>
      <c r="D351" s="146" t="s">
        <v>165</v>
      </c>
      <c r="E351" s="153" t="s">
        <v>32</v>
      </c>
      <c r="F351" s="154" t="s">
        <v>84</v>
      </c>
      <c r="H351" s="155">
        <v>1</v>
      </c>
      <c r="I351" s="156"/>
      <c r="L351" s="152"/>
      <c r="M351" s="157"/>
      <c r="T351" s="158"/>
      <c r="AT351" s="153" t="s">
        <v>165</v>
      </c>
      <c r="AU351" s="153" t="s">
        <v>86</v>
      </c>
      <c r="AV351" s="13" t="s">
        <v>86</v>
      </c>
      <c r="AW351" s="13" t="s">
        <v>37</v>
      </c>
      <c r="AX351" s="13" t="s">
        <v>76</v>
      </c>
      <c r="AY351" s="153" t="s">
        <v>153</v>
      </c>
    </row>
    <row r="352" spans="2:65" s="14" customFormat="1">
      <c r="B352" s="159"/>
      <c r="D352" s="146" t="s">
        <v>165</v>
      </c>
      <c r="E352" s="160" t="s">
        <v>32</v>
      </c>
      <c r="F352" s="161" t="s">
        <v>178</v>
      </c>
      <c r="H352" s="162">
        <v>2</v>
      </c>
      <c r="I352" s="163"/>
      <c r="L352" s="159"/>
      <c r="M352" s="164"/>
      <c r="T352" s="165"/>
      <c r="AT352" s="160" t="s">
        <v>165</v>
      </c>
      <c r="AU352" s="160" t="s">
        <v>86</v>
      </c>
      <c r="AV352" s="14" t="s">
        <v>161</v>
      </c>
      <c r="AW352" s="14" t="s">
        <v>37</v>
      </c>
      <c r="AX352" s="14" t="s">
        <v>84</v>
      </c>
      <c r="AY352" s="160" t="s">
        <v>153</v>
      </c>
    </row>
    <row r="353" spans="2:65" s="1" customFormat="1" ht="24.2" customHeight="1">
      <c r="B353" s="33"/>
      <c r="C353" s="128" t="s">
        <v>576</v>
      </c>
      <c r="D353" s="128" t="s">
        <v>156</v>
      </c>
      <c r="E353" s="129" t="s">
        <v>607</v>
      </c>
      <c r="F353" s="130" t="s">
        <v>608</v>
      </c>
      <c r="G353" s="131" t="s">
        <v>271</v>
      </c>
      <c r="H353" s="132">
        <v>2</v>
      </c>
      <c r="I353" s="133">
        <v>800.47</v>
      </c>
      <c r="J353" s="134">
        <f>ROUND(I353*H353,2)</f>
        <v>1600.94</v>
      </c>
      <c r="K353" s="130" t="s">
        <v>160</v>
      </c>
      <c r="L353" s="33"/>
      <c r="M353" s="135" t="s">
        <v>32</v>
      </c>
      <c r="N353" s="136" t="s">
        <v>47</v>
      </c>
      <c r="P353" s="137">
        <f>O353*H353</f>
        <v>0</v>
      </c>
      <c r="Q353" s="137">
        <v>0</v>
      </c>
      <c r="R353" s="137">
        <f>Q353*H353</f>
        <v>0</v>
      </c>
      <c r="S353" s="137">
        <v>0</v>
      </c>
      <c r="T353" s="138">
        <f>S353*H353</f>
        <v>0</v>
      </c>
      <c r="AR353" s="139" t="s">
        <v>261</v>
      </c>
      <c r="AT353" s="139" t="s">
        <v>156</v>
      </c>
      <c r="AU353" s="139" t="s">
        <v>86</v>
      </c>
      <c r="AY353" s="17" t="s">
        <v>153</v>
      </c>
      <c r="BE353" s="140">
        <f>IF(N353="základní",J353,0)</f>
        <v>1600.94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1600.94</v>
      </c>
      <c r="BL353" s="17" t="s">
        <v>261</v>
      </c>
      <c r="BM353" s="139" t="s">
        <v>970</v>
      </c>
    </row>
    <row r="354" spans="2:65" s="1" customFormat="1">
      <c r="B354" s="33"/>
      <c r="D354" s="141" t="s">
        <v>163</v>
      </c>
      <c r="F354" s="142" t="s">
        <v>610</v>
      </c>
      <c r="I354" s="143"/>
      <c r="L354" s="33"/>
      <c r="M354" s="144"/>
      <c r="T354" s="54"/>
      <c r="AT354" s="17" t="s">
        <v>163</v>
      </c>
      <c r="AU354" s="17" t="s">
        <v>86</v>
      </c>
    </row>
    <row r="355" spans="2:65" s="1" customFormat="1" ht="24.2" customHeight="1">
      <c r="B355" s="33"/>
      <c r="C355" s="166" t="s">
        <v>583</v>
      </c>
      <c r="D355" s="166" t="s">
        <v>231</v>
      </c>
      <c r="E355" s="167" t="s">
        <v>612</v>
      </c>
      <c r="F355" s="168" t="s">
        <v>613</v>
      </c>
      <c r="G355" s="169" t="s">
        <v>271</v>
      </c>
      <c r="H355" s="170">
        <v>2</v>
      </c>
      <c r="I355" s="171">
        <v>2892.89</v>
      </c>
      <c r="J355" s="172">
        <f>ROUND(I355*H355,2)</f>
        <v>5785.78</v>
      </c>
      <c r="K355" s="168" t="s">
        <v>264</v>
      </c>
      <c r="L355" s="173"/>
      <c r="M355" s="174" t="s">
        <v>32</v>
      </c>
      <c r="N355" s="175" t="s">
        <v>47</v>
      </c>
      <c r="P355" s="137">
        <f>O355*H355</f>
        <v>0</v>
      </c>
      <c r="Q355" s="137">
        <v>1.2999999999999999E-2</v>
      </c>
      <c r="R355" s="137">
        <f>Q355*H355</f>
        <v>2.5999999999999999E-2</v>
      </c>
      <c r="S355" s="137">
        <v>0</v>
      </c>
      <c r="T355" s="138">
        <f>S355*H355</f>
        <v>0</v>
      </c>
      <c r="AR355" s="139" t="s">
        <v>354</v>
      </c>
      <c r="AT355" s="139" t="s">
        <v>231</v>
      </c>
      <c r="AU355" s="139" t="s">
        <v>86</v>
      </c>
      <c r="AY355" s="17" t="s">
        <v>153</v>
      </c>
      <c r="BE355" s="140">
        <f>IF(N355="základní",J355,0)</f>
        <v>5785.78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5785.78</v>
      </c>
      <c r="BL355" s="17" t="s">
        <v>261</v>
      </c>
      <c r="BM355" s="139" t="s">
        <v>971</v>
      </c>
    </row>
    <row r="356" spans="2:65" s="1" customFormat="1" ht="24.2" customHeight="1">
      <c r="B356" s="33"/>
      <c r="C356" s="128" t="s">
        <v>589</v>
      </c>
      <c r="D356" s="128" t="s">
        <v>156</v>
      </c>
      <c r="E356" s="129" t="s">
        <v>655</v>
      </c>
      <c r="F356" s="130" t="s">
        <v>656</v>
      </c>
      <c r="G356" s="131" t="s">
        <v>294</v>
      </c>
      <c r="H356" s="132">
        <v>2.5999999999999999E-2</v>
      </c>
      <c r="I356" s="133">
        <v>1271.33</v>
      </c>
      <c r="J356" s="134">
        <f>ROUND(I356*H356,2)</f>
        <v>33.049999999999997</v>
      </c>
      <c r="K356" s="130" t="s">
        <v>160</v>
      </c>
      <c r="L356" s="33"/>
      <c r="M356" s="135" t="s">
        <v>32</v>
      </c>
      <c r="N356" s="136" t="s">
        <v>47</v>
      </c>
      <c r="P356" s="137">
        <f>O356*H356</f>
        <v>0</v>
      </c>
      <c r="Q356" s="137">
        <v>0</v>
      </c>
      <c r="R356" s="137">
        <f>Q356*H356</f>
        <v>0</v>
      </c>
      <c r="S356" s="137">
        <v>0</v>
      </c>
      <c r="T356" s="138">
        <f>S356*H356</f>
        <v>0</v>
      </c>
      <c r="AR356" s="139" t="s">
        <v>261</v>
      </c>
      <c r="AT356" s="139" t="s">
        <v>156</v>
      </c>
      <c r="AU356" s="139" t="s">
        <v>86</v>
      </c>
      <c r="AY356" s="17" t="s">
        <v>153</v>
      </c>
      <c r="BE356" s="140">
        <f>IF(N356="základní",J356,0)</f>
        <v>33.049999999999997</v>
      </c>
      <c r="BF356" s="140">
        <f>IF(N356="snížená",J356,0)</f>
        <v>0</v>
      </c>
      <c r="BG356" s="140">
        <f>IF(N356="zákl. přenesená",J356,0)</f>
        <v>0</v>
      </c>
      <c r="BH356" s="140">
        <f>IF(N356="sníž. přenesená",J356,0)</f>
        <v>0</v>
      </c>
      <c r="BI356" s="140">
        <f>IF(N356="nulová",J356,0)</f>
        <v>0</v>
      </c>
      <c r="BJ356" s="17" t="s">
        <v>84</v>
      </c>
      <c r="BK356" s="140">
        <f>ROUND(I356*H356,2)</f>
        <v>33.049999999999997</v>
      </c>
      <c r="BL356" s="17" t="s">
        <v>261</v>
      </c>
      <c r="BM356" s="139" t="s">
        <v>972</v>
      </c>
    </row>
    <row r="357" spans="2:65" s="1" customFormat="1">
      <c r="B357" s="33"/>
      <c r="D357" s="141" t="s">
        <v>163</v>
      </c>
      <c r="F357" s="142" t="s">
        <v>658</v>
      </c>
      <c r="I357" s="143"/>
      <c r="L357" s="33"/>
      <c r="M357" s="144"/>
      <c r="T357" s="54"/>
      <c r="AT357" s="17" t="s">
        <v>163</v>
      </c>
      <c r="AU357" s="17" t="s">
        <v>86</v>
      </c>
    </row>
    <row r="358" spans="2:65" s="11" customFormat="1" ht="22.9" customHeight="1">
      <c r="B358" s="116"/>
      <c r="D358" s="117" t="s">
        <v>75</v>
      </c>
      <c r="E358" s="126" t="s">
        <v>659</v>
      </c>
      <c r="F358" s="126" t="s">
        <v>660</v>
      </c>
      <c r="I358" s="119"/>
      <c r="J358" s="127">
        <f>BK358</f>
        <v>1144.53</v>
      </c>
      <c r="L358" s="116"/>
      <c r="M358" s="121"/>
      <c r="P358" s="122">
        <f>SUM(P359:P370)</f>
        <v>0</v>
      </c>
      <c r="R358" s="122">
        <f>SUM(R359:R370)</f>
        <v>1.4116999999999999E-3</v>
      </c>
      <c r="T358" s="123">
        <f>SUM(T359:T370)</f>
        <v>5.0000000000000001E-4</v>
      </c>
      <c r="AR358" s="117" t="s">
        <v>86</v>
      </c>
      <c r="AT358" s="124" t="s">
        <v>75</v>
      </c>
      <c r="AU358" s="124" t="s">
        <v>84</v>
      </c>
      <c r="AY358" s="117" t="s">
        <v>153</v>
      </c>
      <c r="BK358" s="125">
        <f>SUM(BK359:BK370)</f>
        <v>1144.53</v>
      </c>
    </row>
    <row r="359" spans="2:65" s="1" customFormat="1" ht="16.5" customHeight="1">
      <c r="B359" s="33"/>
      <c r="C359" s="128" t="s">
        <v>596</v>
      </c>
      <c r="D359" s="128" t="s">
        <v>156</v>
      </c>
      <c r="E359" s="129" t="s">
        <v>662</v>
      </c>
      <c r="F359" s="130" t="s">
        <v>663</v>
      </c>
      <c r="G359" s="131" t="s">
        <v>271</v>
      </c>
      <c r="H359" s="132">
        <v>1</v>
      </c>
      <c r="I359" s="133">
        <v>226.01</v>
      </c>
      <c r="J359" s="134">
        <f>ROUND(I359*H359,2)</f>
        <v>226.01</v>
      </c>
      <c r="K359" s="130" t="s">
        <v>160</v>
      </c>
      <c r="L359" s="33"/>
      <c r="M359" s="135" t="s">
        <v>32</v>
      </c>
      <c r="N359" s="136" t="s">
        <v>47</v>
      </c>
      <c r="P359" s="137">
        <f>O359*H359</f>
        <v>0</v>
      </c>
      <c r="Q359" s="137">
        <v>0</v>
      </c>
      <c r="R359" s="137">
        <f>Q359*H359</f>
        <v>0</v>
      </c>
      <c r="S359" s="137">
        <v>5.0000000000000001E-4</v>
      </c>
      <c r="T359" s="138">
        <f>S359*H359</f>
        <v>5.0000000000000001E-4</v>
      </c>
      <c r="AR359" s="139" t="s">
        <v>261</v>
      </c>
      <c r="AT359" s="139" t="s">
        <v>156</v>
      </c>
      <c r="AU359" s="139" t="s">
        <v>86</v>
      </c>
      <c r="AY359" s="17" t="s">
        <v>153</v>
      </c>
      <c r="BE359" s="140">
        <f>IF(N359="základní",J359,0)</f>
        <v>226.01</v>
      </c>
      <c r="BF359" s="140">
        <f>IF(N359="snížená",J359,0)</f>
        <v>0</v>
      </c>
      <c r="BG359" s="140">
        <f>IF(N359="zákl. přenesená",J359,0)</f>
        <v>0</v>
      </c>
      <c r="BH359" s="140">
        <f>IF(N359="sníž. přenesená",J359,0)</f>
        <v>0</v>
      </c>
      <c r="BI359" s="140">
        <f>IF(N359="nulová",J359,0)</f>
        <v>0</v>
      </c>
      <c r="BJ359" s="17" t="s">
        <v>84</v>
      </c>
      <c r="BK359" s="140">
        <f>ROUND(I359*H359,2)</f>
        <v>226.01</v>
      </c>
      <c r="BL359" s="17" t="s">
        <v>261</v>
      </c>
      <c r="BM359" s="139" t="s">
        <v>973</v>
      </c>
    </row>
    <row r="360" spans="2:65" s="1" customFormat="1">
      <c r="B360" s="33"/>
      <c r="D360" s="141" t="s">
        <v>163</v>
      </c>
      <c r="F360" s="142" t="s">
        <v>665</v>
      </c>
      <c r="I360" s="143"/>
      <c r="L360" s="33"/>
      <c r="M360" s="144"/>
      <c r="T360" s="54"/>
      <c r="AT360" s="17" t="s">
        <v>163</v>
      </c>
      <c r="AU360" s="17" t="s">
        <v>86</v>
      </c>
    </row>
    <row r="361" spans="2:65" s="12" customFormat="1">
      <c r="B361" s="145"/>
      <c r="D361" s="146" t="s">
        <v>165</v>
      </c>
      <c r="E361" s="147" t="s">
        <v>32</v>
      </c>
      <c r="F361" s="148" t="s">
        <v>858</v>
      </c>
      <c r="H361" s="147" t="s">
        <v>32</v>
      </c>
      <c r="I361" s="149"/>
      <c r="L361" s="145"/>
      <c r="M361" s="150"/>
      <c r="T361" s="151"/>
      <c r="AT361" s="147" t="s">
        <v>165</v>
      </c>
      <c r="AU361" s="147" t="s">
        <v>86</v>
      </c>
      <c r="AV361" s="12" t="s">
        <v>84</v>
      </c>
      <c r="AW361" s="12" t="s">
        <v>37</v>
      </c>
      <c r="AX361" s="12" t="s">
        <v>76</v>
      </c>
      <c r="AY361" s="147" t="s">
        <v>153</v>
      </c>
    </row>
    <row r="362" spans="2:65" s="13" customFormat="1">
      <c r="B362" s="152"/>
      <c r="D362" s="146" t="s">
        <v>165</v>
      </c>
      <c r="E362" s="153" t="s">
        <v>32</v>
      </c>
      <c r="F362" s="154" t="s">
        <v>84</v>
      </c>
      <c r="H362" s="155">
        <v>1</v>
      </c>
      <c r="I362" s="156"/>
      <c r="L362" s="152"/>
      <c r="M362" s="157"/>
      <c r="T362" s="158"/>
      <c r="AT362" s="153" t="s">
        <v>165</v>
      </c>
      <c r="AU362" s="153" t="s">
        <v>86</v>
      </c>
      <c r="AV362" s="13" t="s">
        <v>86</v>
      </c>
      <c r="AW362" s="13" t="s">
        <v>37</v>
      </c>
      <c r="AX362" s="13" t="s">
        <v>76</v>
      </c>
      <c r="AY362" s="153" t="s">
        <v>153</v>
      </c>
    </row>
    <row r="363" spans="2:65" s="14" customFormat="1">
      <c r="B363" s="159"/>
      <c r="D363" s="146" t="s">
        <v>165</v>
      </c>
      <c r="E363" s="160" t="s">
        <v>32</v>
      </c>
      <c r="F363" s="161" t="s">
        <v>178</v>
      </c>
      <c r="H363" s="162">
        <v>1</v>
      </c>
      <c r="I363" s="163"/>
      <c r="L363" s="159"/>
      <c r="M363" s="164"/>
      <c r="T363" s="165"/>
      <c r="AT363" s="160" t="s">
        <v>165</v>
      </c>
      <c r="AU363" s="160" t="s">
        <v>86</v>
      </c>
      <c r="AV363" s="14" t="s">
        <v>161</v>
      </c>
      <c r="AW363" s="14" t="s">
        <v>37</v>
      </c>
      <c r="AX363" s="14" t="s">
        <v>84</v>
      </c>
      <c r="AY363" s="160" t="s">
        <v>153</v>
      </c>
    </row>
    <row r="364" spans="2:65" s="1" customFormat="1" ht="24.2" customHeight="1">
      <c r="B364" s="33"/>
      <c r="C364" s="128" t="s">
        <v>601</v>
      </c>
      <c r="D364" s="128" t="s">
        <v>156</v>
      </c>
      <c r="E364" s="129" t="s">
        <v>667</v>
      </c>
      <c r="F364" s="130" t="s">
        <v>668</v>
      </c>
      <c r="G364" s="131" t="s">
        <v>159</v>
      </c>
      <c r="H364" s="132">
        <v>0.09</v>
      </c>
      <c r="I364" s="133">
        <v>3662.28</v>
      </c>
      <c r="J364" s="134">
        <f>ROUND(I364*H364,2)</f>
        <v>329.61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1.2999999999999999E-4</v>
      </c>
      <c r="R364" s="137">
        <f>Q364*H364</f>
        <v>1.1699999999999998E-5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329.61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329.61</v>
      </c>
      <c r="BL364" s="17" t="s">
        <v>261</v>
      </c>
      <c r="BM364" s="139" t="s">
        <v>974</v>
      </c>
    </row>
    <row r="365" spans="2:65" s="1" customFormat="1">
      <c r="B365" s="33"/>
      <c r="D365" s="141" t="s">
        <v>163</v>
      </c>
      <c r="F365" s="142" t="s">
        <v>670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2" customFormat="1">
      <c r="B366" s="145"/>
      <c r="D366" s="146" t="s">
        <v>165</v>
      </c>
      <c r="E366" s="147" t="s">
        <v>32</v>
      </c>
      <c r="F366" s="148" t="s">
        <v>858</v>
      </c>
      <c r="H366" s="147" t="s">
        <v>32</v>
      </c>
      <c r="I366" s="149"/>
      <c r="L366" s="145"/>
      <c r="M366" s="150"/>
      <c r="T366" s="151"/>
      <c r="AT366" s="147" t="s">
        <v>165</v>
      </c>
      <c r="AU366" s="147" t="s">
        <v>86</v>
      </c>
      <c r="AV366" s="12" t="s">
        <v>84</v>
      </c>
      <c r="AW366" s="12" t="s">
        <v>37</v>
      </c>
      <c r="AX366" s="12" t="s">
        <v>76</v>
      </c>
      <c r="AY366" s="147" t="s">
        <v>153</v>
      </c>
    </row>
    <row r="367" spans="2:65" s="13" customFormat="1">
      <c r="B367" s="152"/>
      <c r="D367" s="146" t="s">
        <v>165</v>
      </c>
      <c r="E367" s="153" t="s">
        <v>32</v>
      </c>
      <c r="F367" s="154" t="s">
        <v>671</v>
      </c>
      <c r="H367" s="155">
        <v>0.09</v>
      </c>
      <c r="I367" s="156"/>
      <c r="L367" s="152"/>
      <c r="M367" s="157"/>
      <c r="T367" s="158"/>
      <c r="AT367" s="153" t="s">
        <v>165</v>
      </c>
      <c r="AU367" s="153" t="s">
        <v>86</v>
      </c>
      <c r="AV367" s="13" t="s">
        <v>86</v>
      </c>
      <c r="AW367" s="13" t="s">
        <v>37</v>
      </c>
      <c r="AX367" s="13" t="s">
        <v>84</v>
      </c>
      <c r="AY367" s="153" t="s">
        <v>153</v>
      </c>
    </row>
    <row r="368" spans="2:65" s="1" customFormat="1" ht="16.5" customHeight="1">
      <c r="B368" s="33"/>
      <c r="C368" s="166" t="s">
        <v>606</v>
      </c>
      <c r="D368" s="166" t="s">
        <v>231</v>
      </c>
      <c r="E368" s="167" t="s">
        <v>673</v>
      </c>
      <c r="F368" s="168" t="s">
        <v>674</v>
      </c>
      <c r="G368" s="169" t="s">
        <v>271</v>
      </c>
      <c r="H368" s="170">
        <v>1</v>
      </c>
      <c r="I368" s="171">
        <v>587.64</v>
      </c>
      <c r="J368" s="172">
        <f>ROUND(I368*H368,2)</f>
        <v>587.64</v>
      </c>
      <c r="K368" s="168" t="s">
        <v>160</v>
      </c>
      <c r="L368" s="173"/>
      <c r="M368" s="174" t="s">
        <v>32</v>
      </c>
      <c r="N368" s="175" t="s">
        <v>47</v>
      </c>
      <c r="P368" s="137">
        <f>O368*H368</f>
        <v>0</v>
      </c>
      <c r="Q368" s="137">
        <v>1.4E-3</v>
      </c>
      <c r="R368" s="137">
        <f>Q368*H368</f>
        <v>1.4E-3</v>
      </c>
      <c r="S368" s="137">
        <v>0</v>
      </c>
      <c r="T368" s="138">
        <f>S368*H368</f>
        <v>0</v>
      </c>
      <c r="AR368" s="139" t="s">
        <v>354</v>
      </c>
      <c r="AT368" s="139" t="s">
        <v>231</v>
      </c>
      <c r="AU368" s="139" t="s">
        <v>86</v>
      </c>
      <c r="AY368" s="17" t="s">
        <v>153</v>
      </c>
      <c r="BE368" s="140">
        <f>IF(N368="základní",J368,0)</f>
        <v>587.64</v>
      </c>
      <c r="BF368" s="140">
        <f>IF(N368="snížená",J368,0)</f>
        <v>0</v>
      </c>
      <c r="BG368" s="140">
        <f>IF(N368="zákl. přenesená",J368,0)</f>
        <v>0</v>
      </c>
      <c r="BH368" s="140">
        <f>IF(N368="sníž. přenesená",J368,0)</f>
        <v>0</v>
      </c>
      <c r="BI368" s="140">
        <f>IF(N368="nulová",J368,0)</f>
        <v>0</v>
      </c>
      <c r="BJ368" s="17" t="s">
        <v>84</v>
      </c>
      <c r="BK368" s="140">
        <f>ROUND(I368*H368,2)</f>
        <v>587.64</v>
      </c>
      <c r="BL368" s="17" t="s">
        <v>261</v>
      </c>
      <c r="BM368" s="139" t="s">
        <v>975</v>
      </c>
    </row>
    <row r="369" spans="2:65" s="1" customFormat="1" ht="24.2" customHeight="1">
      <c r="B369" s="33"/>
      <c r="C369" s="128" t="s">
        <v>611</v>
      </c>
      <c r="D369" s="128" t="s">
        <v>156</v>
      </c>
      <c r="E369" s="129" t="s">
        <v>678</v>
      </c>
      <c r="F369" s="130" t="s">
        <v>679</v>
      </c>
      <c r="G369" s="131" t="s">
        <v>294</v>
      </c>
      <c r="H369" s="132">
        <v>1E-3</v>
      </c>
      <c r="I369" s="133">
        <v>1271.33</v>
      </c>
      <c r="J369" s="134">
        <f>ROUND(I369*H369,2)</f>
        <v>1.27</v>
      </c>
      <c r="K369" s="130" t="s">
        <v>160</v>
      </c>
      <c r="L369" s="33"/>
      <c r="M369" s="135" t="s">
        <v>32</v>
      </c>
      <c r="N369" s="136" t="s">
        <v>47</v>
      </c>
      <c r="P369" s="137">
        <f>O369*H369</f>
        <v>0</v>
      </c>
      <c r="Q369" s="137">
        <v>0</v>
      </c>
      <c r="R369" s="137">
        <f>Q369*H369</f>
        <v>0</v>
      </c>
      <c r="S369" s="137">
        <v>0</v>
      </c>
      <c r="T369" s="138">
        <f>S369*H369</f>
        <v>0</v>
      </c>
      <c r="AR369" s="139" t="s">
        <v>261</v>
      </c>
      <c r="AT369" s="139" t="s">
        <v>156</v>
      </c>
      <c r="AU369" s="139" t="s">
        <v>86</v>
      </c>
      <c r="AY369" s="17" t="s">
        <v>153</v>
      </c>
      <c r="BE369" s="140">
        <f>IF(N369="základní",J369,0)</f>
        <v>1.27</v>
      </c>
      <c r="BF369" s="140">
        <f>IF(N369="snížená",J369,0)</f>
        <v>0</v>
      </c>
      <c r="BG369" s="140">
        <f>IF(N369="zákl. přenesená",J369,0)</f>
        <v>0</v>
      </c>
      <c r="BH369" s="140">
        <f>IF(N369="sníž. přenesená",J369,0)</f>
        <v>0</v>
      </c>
      <c r="BI369" s="140">
        <f>IF(N369="nulová",J369,0)</f>
        <v>0</v>
      </c>
      <c r="BJ369" s="17" t="s">
        <v>84</v>
      </c>
      <c r="BK369" s="140">
        <f>ROUND(I369*H369,2)</f>
        <v>1.27</v>
      </c>
      <c r="BL369" s="17" t="s">
        <v>261</v>
      </c>
      <c r="BM369" s="139" t="s">
        <v>976</v>
      </c>
    </row>
    <row r="370" spans="2:65" s="1" customFormat="1">
      <c r="B370" s="33"/>
      <c r="D370" s="141" t="s">
        <v>163</v>
      </c>
      <c r="F370" s="142" t="s">
        <v>681</v>
      </c>
      <c r="I370" s="143"/>
      <c r="L370" s="33"/>
      <c r="M370" s="144"/>
      <c r="T370" s="54"/>
      <c r="AT370" s="17" t="s">
        <v>163</v>
      </c>
      <c r="AU370" s="17" t="s">
        <v>86</v>
      </c>
    </row>
    <row r="371" spans="2:65" s="11" customFormat="1" ht="22.9" customHeight="1">
      <c r="B371" s="116"/>
      <c r="D371" s="117" t="s">
        <v>75</v>
      </c>
      <c r="E371" s="126" t="s">
        <v>682</v>
      </c>
      <c r="F371" s="126" t="s">
        <v>683</v>
      </c>
      <c r="I371" s="119"/>
      <c r="J371" s="127">
        <f>BK371</f>
        <v>12045.759999999998</v>
      </c>
      <c r="L371" s="116"/>
      <c r="M371" s="121"/>
      <c r="P371" s="122">
        <f>SUM(P372:P421)</f>
        <v>0</v>
      </c>
      <c r="R371" s="122">
        <f>SUM(R372:R421)</f>
        <v>0.16330040000000001</v>
      </c>
      <c r="T371" s="123">
        <f>SUM(T372:T421)</f>
        <v>0</v>
      </c>
      <c r="AR371" s="117" t="s">
        <v>86</v>
      </c>
      <c r="AT371" s="124" t="s">
        <v>75</v>
      </c>
      <c r="AU371" s="124" t="s">
        <v>84</v>
      </c>
      <c r="AY371" s="117" t="s">
        <v>153</v>
      </c>
      <c r="BK371" s="125">
        <f>SUM(BK372:BK421)</f>
        <v>12045.759999999998</v>
      </c>
    </row>
    <row r="372" spans="2:65" s="1" customFormat="1" ht="16.5" customHeight="1">
      <c r="B372" s="33"/>
      <c r="C372" s="128" t="s">
        <v>615</v>
      </c>
      <c r="D372" s="128" t="s">
        <v>156</v>
      </c>
      <c r="E372" s="129" t="s">
        <v>685</v>
      </c>
      <c r="F372" s="130" t="s">
        <v>686</v>
      </c>
      <c r="G372" s="131" t="s">
        <v>159</v>
      </c>
      <c r="H372" s="132">
        <v>3.0960000000000001</v>
      </c>
      <c r="I372" s="133">
        <v>17.89</v>
      </c>
      <c r="J372" s="134">
        <f>ROUND(I372*H372,2)</f>
        <v>55.39</v>
      </c>
      <c r="K372" s="130" t="s">
        <v>160</v>
      </c>
      <c r="L372" s="33"/>
      <c r="M372" s="135" t="s">
        <v>32</v>
      </c>
      <c r="N372" s="136" t="s">
        <v>47</v>
      </c>
      <c r="P372" s="137">
        <f>O372*H372</f>
        <v>0</v>
      </c>
      <c r="Q372" s="137">
        <v>0</v>
      </c>
      <c r="R372" s="137">
        <f>Q372*H372</f>
        <v>0</v>
      </c>
      <c r="S372" s="137">
        <v>0</v>
      </c>
      <c r="T372" s="138">
        <f>S372*H372</f>
        <v>0</v>
      </c>
      <c r="AR372" s="139" t="s">
        <v>261</v>
      </c>
      <c r="AT372" s="139" t="s">
        <v>156</v>
      </c>
      <c r="AU372" s="139" t="s">
        <v>86</v>
      </c>
      <c r="AY372" s="17" t="s">
        <v>153</v>
      </c>
      <c r="BE372" s="140">
        <f>IF(N372="základní",J372,0)</f>
        <v>55.39</v>
      </c>
      <c r="BF372" s="140">
        <f>IF(N372="snížená",J372,0)</f>
        <v>0</v>
      </c>
      <c r="BG372" s="140">
        <f>IF(N372="zákl. přenesená",J372,0)</f>
        <v>0</v>
      </c>
      <c r="BH372" s="140">
        <f>IF(N372="sníž. přenesená",J372,0)</f>
        <v>0</v>
      </c>
      <c r="BI372" s="140">
        <f>IF(N372="nulová",J372,0)</f>
        <v>0</v>
      </c>
      <c r="BJ372" s="17" t="s">
        <v>84</v>
      </c>
      <c r="BK372" s="140">
        <f>ROUND(I372*H372,2)</f>
        <v>55.39</v>
      </c>
      <c r="BL372" s="17" t="s">
        <v>261</v>
      </c>
      <c r="BM372" s="139" t="s">
        <v>977</v>
      </c>
    </row>
    <row r="373" spans="2:65" s="1" customFormat="1">
      <c r="B373" s="33"/>
      <c r="D373" s="141" t="s">
        <v>163</v>
      </c>
      <c r="F373" s="142" t="s">
        <v>688</v>
      </c>
      <c r="I373" s="143"/>
      <c r="L373" s="33"/>
      <c r="M373" s="144"/>
      <c r="T373" s="54"/>
      <c r="AT373" s="17" t="s">
        <v>163</v>
      </c>
      <c r="AU373" s="17" t="s">
        <v>86</v>
      </c>
    </row>
    <row r="374" spans="2:65" s="12" customFormat="1">
      <c r="B374" s="145"/>
      <c r="D374" s="146" t="s">
        <v>165</v>
      </c>
      <c r="E374" s="147" t="s">
        <v>32</v>
      </c>
      <c r="F374" s="148" t="s">
        <v>176</v>
      </c>
      <c r="H374" s="147" t="s">
        <v>32</v>
      </c>
      <c r="I374" s="149"/>
      <c r="L374" s="145"/>
      <c r="M374" s="150"/>
      <c r="T374" s="151"/>
      <c r="AT374" s="147" t="s">
        <v>165</v>
      </c>
      <c r="AU374" s="147" t="s">
        <v>86</v>
      </c>
      <c r="AV374" s="12" t="s">
        <v>84</v>
      </c>
      <c r="AW374" s="12" t="s">
        <v>37</v>
      </c>
      <c r="AX374" s="12" t="s">
        <v>76</v>
      </c>
      <c r="AY374" s="147" t="s">
        <v>153</v>
      </c>
    </row>
    <row r="375" spans="2:65" s="13" customFormat="1">
      <c r="B375" s="152"/>
      <c r="D375" s="146" t="s">
        <v>165</v>
      </c>
      <c r="E375" s="153" t="s">
        <v>32</v>
      </c>
      <c r="F375" s="154" t="s">
        <v>857</v>
      </c>
      <c r="H375" s="155">
        <v>1.3120000000000001</v>
      </c>
      <c r="I375" s="156"/>
      <c r="L375" s="152"/>
      <c r="M375" s="157"/>
      <c r="T375" s="158"/>
      <c r="AT375" s="153" t="s">
        <v>165</v>
      </c>
      <c r="AU375" s="153" t="s">
        <v>86</v>
      </c>
      <c r="AV375" s="13" t="s">
        <v>86</v>
      </c>
      <c r="AW375" s="13" t="s">
        <v>37</v>
      </c>
      <c r="AX375" s="13" t="s">
        <v>76</v>
      </c>
      <c r="AY375" s="153" t="s">
        <v>153</v>
      </c>
    </row>
    <row r="376" spans="2:65" s="12" customFormat="1">
      <c r="B376" s="145"/>
      <c r="D376" s="146" t="s">
        <v>165</v>
      </c>
      <c r="E376" s="147" t="s">
        <v>32</v>
      </c>
      <c r="F376" s="148" t="s">
        <v>858</v>
      </c>
      <c r="H376" s="147" t="s">
        <v>32</v>
      </c>
      <c r="I376" s="149"/>
      <c r="L376" s="145"/>
      <c r="M376" s="150"/>
      <c r="T376" s="151"/>
      <c r="AT376" s="147" t="s">
        <v>165</v>
      </c>
      <c r="AU376" s="147" t="s">
        <v>86</v>
      </c>
      <c r="AV376" s="12" t="s">
        <v>84</v>
      </c>
      <c r="AW376" s="12" t="s">
        <v>37</v>
      </c>
      <c r="AX376" s="12" t="s">
        <v>76</v>
      </c>
      <c r="AY376" s="147" t="s">
        <v>153</v>
      </c>
    </row>
    <row r="377" spans="2:65" s="13" customFormat="1">
      <c r="B377" s="152"/>
      <c r="D377" s="146" t="s">
        <v>165</v>
      </c>
      <c r="E377" s="153" t="s">
        <v>32</v>
      </c>
      <c r="F377" s="154" t="s">
        <v>859</v>
      </c>
      <c r="H377" s="155">
        <v>1.784</v>
      </c>
      <c r="I377" s="156"/>
      <c r="L377" s="152"/>
      <c r="M377" s="157"/>
      <c r="T377" s="158"/>
      <c r="AT377" s="153" t="s">
        <v>165</v>
      </c>
      <c r="AU377" s="153" t="s">
        <v>86</v>
      </c>
      <c r="AV377" s="13" t="s">
        <v>86</v>
      </c>
      <c r="AW377" s="13" t="s">
        <v>37</v>
      </c>
      <c r="AX377" s="13" t="s">
        <v>76</v>
      </c>
      <c r="AY377" s="153" t="s">
        <v>153</v>
      </c>
    </row>
    <row r="378" spans="2:65" s="14" customFormat="1">
      <c r="B378" s="159"/>
      <c r="D378" s="146" t="s">
        <v>165</v>
      </c>
      <c r="E378" s="160" t="s">
        <v>32</v>
      </c>
      <c r="F378" s="161" t="s">
        <v>178</v>
      </c>
      <c r="H378" s="162">
        <v>3.0960000000000001</v>
      </c>
      <c r="I378" s="163"/>
      <c r="L378" s="159"/>
      <c r="M378" s="164"/>
      <c r="T378" s="165"/>
      <c r="AT378" s="160" t="s">
        <v>165</v>
      </c>
      <c r="AU378" s="160" t="s">
        <v>86</v>
      </c>
      <c r="AV378" s="14" t="s">
        <v>161</v>
      </c>
      <c r="AW378" s="14" t="s">
        <v>37</v>
      </c>
      <c r="AX378" s="14" t="s">
        <v>84</v>
      </c>
      <c r="AY378" s="160" t="s">
        <v>153</v>
      </c>
    </row>
    <row r="379" spans="2:65" s="1" customFormat="1" ht="16.5" customHeight="1">
      <c r="B379" s="33"/>
      <c r="C379" s="128" t="s">
        <v>621</v>
      </c>
      <c r="D379" s="128" t="s">
        <v>156</v>
      </c>
      <c r="E379" s="129" t="s">
        <v>690</v>
      </c>
      <c r="F379" s="130" t="s">
        <v>691</v>
      </c>
      <c r="G379" s="131" t="s">
        <v>159</v>
      </c>
      <c r="H379" s="132">
        <v>3.0960000000000001</v>
      </c>
      <c r="I379" s="133">
        <v>27.31</v>
      </c>
      <c r="J379" s="134">
        <f>ROUND(I379*H379,2)</f>
        <v>84.55</v>
      </c>
      <c r="K379" s="130" t="s">
        <v>160</v>
      </c>
      <c r="L379" s="33"/>
      <c r="M379" s="135" t="s">
        <v>32</v>
      </c>
      <c r="N379" s="136" t="s">
        <v>47</v>
      </c>
      <c r="P379" s="137">
        <f>O379*H379</f>
        <v>0</v>
      </c>
      <c r="Q379" s="137">
        <v>2.9999999999999997E-4</v>
      </c>
      <c r="R379" s="137">
        <f>Q379*H379</f>
        <v>9.2879999999999992E-4</v>
      </c>
      <c r="S379" s="137">
        <v>0</v>
      </c>
      <c r="T379" s="138">
        <f>S379*H379</f>
        <v>0</v>
      </c>
      <c r="AR379" s="139" t="s">
        <v>261</v>
      </c>
      <c r="AT379" s="139" t="s">
        <v>156</v>
      </c>
      <c r="AU379" s="139" t="s">
        <v>86</v>
      </c>
      <c r="AY379" s="17" t="s">
        <v>153</v>
      </c>
      <c r="BE379" s="140">
        <f>IF(N379="základní",J379,0)</f>
        <v>84.55</v>
      </c>
      <c r="BF379" s="140">
        <f>IF(N379="snížená",J379,0)</f>
        <v>0</v>
      </c>
      <c r="BG379" s="140">
        <f>IF(N379="zákl. přenesená",J379,0)</f>
        <v>0</v>
      </c>
      <c r="BH379" s="140">
        <f>IF(N379="sníž. přenesená",J379,0)</f>
        <v>0</v>
      </c>
      <c r="BI379" s="140">
        <f>IF(N379="nulová",J379,0)</f>
        <v>0</v>
      </c>
      <c r="BJ379" s="17" t="s">
        <v>84</v>
      </c>
      <c r="BK379" s="140">
        <f>ROUND(I379*H379,2)</f>
        <v>84.55</v>
      </c>
      <c r="BL379" s="17" t="s">
        <v>261</v>
      </c>
      <c r="BM379" s="139" t="s">
        <v>978</v>
      </c>
    </row>
    <row r="380" spans="2:65" s="1" customFormat="1">
      <c r="B380" s="33"/>
      <c r="D380" s="141" t="s">
        <v>163</v>
      </c>
      <c r="F380" s="142" t="s">
        <v>693</v>
      </c>
      <c r="I380" s="143"/>
      <c r="L380" s="33"/>
      <c r="M380" s="144"/>
      <c r="T380" s="54"/>
      <c r="AT380" s="17" t="s">
        <v>163</v>
      </c>
      <c r="AU380" s="17" t="s">
        <v>86</v>
      </c>
    </row>
    <row r="381" spans="2:65" s="1" customFormat="1" ht="24.2" customHeight="1">
      <c r="B381" s="33"/>
      <c r="C381" s="128" t="s">
        <v>626</v>
      </c>
      <c r="D381" s="128" t="s">
        <v>156</v>
      </c>
      <c r="E381" s="129" t="s">
        <v>695</v>
      </c>
      <c r="F381" s="130" t="s">
        <v>696</v>
      </c>
      <c r="G381" s="131" t="s">
        <v>159</v>
      </c>
      <c r="H381" s="132">
        <v>3.0960000000000001</v>
      </c>
      <c r="I381" s="133">
        <v>641.32000000000005</v>
      </c>
      <c r="J381" s="134">
        <f>ROUND(I381*H381,2)</f>
        <v>1985.53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1.4999999999999999E-2</v>
      </c>
      <c r="R381" s="137">
        <f>Q381*H381</f>
        <v>4.6440000000000002E-2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1985.53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1985.53</v>
      </c>
      <c r="BL381" s="17" t="s">
        <v>261</v>
      </c>
      <c r="BM381" s="139" t="s">
        <v>979</v>
      </c>
    </row>
    <row r="382" spans="2:65" s="1" customFormat="1">
      <c r="B382" s="33"/>
      <c r="D382" s="141" t="s">
        <v>163</v>
      </c>
      <c r="F382" s="142" t="s">
        <v>698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" customFormat="1" ht="16.5" customHeight="1">
      <c r="B383" s="33"/>
      <c r="C383" s="128" t="s">
        <v>631</v>
      </c>
      <c r="D383" s="128" t="s">
        <v>156</v>
      </c>
      <c r="E383" s="129" t="s">
        <v>700</v>
      </c>
      <c r="F383" s="130" t="s">
        <v>701</v>
      </c>
      <c r="G383" s="131" t="s">
        <v>159</v>
      </c>
      <c r="H383" s="132">
        <v>3.0960000000000001</v>
      </c>
      <c r="I383" s="133">
        <v>452.03</v>
      </c>
      <c r="J383" s="134">
        <f>ROUND(I383*H383,2)</f>
        <v>1399.48</v>
      </c>
      <c r="K383" s="130" t="s">
        <v>160</v>
      </c>
      <c r="L383" s="33"/>
      <c r="M383" s="135" t="s">
        <v>32</v>
      </c>
      <c r="N383" s="136" t="s">
        <v>47</v>
      </c>
      <c r="P383" s="137">
        <f>O383*H383</f>
        <v>0</v>
      </c>
      <c r="Q383" s="137">
        <v>1.5E-3</v>
      </c>
      <c r="R383" s="137">
        <f>Q383*H383</f>
        <v>4.6440000000000006E-3</v>
      </c>
      <c r="S383" s="137">
        <v>0</v>
      </c>
      <c r="T383" s="138">
        <f>S383*H383</f>
        <v>0</v>
      </c>
      <c r="AR383" s="139" t="s">
        <v>261</v>
      </c>
      <c r="AT383" s="139" t="s">
        <v>156</v>
      </c>
      <c r="AU383" s="139" t="s">
        <v>86</v>
      </c>
      <c r="AY383" s="17" t="s">
        <v>153</v>
      </c>
      <c r="BE383" s="140">
        <f>IF(N383="základní",J383,0)</f>
        <v>1399.48</v>
      </c>
      <c r="BF383" s="140">
        <f>IF(N383="snížená",J383,0)</f>
        <v>0</v>
      </c>
      <c r="BG383" s="140">
        <f>IF(N383="zákl. přenesená",J383,0)</f>
        <v>0</v>
      </c>
      <c r="BH383" s="140">
        <f>IF(N383="sníž. přenesená",J383,0)</f>
        <v>0</v>
      </c>
      <c r="BI383" s="140">
        <f>IF(N383="nulová",J383,0)</f>
        <v>0</v>
      </c>
      <c r="BJ383" s="17" t="s">
        <v>84</v>
      </c>
      <c r="BK383" s="140">
        <f>ROUND(I383*H383,2)</f>
        <v>1399.48</v>
      </c>
      <c r="BL383" s="17" t="s">
        <v>261</v>
      </c>
      <c r="BM383" s="139" t="s">
        <v>980</v>
      </c>
    </row>
    <row r="384" spans="2:65" s="1" customFormat="1">
      <c r="B384" s="33"/>
      <c r="D384" s="141" t="s">
        <v>163</v>
      </c>
      <c r="F384" s="142" t="s">
        <v>703</v>
      </c>
      <c r="I384" s="143"/>
      <c r="L384" s="33"/>
      <c r="M384" s="144"/>
      <c r="T384" s="54"/>
      <c r="AT384" s="17" t="s">
        <v>163</v>
      </c>
      <c r="AU384" s="17" t="s">
        <v>86</v>
      </c>
    </row>
    <row r="385" spans="2:65" s="1" customFormat="1" ht="16.5" customHeight="1">
      <c r="B385" s="33"/>
      <c r="C385" s="128" t="s">
        <v>635</v>
      </c>
      <c r="D385" s="128" t="s">
        <v>156</v>
      </c>
      <c r="E385" s="129" t="s">
        <v>711</v>
      </c>
      <c r="F385" s="130" t="s">
        <v>712</v>
      </c>
      <c r="G385" s="131" t="s">
        <v>271</v>
      </c>
      <c r="H385" s="132">
        <v>9</v>
      </c>
      <c r="I385" s="133">
        <v>187.4</v>
      </c>
      <c r="J385" s="134">
        <f>ROUND(I385*H385,2)</f>
        <v>1686.6</v>
      </c>
      <c r="K385" s="130" t="s">
        <v>160</v>
      </c>
      <c r="L385" s="33"/>
      <c r="M385" s="135" t="s">
        <v>32</v>
      </c>
      <c r="N385" s="136" t="s">
        <v>47</v>
      </c>
      <c r="P385" s="137">
        <f>O385*H385</f>
        <v>0</v>
      </c>
      <c r="Q385" s="137">
        <v>2.1000000000000001E-4</v>
      </c>
      <c r="R385" s="137">
        <f>Q385*H385</f>
        <v>1.8900000000000002E-3</v>
      </c>
      <c r="S385" s="137">
        <v>0</v>
      </c>
      <c r="T385" s="138">
        <f>S385*H385</f>
        <v>0</v>
      </c>
      <c r="AR385" s="139" t="s">
        <v>261</v>
      </c>
      <c r="AT385" s="139" t="s">
        <v>156</v>
      </c>
      <c r="AU385" s="139" t="s">
        <v>86</v>
      </c>
      <c r="AY385" s="17" t="s">
        <v>153</v>
      </c>
      <c r="BE385" s="140">
        <f>IF(N385="základní",J385,0)</f>
        <v>1686.6</v>
      </c>
      <c r="BF385" s="140">
        <f>IF(N385="snížená",J385,0)</f>
        <v>0</v>
      </c>
      <c r="BG385" s="140">
        <f>IF(N385="zákl. přenesená",J385,0)</f>
        <v>0</v>
      </c>
      <c r="BH385" s="140">
        <f>IF(N385="sníž. přenesená",J385,0)</f>
        <v>0</v>
      </c>
      <c r="BI385" s="140">
        <f>IF(N385="nulová",J385,0)</f>
        <v>0</v>
      </c>
      <c r="BJ385" s="17" t="s">
        <v>84</v>
      </c>
      <c r="BK385" s="140">
        <f>ROUND(I385*H385,2)</f>
        <v>1686.6</v>
      </c>
      <c r="BL385" s="17" t="s">
        <v>261</v>
      </c>
      <c r="BM385" s="139" t="s">
        <v>981</v>
      </c>
    </row>
    <row r="386" spans="2:65" s="1" customFormat="1">
      <c r="B386" s="33"/>
      <c r="D386" s="141" t="s">
        <v>163</v>
      </c>
      <c r="F386" s="142" t="s">
        <v>714</v>
      </c>
      <c r="I386" s="143"/>
      <c r="L386" s="33"/>
      <c r="M386" s="144"/>
      <c r="T386" s="54"/>
      <c r="AT386" s="17" t="s">
        <v>163</v>
      </c>
      <c r="AU386" s="17" t="s">
        <v>86</v>
      </c>
    </row>
    <row r="387" spans="2:65" s="12" customFormat="1">
      <c r="B387" s="145"/>
      <c r="D387" s="146" t="s">
        <v>165</v>
      </c>
      <c r="E387" s="147" t="s">
        <v>32</v>
      </c>
      <c r="F387" s="148" t="s">
        <v>176</v>
      </c>
      <c r="H387" s="147" t="s">
        <v>32</v>
      </c>
      <c r="I387" s="149"/>
      <c r="L387" s="145"/>
      <c r="M387" s="150"/>
      <c r="T387" s="151"/>
      <c r="AT387" s="147" t="s">
        <v>165</v>
      </c>
      <c r="AU387" s="147" t="s">
        <v>86</v>
      </c>
      <c r="AV387" s="12" t="s">
        <v>84</v>
      </c>
      <c r="AW387" s="12" t="s">
        <v>37</v>
      </c>
      <c r="AX387" s="12" t="s">
        <v>76</v>
      </c>
      <c r="AY387" s="147" t="s">
        <v>153</v>
      </c>
    </row>
    <row r="388" spans="2:65" s="13" customFormat="1">
      <c r="B388" s="152"/>
      <c r="D388" s="146" t="s">
        <v>165</v>
      </c>
      <c r="E388" s="153" t="s">
        <v>32</v>
      </c>
      <c r="F388" s="154" t="s">
        <v>161</v>
      </c>
      <c r="H388" s="155">
        <v>4</v>
      </c>
      <c r="I388" s="156"/>
      <c r="L388" s="152"/>
      <c r="M388" s="157"/>
      <c r="T388" s="158"/>
      <c r="AT388" s="153" t="s">
        <v>165</v>
      </c>
      <c r="AU388" s="153" t="s">
        <v>86</v>
      </c>
      <c r="AV388" s="13" t="s">
        <v>86</v>
      </c>
      <c r="AW388" s="13" t="s">
        <v>37</v>
      </c>
      <c r="AX388" s="13" t="s">
        <v>76</v>
      </c>
      <c r="AY388" s="153" t="s">
        <v>153</v>
      </c>
    </row>
    <row r="389" spans="2:65" s="12" customFormat="1">
      <c r="B389" s="145"/>
      <c r="D389" s="146" t="s">
        <v>165</v>
      </c>
      <c r="E389" s="147" t="s">
        <v>32</v>
      </c>
      <c r="F389" s="148" t="s">
        <v>858</v>
      </c>
      <c r="H389" s="147" t="s">
        <v>32</v>
      </c>
      <c r="I389" s="149"/>
      <c r="L389" s="145"/>
      <c r="M389" s="150"/>
      <c r="T389" s="151"/>
      <c r="AT389" s="147" t="s">
        <v>165</v>
      </c>
      <c r="AU389" s="147" t="s">
        <v>86</v>
      </c>
      <c r="AV389" s="12" t="s">
        <v>84</v>
      </c>
      <c r="AW389" s="12" t="s">
        <v>37</v>
      </c>
      <c r="AX389" s="12" t="s">
        <v>76</v>
      </c>
      <c r="AY389" s="147" t="s">
        <v>153</v>
      </c>
    </row>
    <row r="390" spans="2:65" s="13" customFormat="1">
      <c r="B390" s="152"/>
      <c r="D390" s="146" t="s">
        <v>165</v>
      </c>
      <c r="E390" s="153" t="s">
        <v>32</v>
      </c>
      <c r="F390" s="154" t="s">
        <v>188</v>
      </c>
      <c r="H390" s="155">
        <v>5</v>
      </c>
      <c r="I390" s="156"/>
      <c r="L390" s="152"/>
      <c r="M390" s="157"/>
      <c r="T390" s="158"/>
      <c r="AT390" s="153" t="s">
        <v>165</v>
      </c>
      <c r="AU390" s="153" t="s">
        <v>86</v>
      </c>
      <c r="AV390" s="13" t="s">
        <v>86</v>
      </c>
      <c r="AW390" s="13" t="s">
        <v>37</v>
      </c>
      <c r="AX390" s="13" t="s">
        <v>76</v>
      </c>
      <c r="AY390" s="153" t="s">
        <v>153</v>
      </c>
    </row>
    <row r="391" spans="2:65" s="14" customFormat="1">
      <c r="B391" s="159"/>
      <c r="D391" s="146" t="s">
        <v>165</v>
      </c>
      <c r="E391" s="160" t="s">
        <v>32</v>
      </c>
      <c r="F391" s="161" t="s">
        <v>178</v>
      </c>
      <c r="H391" s="162">
        <v>9</v>
      </c>
      <c r="I391" s="163"/>
      <c r="L391" s="159"/>
      <c r="M391" s="164"/>
      <c r="T391" s="165"/>
      <c r="AT391" s="160" t="s">
        <v>165</v>
      </c>
      <c r="AU391" s="160" t="s">
        <v>86</v>
      </c>
      <c r="AV391" s="14" t="s">
        <v>161</v>
      </c>
      <c r="AW391" s="14" t="s">
        <v>37</v>
      </c>
      <c r="AX391" s="14" t="s">
        <v>84</v>
      </c>
      <c r="AY391" s="160" t="s">
        <v>153</v>
      </c>
    </row>
    <row r="392" spans="2:65" s="1" customFormat="1" ht="16.5" customHeight="1">
      <c r="B392" s="33"/>
      <c r="C392" s="128" t="s">
        <v>640</v>
      </c>
      <c r="D392" s="128" t="s">
        <v>156</v>
      </c>
      <c r="E392" s="129" t="s">
        <v>982</v>
      </c>
      <c r="F392" s="130" t="s">
        <v>983</v>
      </c>
      <c r="G392" s="131" t="s">
        <v>271</v>
      </c>
      <c r="H392" s="132">
        <v>1</v>
      </c>
      <c r="I392" s="133">
        <v>187.4</v>
      </c>
      <c r="J392" s="134">
        <f>ROUND(I392*H392,2)</f>
        <v>187.4</v>
      </c>
      <c r="K392" s="130" t="s">
        <v>160</v>
      </c>
      <c r="L392" s="33"/>
      <c r="M392" s="135" t="s">
        <v>32</v>
      </c>
      <c r="N392" s="136" t="s">
        <v>47</v>
      </c>
      <c r="P392" s="137">
        <f>O392*H392</f>
        <v>0</v>
      </c>
      <c r="Q392" s="137">
        <v>2.0000000000000001E-4</v>
      </c>
      <c r="R392" s="137">
        <f>Q392*H392</f>
        <v>2.0000000000000001E-4</v>
      </c>
      <c r="S392" s="137">
        <v>0</v>
      </c>
      <c r="T392" s="138">
        <f>S392*H392</f>
        <v>0</v>
      </c>
      <c r="AR392" s="139" t="s">
        <v>261</v>
      </c>
      <c r="AT392" s="139" t="s">
        <v>156</v>
      </c>
      <c r="AU392" s="139" t="s">
        <v>86</v>
      </c>
      <c r="AY392" s="17" t="s">
        <v>153</v>
      </c>
      <c r="BE392" s="140">
        <f>IF(N392="základní",J392,0)</f>
        <v>187.4</v>
      </c>
      <c r="BF392" s="140">
        <f>IF(N392="snížená",J392,0)</f>
        <v>0</v>
      </c>
      <c r="BG392" s="140">
        <f>IF(N392="zákl. přenesená",J392,0)</f>
        <v>0</v>
      </c>
      <c r="BH392" s="140">
        <f>IF(N392="sníž. přenesená",J392,0)</f>
        <v>0</v>
      </c>
      <c r="BI392" s="140">
        <f>IF(N392="nulová",J392,0)</f>
        <v>0</v>
      </c>
      <c r="BJ392" s="17" t="s">
        <v>84</v>
      </c>
      <c r="BK392" s="140">
        <f>ROUND(I392*H392,2)</f>
        <v>187.4</v>
      </c>
      <c r="BL392" s="17" t="s">
        <v>261</v>
      </c>
      <c r="BM392" s="139" t="s">
        <v>984</v>
      </c>
    </row>
    <row r="393" spans="2:65" s="1" customFormat="1">
      <c r="B393" s="33"/>
      <c r="D393" s="141" t="s">
        <v>163</v>
      </c>
      <c r="F393" s="142" t="s">
        <v>985</v>
      </c>
      <c r="I393" s="143"/>
      <c r="L393" s="33"/>
      <c r="M393" s="144"/>
      <c r="T393" s="54"/>
      <c r="AT393" s="17" t="s">
        <v>163</v>
      </c>
      <c r="AU393" s="17" t="s">
        <v>86</v>
      </c>
    </row>
    <row r="394" spans="2:65" s="12" customFormat="1">
      <c r="B394" s="145"/>
      <c r="D394" s="146" t="s">
        <v>165</v>
      </c>
      <c r="E394" s="147" t="s">
        <v>32</v>
      </c>
      <c r="F394" s="148" t="s">
        <v>858</v>
      </c>
      <c r="H394" s="147" t="s">
        <v>32</v>
      </c>
      <c r="I394" s="149"/>
      <c r="L394" s="145"/>
      <c r="M394" s="150"/>
      <c r="T394" s="151"/>
      <c r="AT394" s="147" t="s">
        <v>165</v>
      </c>
      <c r="AU394" s="147" t="s">
        <v>86</v>
      </c>
      <c r="AV394" s="12" t="s">
        <v>84</v>
      </c>
      <c r="AW394" s="12" t="s">
        <v>37</v>
      </c>
      <c r="AX394" s="12" t="s">
        <v>76</v>
      </c>
      <c r="AY394" s="147" t="s">
        <v>153</v>
      </c>
    </row>
    <row r="395" spans="2:65" s="13" customFormat="1">
      <c r="B395" s="152"/>
      <c r="D395" s="146" t="s">
        <v>165</v>
      </c>
      <c r="E395" s="153" t="s">
        <v>32</v>
      </c>
      <c r="F395" s="154" t="s">
        <v>84</v>
      </c>
      <c r="H395" s="155">
        <v>1</v>
      </c>
      <c r="I395" s="156"/>
      <c r="L395" s="152"/>
      <c r="M395" s="157"/>
      <c r="T395" s="158"/>
      <c r="AT395" s="153" t="s">
        <v>165</v>
      </c>
      <c r="AU395" s="153" t="s">
        <v>86</v>
      </c>
      <c r="AV395" s="13" t="s">
        <v>86</v>
      </c>
      <c r="AW395" s="13" t="s">
        <v>37</v>
      </c>
      <c r="AX395" s="13" t="s">
        <v>76</v>
      </c>
      <c r="AY395" s="153" t="s">
        <v>153</v>
      </c>
    </row>
    <row r="396" spans="2:65" s="14" customFormat="1">
      <c r="B396" s="159"/>
      <c r="D396" s="146" t="s">
        <v>165</v>
      </c>
      <c r="E396" s="160" t="s">
        <v>32</v>
      </c>
      <c r="F396" s="161" t="s">
        <v>178</v>
      </c>
      <c r="H396" s="162">
        <v>1</v>
      </c>
      <c r="I396" s="163"/>
      <c r="L396" s="159"/>
      <c r="M396" s="164"/>
      <c r="T396" s="165"/>
      <c r="AT396" s="160" t="s">
        <v>165</v>
      </c>
      <c r="AU396" s="160" t="s">
        <v>86</v>
      </c>
      <c r="AV396" s="14" t="s">
        <v>161</v>
      </c>
      <c r="AW396" s="14" t="s">
        <v>37</v>
      </c>
      <c r="AX396" s="14" t="s">
        <v>84</v>
      </c>
      <c r="AY396" s="160" t="s">
        <v>153</v>
      </c>
    </row>
    <row r="397" spans="2:65" s="1" customFormat="1" ht="16.5" customHeight="1">
      <c r="B397" s="33"/>
      <c r="C397" s="128" t="s">
        <v>644</v>
      </c>
      <c r="D397" s="128" t="s">
        <v>156</v>
      </c>
      <c r="E397" s="129" t="s">
        <v>716</v>
      </c>
      <c r="F397" s="130" t="s">
        <v>717</v>
      </c>
      <c r="G397" s="131" t="s">
        <v>226</v>
      </c>
      <c r="H397" s="132">
        <v>9.2799999999999994</v>
      </c>
      <c r="I397" s="133">
        <v>140.32</v>
      </c>
      <c r="J397" s="134">
        <f>ROUND(I397*H397,2)</f>
        <v>1302.17</v>
      </c>
      <c r="K397" s="130" t="s">
        <v>160</v>
      </c>
      <c r="L397" s="33"/>
      <c r="M397" s="135" t="s">
        <v>32</v>
      </c>
      <c r="N397" s="136" t="s">
        <v>47</v>
      </c>
      <c r="P397" s="137">
        <f>O397*H397</f>
        <v>0</v>
      </c>
      <c r="Q397" s="137">
        <v>1.42E-3</v>
      </c>
      <c r="R397" s="137">
        <f>Q397*H397</f>
        <v>1.3177599999999999E-2</v>
      </c>
      <c r="S397" s="137">
        <v>0</v>
      </c>
      <c r="T397" s="138">
        <f>S397*H397</f>
        <v>0</v>
      </c>
      <c r="AR397" s="139" t="s">
        <v>261</v>
      </c>
      <c r="AT397" s="139" t="s">
        <v>156</v>
      </c>
      <c r="AU397" s="139" t="s">
        <v>86</v>
      </c>
      <c r="AY397" s="17" t="s">
        <v>153</v>
      </c>
      <c r="BE397" s="140">
        <f>IF(N397="základní",J397,0)</f>
        <v>1302.17</v>
      </c>
      <c r="BF397" s="140">
        <f>IF(N397="snížená",J397,0)</f>
        <v>0</v>
      </c>
      <c r="BG397" s="140">
        <f>IF(N397="zákl. přenesená",J397,0)</f>
        <v>0</v>
      </c>
      <c r="BH397" s="140">
        <f>IF(N397="sníž. přenesená",J397,0)</f>
        <v>0</v>
      </c>
      <c r="BI397" s="140">
        <f>IF(N397="nulová",J397,0)</f>
        <v>0</v>
      </c>
      <c r="BJ397" s="17" t="s">
        <v>84</v>
      </c>
      <c r="BK397" s="140">
        <f>ROUND(I397*H397,2)</f>
        <v>1302.17</v>
      </c>
      <c r="BL397" s="17" t="s">
        <v>261</v>
      </c>
      <c r="BM397" s="139" t="s">
        <v>986</v>
      </c>
    </row>
    <row r="398" spans="2:65" s="1" customFormat="1">
      <c r="B398" s="33"/>
      <c r="D398" s="141" t="s">
        <v>163</v>
      </c>
      <c r="F398" s="142" t="s">
        <v>719</v>
      </c>
      <c r="I398" s="143"/>
      <c r="L398" s="33"/>
      <c r="M398" s="144"/>
      <c r="T398" s="54"/>
      <c r="AT398" s="17" t="s">
        <v>163</v>
      </c>
      <c r="AU398" s="17" t="s">
        <v>86</v>
      </c>
    </row>
    <row r="399" spans="2:65" s="12" customFormat="1">
      <c r="B399" s="145"/>
      <c r="D399" s="146" t="s">
        <v>165</v>
      </c>
      <c r="E399" s="147" t="s">
        <v>32</v>
      </c>
      <c r="F399" s="148" t="s">
        <v>176</v>
      </c>
      <c r="H399" s="147" t="s">
        <v>32</v>
      </c>
      <c r="I399" s="149"/>
      <c r="L399" s="145"/>
      <c r="M399" s="150"/>
      <c r="T399" s="151"/>
      <c r="AT399" s="147" t="s">
        <v>165</v>
      </c>
      <c r="AU399" s="147" t="s">
        <v>86</v>
      </c>
      <c r="AV399" s="12" t="s">
        <v>84</v>
      </c>
      <c r="AW399" s="12" t="s">
        <v>37</v>
      </c>
      <c r="AX399" s="12" t="s">
        <v>76</v>
      </c>
      <c r="AY399" s="147" t="s">
        <v>153</v>
      </c>
    </row>
    <row r="400" spans="2:65" s="13" customFormat="1">
      <c r="B400" s="152"/>
      <c r="D400" s="146" t="s">
        <v>165</v>
      </c>
      <c r="E400" s="153" t="s">
        <v>32</v>
      </c>
      <c r="F400" s="154" t="s">
        <v>987</v>
      </c>
      <c r="H400" s="155">
        <v>4.1399999999999997</v>
      </c>
      <c r="I400" s="156"/>
      <c r="L400" s="152"/>
      <c r="M400" s="157"/>
      <c r="T400" s="158"/>
      <c r="AT400" s="153" t="s">
        <v>165</v>
      </c>
      <c r="AU400" s="153" t="s">
        <v>86</v>
      </c>
      <c r="AV400" s="13" t="s">
        <v>86</v>
      </c>
      <c r="AW400" s="13" t="s">
        <v>37</v>
      </c>
      <c r="AX400" s="13" t="s">
        <v>76</v>
      </c>
      <c r="AY400" s="153" t="s">
        <v>153</v>
      </c>
    </row>
    <row r="401" spans="2:65" s="12" customFormat="1">
      <c r="B401" s="145"/>
      <c r="D401" s="146" t="s">
        <v>165</v>
      </c>
      <c r="E401" s="147" t="s">
        <v>32</v>
      </c>
      <c r="F401" s="148" t="s">
        <v>858</v>
      </c>
      <c r="H401" s="147" t="s">
        <v>32</v>
      </c>
      <c r="I401" s="149"/>
      <c r="L401" s="145"/>
      <c r="M401" s="150"/>
      <c r="T401" s="151"/>
      <c r="AT401" s="147" t="s">
        <v>165</v>
      </c>
      <c r="AU401" s="147" t="s">
        <v>86</v>
      </c>
      <c r="AV401" s="12" t="s">
        <v>84</v>
      </c>
      <c r="AW401" s="12" t="s">
        <v>37</v>
      </c>
      <c r="AX401" s="12" t="s">
        <v>76</v>
      </c>
      <c r="AY401" s="147" t="s">
        <v>153</v>
      </c>
    </row>
    <row r="402" spans="2:65" s="13" customFormat="1">
      <c r="B402" s="152"/>
      <c r="D402" s="146" t="s">
        <v>165</v>
      </c>
      <c r="E402" s="153" t="s">
        <v>32</v>
      </c>
      <c r="F402" s="154" t="s">
        <v>988</v>
      </c>
      <c r="H402" s="155">
        <v>5.14</v>
      </c>
      <c r="I402" s="156"/>
      <c r="L402" s="152"/>
      <c r="M402" s="157"/>
      <c r="T402" s="158"/>
      <c r="AT402" s="153" t="s">
        <v>165</v>
      </c>
      <c r="AU402" s="153" t="s">
        <v>86</v>
      </c>
      <c r="AV402" s="13" t="s">
        <v>86</v>
      </c>
      <c r="AW402" s="13" t="s">
        <v>37</v>
      </c>
      <c r="AX402" s="13" t="s">
        <v>76</v>
      </c>
      <c r="AY402" s="153" t="s">
        <v>153</v>
      </c>
    </row>
    <row r="403" spans="2:65" s="14" customFormat="1">
      <c r="B403" s="159"/>
      <c r="D403" s="146" t="s">
        <v>165</v>
      </c>
      <c r="E403" s="160" t="s">
        <v>32</v>
      </c>
      <c r="F403" s="161" t="s">
        <v>178</v>
      </c>
      <c r="H403" s="162">
        <v>9.2799999999999994</v>
      </c>
      <c r="I403" s="163"/>
      <c r="L403" s="159"/>
      <c r="M403" s="164"/>
      <c r="T403" s="165"/>
      <c r="AT403" s="160" t="s">
        <v>165</v>
      </c>
      <c r="AU403" s="160" t="s">
        <v>86</v>
      </c>
      <c r="AV403" s="14" t="s">
        <v>161</v>
      </c>
      <c r="AW403" s="14" t="s">
        <v>37</v>
      </c>
      <c r="AX403" s="14" t="s">
        <v>84</v>
      </c>
      <c r="AY403" s="160" t="s">
        <v>153</v>
      </c>
    </row>
    <row r="404" spans="2:65" s="1" customFormat="1" ht="24.2" customHeight="1">
      <c r="B404" s="33"/>
      <c r="C404" s="128" t="s">
        <v>649</v>
      </c>
      <c r="D404" s="128" t="s">
        <v>156</v>
      </c>
      <c r="E404" s="129" t="s">
        <v>724</v>
      </c>
      <c r="F404" s="130" t="s">
        <v>725</v>
      </c>
      <c r="G404" s="131" t="s">
        <v>226</v>
      </c>
      <c r="H404" s="132">
        <v>1.4</v>
      </c>
      <c r="I404" s="133">
        <v>119.6</v>
      </c>
      <c r="J404" s="134">
        <f>ROUND(I404*H404,2)</f>
        <v>167.44</v>
      </c>
      <c r="K404" s="130" t="s">
        <v>160</v>
      </c>
      <c r="L404" s="33"/>
      <c r="M404" s="135" t="s">
        <v>32</v>
      </c>
      <c r="N404" s="136" t="s">
        <v>47</v>
      </c>
      <c r="P404" s="137">
        <f>O404*H404</f>
        <v>0</v>
      </c>
      <c r="Q404" s="137">
        <v>3.4000000000000002E-4</v>
      </c>
      <c r="R404" s="137">
        <f>Q404*H404</f>
        <v>4.7600000000000002E-4</v>
      </c>
      <c r="S404" s="137">
        <v>0</v>
      </c>
      <c r="T404" s="138">
        <f>S404*H404</f>
        <v>0</v>
      </c>
      <c r="AR404" s="139" t="s">
        <v>261</v>
      </c>
      <c r="AT404" s="139" t="s">
        <v>156</v>
      </c>
      <c r="AU404" s="139" t="s">
        <v>86</v>
      </c>
      <c r="AY404" s="17" t="s">
        <v>153</v>
      </c>
      <c r="BE404" s="140">
        <f>IF(N404="základní",J404,0)</f>
        <v>167.44</v>
      </c>
      <c r="BF404" s="140">
        <f>IF(N404="snížená",J404,0)</f>
        <v>0</v>
      </c>
      <c r="BG404" s="140">
        <f>IF(N404="zákl. přenesená",J404,0)</f>
        <v>0</v>
      </c>
      <c r="BH404" s="140">
        <f>IF(N404="sníž. přenesená",J404,0)</f>
        <v>0</v>
      </c>
      <c r="BI404" s="140">
        <f>IF(N404="nulová",J404,0)</f>
        <v>0</v>
      </c>
      <c r="BJ404" s="17" t="s">
        <v>84</v>
      </c>
      <c r="BK404" s="140">
        <f>ROUND(I404*H404,2)</f>
        <v>167.44</v>
      </c>
      <c r="BL404" s="17" t="s">
        <v>261</v>
      </c>
      <c r="BM404" s="139" t="s">
        <v>989</v>
      </c>
    </row>
    <row r="405" spans="2:65" s="1" customFormat="1">
      <c r="B405" s="33"/>
      <c r="D405" s="141" t="s">
        <v>163</v>
      </c>
      <c r="F405" s="142" t="s">
        <v>727</v>
      </c>
      <c r="I405" s="143"/>
      <c r="L405" s="33"/>
      <c r="M405" s="144"/>
      <c r="T405" s="54"/>
      <c r="AT405" s="17" t="s">
        <v>163</v>
      </c>
      <c r="AU405" s="17" t="s">
        <v>86</v>
      </c>
    </row>
    <row r="406" spans="2:65" s="12" customFormat="1">
      <c r="B406" s="145"/>
      <c r="D406" s="146" t="s">
        <v>165</v>
      </c>
      <c r="E406" s="147" t="s">
        <v>32</v>
      </c>
      <c r="F406" s="148" t="s">
        <v>990</v>
      </c>
      <c r="H406" s="147" t="s">
        <v>32</v>
      </c>
      <c r="I406" s="149"/>
      <c r="L406" s="145"/>
      <c r="M406" s="150"/>
      <c r="T406" s="151"/>
      <c r="AT406" s="147" t="s">
        <v>165</v>
      </c>
      <c r="AU406" s="147" t="s">
        <v>86</v>
      </c>
      <c r="AV406" s="12" t="s">
        <v>84</v>
      </c>
      <c r="AW406" s="12" t="s">
        <v>37</v>
      </c>
      <c r="AX406" s="12" t="s">
        <v>76</v>
      </c>
      <c r="AY406" s="147" t="s">
        <v>153</v>
      </c>
    </row>
    <row r="407" spans="2:65" s="12" customFormat="1">
      <c r="B407" s="145"/>
      <c r="D407" s="146" t="s">
        <v>165</v>
      </c>
      <c r="E407" s="147" t="s">
        <v>32</v>
      </c>
      <c r="F407" s="148" t="s">
        <v>176</v>
      </c>
      <c r="H407" s="147" t="s">
        <v>32</v>
      </c>
      <c r="I407" s="149"/>
      <c r="L407" s="145"/>
      <c r="M407" s="150"/>
      <c r="T407" s="151"/>
      <c r="AT407" s="147" t="s">
        <v>165</v>
      </c>
      <c r="AU407" s="147" t="s">
        <v>86</v>
      </c>
      <c r="AV407" s="12" t="s">
        <v>84</v>
      </c>
      <c r="AW407" s="12" t="s">
        <v>37</v>
      </c>
      <c r="AX407" s="12" t="s">
        <v>76</v>
      </c>
      <c r="AY407" s="147" t="s">
        <v>153</v>
      </c>
    </row>
    <row r="408" spans="2:65" s="13" customFormat="1">
      <c r="B408" s="152"/>
      <c r="D408" s="146" t="s">
        <v>165</v>
      </c>
      <c r="E408" s="153" t="s">
        <v>32</v>
      </c>
      <c r="F408" s="154" t="s">
        <v>730</v>
      </c>
      <c r="H408" s="155">
        <v>0.7</v>
      </c>
      <c r="I408" s="156"/>
      <c r="L408" s="152"/>
      <c r="M408" s="157"/>
      <c r="T408" s="158"/>
      <c r="AT408" s="153" t="s">
        <v>165</v>
      </c>
      <c r="AU408" s="153" t="s">
        <v>86</v>
      </c>
      <c r="AV408" s="13" t="s">
        <v>86</v>
      </c>
      <c r="AW408" s="13" t="s">
        <v>37</v>
      </c>
      <c r="AX408" s="13" t="s">
        <v>76</v>
      </c>
      <c r="AY408" s="153" t="s">
        <v>153</v>
      </c>
    </row>
    <row r="409" spans="2:65" s="12" customFormat="1">
      <c r="B409" s="145"/>
      <c r="D409" s="146" t="s">
        <v>165</v>
      </c>
      <c r="E409" s="147" t="s">
        <v>32</v>
      </c>
      <c r="F409" s="148" t="s">
        <v>858</v>
      </c>
      <c r="H409" s="147" t="s">
        <v>32</v>
      </c>
      <c r="I409" s="149"/>
      <c r="L409" s="145"/>
      <c r="M409" s="150"/>
      <c r="T409" s="151"/>
      <c r="AT409" s="147" t="s">
        <v>165</v>
      </c>
      <c r="AU409" s="147" t="s">
        <v>86</v>
      </c>
      <c r="AV409" s="12" t="s">
        <v>84</v>
      </c>
      <c r="AW409" s="12" t="s">
        <v>37</v>
      </c>
      <c r="AX409" s="12" t="s">
        <v>76</v>
      </c>
      <c r="AY409" s="147" t="s">
        <v>153</v>
      </c>
    </row>
    <row r="410" spans="2:65" s="13" customFormat="1">
      <c r="B410" s="152"/>
      <c r="D410" s="146" t="s">
        <v>165</v>
      </c>
      <c r="E410" s="153" t="s">
        <v>32</v>
      </c>
      <c r="F410" s="154" t="s">
        <v>730</v>
      </c>
      <c r="H410" s="155">
        <v>0.7</v>
      </c>
      <c r="I410" s="156"/>
      <c r="L410" s="152"/>
      <c r="M410" s="157"/>
      <c r="T410" s="158"/>
      <c r="AT410" s="153" t="s">
        <v>165</v>
      </c>
      <c r="AU410" s="153" t="s">
        <v>86</v>
      </c>
      <c r="AV410" s="13" t="s">
        <v>86</v>
      </c>
      <c r="AW410" s="13" t="s">
        <v>37</v>
      </c>
      <c r="AX410" s="13" t="s">
        <v>76</v>
      </c>
      <c r="AY410" s="153" t="s">
        <v>153</v>
      </c>
    </row>
    <row r="411" spans="2:65" s="14" customFormat="1">
      <c r="B411" s="159"/>
      <c r="D411" s="146" t="s">
        <v>165</v>
      </c>
      <c r="E411" s="160" t="s">
        <v>32</v>
      </c>
      <c r="F411" s="161" t="s">
        <v>178</v>
      </c>
      <c r="H411" s="162">
        <v>1.4</v>
      </c>
      <c r="I411" s="163"/>
      <c r="L411" s="159"/>
      <c r="M411" s="164"/>
      <c r="T411" s="165"/>
      <c r="AT411" s="160" t="s">
        <v>165</v>
      </c>
      <c r="AU411" s="160" t="s">
        <v>86</v>
      </c>
      <c r="AV411" s="14" t="s">
        <v>161</v>
      </c>
      <c r="AW411" s="14" t="s">
        <v>37</v>
      </c>
      <c r="AX411" s="14" t="s">
        <v>84</v>
      </c>
      <c r="AY411" s="160" t="s">
        <v>153</v>
      </c>
    </row>
    <row r="412" spans="2:65" s="1" customFormat="1" ht="16.5" customHeight="1">
      <c r="B412" s="33"/>
      <c r="C412" s="166" t="s">
        <v>654</v>
      </c>
      <c r="D412" s="166" t="s">
        <v>231</v>
      </c>
      <c r="E412" s="167" t="s">
        <v>732</v>
      </c>
      <c r="F412" s="168" t="s">
        <v>733</v>
      </c>
      <c r="G412" s="169" t="s">
        <v>226</v>
      </c>
      <c r="H412" s="170">
        <v>1.4</v>
      </c>
      <c r="I412" s="171">
        <v>55.09</v>
      </c>
      <c r="J412" s="172">
        <f>ROUND(I412*H412,2)</f>
        <v>77.13</v>
      </c>
      <c r="K412" s="168" t="s">
        <v>160</v>
      </c>
      <c r="L412" s="173"/>
      <c r="M412" s="174" t="s">
        <v>32</v>
      </c>
      <c r="N412" s="175" t="s">
        <v>47</v>
      </c>
      <c r="P412" s="137">
        <f>O412*H412</f>
        <v>0</v>
      </c>
      <c r="Q412" s="137">
        <v>1.2E-4</v>
      </c>
      <c r="R412" s="137">
        <f>Q412*H412</f>
        <v>1.6799999999999999E-4</v>
      </c>
      <c r="S412" s="137">
        <v>0</v>
      </c>
      <c r="T412" s="138">
        <f>S412*H412</f>
        <v>0</v>
      </c>
      <c r="AR412" s="139" t="s">
        <v>354</v>
      </c>
      <c r="AT412" s="139" t="s">
        <v>231</v>
      </c>
      <c r="AU412" s="139" t="s">
        <v>86</v>
      </c>
      <c r="AY412" s="17" t="s">
        <v>153</v>
      </c>
      <c r="BE412" s="140">
        <f>IF(N412="základní",J412,0)</f>
        <v>77.13</v>
      </c>
      <c r="BF412" s="140">
        <f>IF(N412="snížená",J412,0)</f>
        <v>0</v>
      </c>
      <c r="BG412" s="140">
        <f>IF(N412="zákl. přenesená",J412,0)</f>
        <v>0</v>
      </c>
      <c r="BH412" s="140">
        <f>IF(N412="sníž. přenesená",J412,0)</f>
        <v>0</v>
      </c>
      <c r="BI412" s="140">
        <f>IF(N412="nulová",J412,0)</f>
        <v>0</v>
      </c>
      <c r="BJ412" s="17" t="s">
        <v>84</v>
      </c>
      <c r="BK412" s="140">
        <f>ROUND(I412*H412,2)</f>
        <v>77.13</v>
      </c>
      <c r="BL412" s="17" t="s">
        <v>261</v>
      </c>
      <c r="BM412" s="139" t="s">
        <v>991</v>
      </c>
    </row>
    <row r="413" spans="2:65" s="1" customFormat="1" ht="24.2" customHeight="1">
      <c r="B413" s="33"/>
      <c r="C413" s="128" t="s">
        <v>661</v>
      </c>
      <c r="D413" s="128" t="s">
        <v>156</v>
      </c>
      <c r="E413" s="129" t="s">
        <v>736</v>
      </c>
      <c r="F413" s="130" t="s">
        <v>737</v>
      </c>
      <c r="G413" s="131" t="s">
        <v>159</v>
      </c>
      <c r="H413" s="132">
        <v>3.0960000000000001</v>
      </c>
      <c r="I413" s="133">
        <v>800.47</v>
      </c>
      <c r="J413" s="134">
        <f>ROUND(I413*H413,2)</f>
        <v>2478.2600000000002</v>
      </c>
      <c r="K413" s="130" t="s">
        <v>160</v>
      </c>
      <c r="L413" s="33"/>
      <c r="M413" s="135" t="s">
        <v>32</v>
      </c>
      <c r="N413" s="136" t="s">
        <v>47</v>
      </c>
      <c r="P413" s="137">
        <f>O413*H413</f>
        <v>0</v>
      </c>
      <c r="Q413" s="137">
        <v>6.0000000000000001E-3</v>
      </c>
      <c r="R413" s="137">
        <f>Q413*H413</f>
        <v>1.8576000000000002E-2</v>
      </c>
      <c r="S413" s="137">
        <v>0</v>
      </c>
      <c r="T413" s="138">
        <f>S413*H413</f>
        <v>0</v>
      </c>
      <c r="AR413" s="139" t="s">
        <v>261</v>
      </c>
      <c r="AT413" s="139" t="s">
        <v>156</v>
      </c>
      <c r="AU413" s="139" t="s">
        <v>86</v>
      </c>
      <c r="AY413" s="17" t="s">
        <v>153</v>
      </c>
      <c r="BE413" s="140">
        <f>IF(N413="základní",J413,0)</f>
        <v>2478.2600000000002</v>
      </c>
      <c r="BF413" s="140">
        <f>IF(N413="snížená",J413,0)</f>
        <v>0</v>
      </c>
      <c r="BG413" s="140">
        <f>IF(N413="zákl. přenesená",J413,0)</f>
        <v>0</v>
      </c>
      <c r="BH413" s="140">
        <f>IF(N413="sníž. přenesená",J413,0)</f>
        <v>0</v>
      </c>
      <c r="BI413" s="140">
        <f>IF(N413="nulová",J413,0)</f>
        <v>0</v>
      </c>
      <c r="BJ413" s="17" t="s">
        <v>84</v>
      </c>
      <c r="BK413" s="140">
        <f>ROUND(I413*H413,2)</f>
        <v>2478.2600000000002</v>
      </c>
      <c r="BL413" s="17" t="s">
        <v>261</v>
      </c>
      <c r="BM413" s="139" t="s">
        <v>992</v>
      </c>
    </row>
    <row r="414" spans="2:65" s="1" customFormat="1">
      <c r="B414" s="33"/>
      <c r="D414" s="141" t="s">
        <v>163</v>
      </c>
      <c r="F414" s="142" t="s">
        <v>739</v>
      </c>
      <c r="I414" s="143"/>
      <c r="L414" s="33"/>
      <c r="M414" s="144"/>
      <c r="T414" s="54"/>
      <c r="AT414" s="17" t="s">
        <v>163</v>
      </c>
      <c r="AU414" s="17" t="s">
        <v>86</v>
      </c>
    </row>
    <row r="415" spans="2:65" s="1" customFormat="1" ht="16.5" customHeight="1">
      <c r="B415" s="33"/>
      <c r="C415" s="166" t="s">
        <v>666</v>
      </c>
      <c r="D415" s="166" t="s">
        <v>231</v>
      </c>
      <c r="E415" s="167" t="s">
        <v>741</v>
      </c>
      <c r="F415" s="168" t="s">
        <v>742</v>
      </c>
      <c r="G415" s="169" t="s">
        <v>159</v>
      </c>
      <c r="H415" s="170">
        <v>4</v>
      </c>
      <c r="I415" s="171">
        <v>452.97</v>
      </c>
      <c r="J415" s="172">
        <f>ROUND(I415*H415,2)</f>
        <v>1811.88</v>
      </c>
      <c r="K415" s="168" t="s">
        <v>264</v>
      </c>
      <c r="L415" s="173"/>
      <c r="M415" s="174" t="s">
        <v>32</v>
      </c>
      <c r="N415" s="175" t="s">
        <v>47</v>
      </c>
      <c r="P415" s="137">
        <f>O415*H415</f>
        <v>0</v>
      </c>
      <c r="Q415" s="137">
        <v>1.9199999999999998E-2</v>
      </c>
      <c r="R415" s="137">
        <f>Q415*H415</f>
        <v>7.6799999999999993E-2</v>
      </c>
      <c r="S415" s="137">
        <v>0</v>
      </c>
      <c r="T415" s="138">
        <f>S415*H415</f>
        <v>0</v>
      </c>
      <c r="AR415" s="139" t="s">
        <v>354</v>
      </c>
      <c r="AT415" s="139" t="s">
        <v>231</v>
      </c>
      <c r="AU415" s="139" t="s">
        <v>86</v>
      </c>
      <c r="AY415" s="17" t="s">
        <v>153</v>
      </c>
      <c r="BE415" s="140">
        <f>IF(N415="základní",J415,0)</f>
        <v>1811.88</v>
      </c>
      <c r="BF415" s="140">
        <f>IF(N415="snížená",J415,0)</f>
        <v>0</v>
      </c>
      <c r="BG415" s="140">
        <f>IF(N415="zákl. přenesená",J415,0)</f>
        <v>0</v>
      </c>
      <c r="BH415" s="140">
        <f>IF(N415="sníž. přenesená",J415,0)</f>
        <v>0</v>
      </c>
      <c r="BI415" s="140">
        <f>IF(N415="nulová",J415,0)</f>
        <v>0</v>
      </c>
      <c r="BJ415" s="17" t="s">
        <v>84</v>
      </c>
      <c r="BK415" s="140">
        <f>ROUND(I415*H415,2)</f>
        <v>1811.88</v>
      </c>
      <c r="BL415" s="17" t="s">
        <v>261</v>
      </c>
      <c r="BM415" s="139" t="s">
        <v>993</v>
      </c>
    </row>
    <row r="416" spans="2:65" s="1" customFormat="1" ht="16.5" customHeight="1">
      <c r="B416" s="33"/>
      <c r="C416" s="128" t="s">
        <v>672</v>
      </c>
      <c r="D416" s="128" t="s">
        <v>156</v>
      </c>
      <c r="E416" s="129" t="s">
        <v>705</v>
      </c>
      <c r="F416" s="130" t="s">
        <v>706</v>
      </c>
      <c r="G416" s="131" t="s">
        <v>226</v>
      </c>
      <c r="H416" s="132">
        <v>5</v>
      </c>
      <c r="I416" s="133">
        <v>120.54</v>
      </c>
      <c r="J416" s="134">
        <f>ROUND(I416*H416,2)</f>
        <v>602.70000000000005</v>
      </c>
      <c r="K416" s="130" t="s">
        <v>160</v>
      </c>
      <c r="L416" s="33"/>
      <c r="M416" s="135" t="s">
        <v>32</v>
      </c>
      <c r="N416" s="136" t="s">
        <v>47</v>
      </c>
      <c r="P416" s="137">
        <f>O416*H416</f>
        <v>0</v>
      </c>
      <c r="Q416" s="137">
        <v>0</v>
      </c>
      <c r="R416" s="137">
        <f>Q416*H416</f>
        <v>0</v>
      </c>
      <c r="S416" s="137">
        <v>0</v>
      </c>
      <c r="T416" s="138">
        <f>S416*H416</f>
        <v>0</v>
      </c>
      <c r="AR416" s="139" t="s">
        <v>261</v>
      </c>
      <c r="AT416" s="139" t="s">
        <v>156</v>
      </c>
      <c r="AU416" s="139" t="s">
        <v>86</v>
      </c>
      <c r="AY416" s="17" t="s">
        <v>153</v>
      </c>
      <c r="BE416" s="140">
        <f>IF(N416="základní",J416,0)</f>
        <v>602.70000000000005</v>
      </c>
      <c r="BF416" s="140">
        <f>IF(N416="snížená",J416,0)</f>
        <v>0</v>
      </c>
      <c r="BG416" s="140">
        <f>IF(N416="zákl. přenesená",J416,0)</f>
        <v>0</v>
      </c>
      <c r="BH416" s="140">
        <f>IF(N416="sníž. přenesená",J416,0)</f>
        <v>0</v>
      </c>
      <c r="BI416" s="140">
        <f>IF(N416="nulová",J416,0)</f>
        <v>0</v>
      </c>
      <c r="BJ416" s="17" t="s">
        <v>84</v>
      </c>
      <c r="BK416" s="140">
        <f>ROUND(I416*H416,2)</f>
        <v>602.70000000000005</v>
      </c>
      <c r="BL416" s="17" t="s">
        <v>261</v>
      </c>
      <c r="BM416" s="139" t="s">
        <v>994</v>
      </c>
    </row>
    <row r="417" spans="2:65" s="1" customFormat="1">
      <c r="B417" s="33"/>
      <c r="D417" s="141" t="s">
        <v>163</v>
      </c>
      <c r="F417" s="142" t="s">
        <v>708</v>
      </c>
      <c r="I417" s="143"/>
      <c r="L417" s="33"/>
      <c r="M417" s="144"/>
      <c r="T417" s="54"/>
      <c r="AT417" s="17" t="s">
        <v>163</v>
      </c>
      <c r="AU417" s="17" t="s">
        <v>86</v>
      </c>
    </row>
    <row r="418" spans="2:65" s="12" customFormat="1">
      <c r="B418" s="145"/>
      <c r="D418" s="146" t="s">
        <v>165</v>
      </c>
      <c r="E418" s="147" t="s">
        <v>32</v>
      </c>
      <c r="F418" s="148" t="s">
        <v>709</v>
      </c>
      <c r="H418" s="147" t="s">
        <v>32</v>
      </c>
      <c r="I418" s="149"/>
      <c r="L418" s="145"/>
      <c r="M418" s="150"/>
      <c r="T418" s="151"/>
      <c r="AT418" s="147" t="s">
        <v>165</v>
      </c>
      <c r="AU418" s="147" t="s">
        <v>86</v>
      </c>
      <c r="AV418" s="12" t="s">
        <v>84</v>
      </c>
      <c r="AW418" s="12" t="s">
        <v>37</v>
      </c>
      <c r="AX418" s="12" t="s">
        <v>76</v>
      </c>
      <c r="AY418" s="147" t="s">
        <v>153</v>
      </c>
    </row>
    <row r="419" spans="2:65" s="13" customFormat="1">
      <c r="B419" s="152"/>
      <c r="D419" s="146" t="s">
        <v>165</v>
      </c>
      <c r="E419" s="153" t="s">
        <v>32</v>
      </c>
      <c r="F419" s="154" t="s">
        <v>188</v>
      </c>
      <c r="H419" s="155">
        <v>5</v>
      </c>
      <c r="I419" s="156"/>
      <c r="L419" s="152"/>
      <c r="M419" s="157"/>
      <c r="T419" s="158"/>
      <c r="AT419" s="153" t="s">
        <v>165</v>
      </c>
      <c r="AU419" s="153" t="s">
        <v>86</v>
      </c>
      <c r="AV419" s="13" t="s">
        <v>86</v>
      </c>
      <c r="AW419" s="13" t="s">
        <v>37</v>
      </c>
      <c r="AX419" s="13" t="s">
        <v>84</v>
      </c>
      <c r="AY419" s="153" t="s">
        <v>153</v>
      </c>
    </row>
    <row r="420" spans="2:65" s="1" customFormat="1" ht="24.2" customHeight="1">
      <c r="B420" s="33"/>
      <c r="C420" s="128" t="s">
        <v>677</v>
      </c>
      <c r="D420" s="128" t="s">
        <v>156</v>
      </c>
      <c r="E420" s="129" t="s">
        <v>745</v>
      </c>
      <c r="F420" s="130" t="s">
        <v>746</v>
      </c>
      <c r="G420" s="131" t="s">
        <v>294</v>
      </c>
      <c r="H420" s="132">
        <v>0.16300000000000001</v>
      </c>
      <c r="I420" s="133">
        <v>1271.33</v>
      </c>
      <c r="J420" s="134">
        <f>ROUND(I420*H420,2)</f>
        <v>207.23</v>
      </c>
      <c r="K420" s="130" t="s">
        <v>160</v>
      </c>
      <c r="L420" s="33"/>
      <c r="M420" s="135" t="s">
        <v>32</v>
      </c>
      <c r="N420" s="136" t="s">
        <v>47</v>
      </c>
      <c r="P420" s="137">
        <f>O420*H420</f>
        <v>0</v>
      </c>
      <c r="Q420" s="137">
        <v>0</v>
      </c>
      <c r="R420" s="137">
        <f>Q420*H420</f>
        <v>0</v>
      </c>
      <c r="S420" s="137">
        <v>0</v>
      </c>
      <c r="T420" s="138">
        <f>S420*H420</f>
        <v>0</v>
      </c>
      <c r="AR420" s="139" t="s">
        <v>261</v>
      </c>
      <c r="AT420" s="139" t="s">
        <v>156</v>
      </c>
      <c r="AU420" s="139" t="s">
        <v>86</v>
      </c>
      <c r="AY420" s="17" t="s">
        <v>153</v>
      </c>
      <c r="BE420" s="140">
        <f>IF(N420="základní",J420,0)</f>
        <v>207.23</v>
      </c>
      <c r="BF420" s="140">
        <f>IF(N420="snížená",J420,0)</f>
        <v>0</v>
      </c>
      <c r="BG420" s="140">
        <f>IF(N420="zákl. přenesená",J420,0)</f>
        <v>0</v>
      </c>
      <c r="BH420" s="140">
        <f>IF(N420="sníž. přenesená",J420,0)</f>
        <v>0</v>
      </c>
      <c r="BI420" s="140">
        <f>IF(N420="nulová",J420,0)</f>
        <v>0</v>
      </c>
      <c r="BJ420" s="17" t="s">
        <v>84</v>
      </c>
      <c r="BK420" s="140">
        <f>ROUND(I420*H420,2)</f>
        <v>207.23</v>
      </c>
      <c r="BL420" s="17" t="s">
        <v>261</v>
      </c>
      <c r="BM420" s="139" t="s">
        <v>995</v>
      </c>
    </row>
    <row r="421" spans="2:65" s="1" customFormat="1">
      <c r="B421" s="33"/>
      <c r="D421" s="141" t="s">
        <v>163</v>
      </c>
      <c r="F421" s="142" t="s">
        <v>748</v>
      </c>
      <c r="I421" s="143"/>
      <c r="L421" s="33"/>
      <c r="M421" s="144"/>
      <c r="T421" s="54"/>
      <c r="AT421" s="17" t="s">
        <v>163</v>
      </c>
      <c r="AU421" s="17" t="s">
        <v>86</v>
      </c>
    </row>
    <row r="422" spans="2:65" s="11" customFormat="1" ht="22.9" customHeight="1">
      <c r="B422" s="116"/>
      <c r="D422" s="117" t="s">
        <v>75</v>
      </c>
      <c r="E422" s="126" t="s">
        <v>749</v>
      </c>
      <c r="F422" s="126" t="s">
        <v>750</v>
      </c>
      <c r="I422" s="119"/>
      <c r="J422" s="127">
        <f>BK422</f>
        <v>29893.559999999998</v>
      </c>
      <c r="L422" s="116"/>
      <c r="M422" s="121"/>
      <c r="P422" s="122">
        <f>SUM(P423:P451)</f>
        <v>0</v>
      </c>
      <c r="R422" s="122">
        <f>SUM(R423:R451)</f>
        <v>0.33942600000000001</v>
      </c>
      <c r="T422" s="123">
        <f>SUM(T423:T451)</f>
        <v>0</v>
      </c>
      <c r="AR422" s="117" t="s">
        <v>86</v>
      </c>
      <c r="AT422" s="124" t="s">
        <v>75</v>
      </c>
      <c r="AU422" s="124" t="s">
        <v>84</v>
      </c>
      <c r="AY422" s="117" t="s">
        <v>153</v>
      </c>
      <c r="BK422" s="125">
        <f>SUM(BK423:BK451)</f>
        <v>29893.559999999998</v>
      </c>
    </row>
    <row r="423" spans="2:65" s="1" customFormat="1" ht="16.5" customHeight="1">
      <c r="B423" s="33"/>
      <c r="C423" s="128" t="s">
        <v>684</v>
      </c>
      <c r="D423" s="128" t="s">
        <v>156</v>
      </c>
      <c r="E423" s="129" t="s">
        <v>752</v>
      </c>
      <c r="F423" s="130" t="s">
        <v>753</v>
      </c>
      <c r="G423" s="131" t="s">
        <v>159</v>
      </c>
      <c r="H423" s="132">
        <v>16.489999999999998</v>
      </c>
      <c r="I423" s="133">
        <v>17.89</v>
      </c>
      <c r="J423" s="134">
        <f>ROUND(I423*H423,2)</f>
        <v>295.01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0</v>
      </c>
      <c r="R423" s="137">
        <f>Q423*H423</f>
        <v>0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295.01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295.01</v>
      </c>
      <c r="BL423" s="17" t="s">
        <v>261</v>
      </c>
      <c r="BM423" s="139" t="s">
        <v>996</v>
      </c>
    </row>
    <row r="424" spans="2:65" s="1" customFormat="1">
      <c r="B424" s="33"/>
      <c r="D424" s="141" t="s">
        <v>163</v>
      </c>
      <c r="F424" s="142" t="s">
        <v>755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2" customFormat="1">
      <c r="B425" s="145"/>
      <c r="D425" s="146" t="s">
        <v>165</v>
      </c>
      <c r="E425" s="147" t="s">
        <v>32</v>
      </c>
      <c r="F425" s="148" t="s">
        <v>176</v>
      </c>
      <c r="H425" s="147" t="s">
        <v>32</v>
      </c>
      <c r="I425" s="149"/>
      <c r="L425" s="145"/>
      <c r="M425" s="150"/>
      <c r="T425" s="151"/>
      <c r="AT425" s="147" t="s">
        <v>165</v>
      </c>
      <c r="AU425" s="147" t="s">
        <v>86</v>
      </c>
      <c r="AV425" s="12" t="s">
        <v>84</v>
      </c>
      <c r="AW425" s="12" t="s">
        <v>37</v>
      </c>
      <c r="AX425" s="12" t="s">
        <v>76</v>
      </c>
      <c r="AY425" s="147" t="s">
        <v>153</v>
      </c>
    </row>
    <row r="426" spans="2:65" s="13" customFormat="1">
      <c r="B426" s="152"/>
      <c r="D426" s="146" t="s">
        <v>165</v>
      </c>
      <c r="E426" s="153" t="s">
        <v>32</v>
      </c>
      <c r="F426" s="154" t="s">
        <v>875</v>
      </c>
      <c r="H426" s="155">
        <v>6.21</v>
      </c>
      <c r="I426" s="156"/>
      <c r="L426" s="152"/>
      <c r="M426" s="157"/>
      <c r="T426" s="158"/>
      <c r="AT426" s="153" t="s">
        <v>165</v>
      </c>
      <c r="AU426" s="153" t="s">
        <v>86</v>
      </c>
      <c r="AV426" s="13" t="s">
        <v>86</v>
      </c>
      <c r="AW426" s="13" t="s">
        <v>37</v>
      </c>
      <c r="AX426" s="13" t="s">
        <v>76</v>
      </c>
      <c r="AY426" s="153" t="s">
        <v>153</v>
      </c>
    </row>
    <row r="427" spans="2:65" s="12" customFormat="1">
      <c r="B427" s="145"/>
      <c r="D427" s="146" t="s">
        <v>165</v>
      </c>
      <c r="E427" s="147" t="s">
        <v>32</v>
      </c>
      <c r="F427" s="148" t="s">
        <v>858</v>
      </c>
      <c r="H427" s="147" t="s">
        <v>32</v>
      </c>
      <c r="I427" s="149"/>
      <c r="L427" s="145"/>
      <c r="M427" s="150"/>
      <c r="T427" s="151"/>
      <c r="AT427" s="147" t="s">
        <v>165</v>
      </c>
      <c r="AU427" s="147" t="s">
        <v>86</v>
      </c>
      <c r="AV427" s="12" t="s">
        <v>84</v>
      </c>
      <c r="AW427" s="12" t="s">
        <v>37</v>
      </c>
      <c r="AX427" s="12" t="s">
        <v>76</v>
      </c>
      <c r="AY427" s="147" t="s">
        <v>153</v>
      </c>
    </row>
    <row r="428" spans="2:65" s="13" customFormat="1">
      <c r="B428" s="152"/>
      <c r="D428" s="146" t="s">
        <v>165</v>
      </c>
      <c r="E428" s="153" t="s">
        <v>32</v>
      </c>
      <c r="F428" s="154" t="s">
        <v>876</v>
      </c>
      <c r="H428" s="155">
        <v>10.28</v>
      </c>
      <c r="I428" s="156"/>
      <c r="L428" s="152"/>
      <c r="M428" s="157"/>
      <c r="T428" s="158"/>
      <c r="AT428" s="153" t="s">
        <v>165</v>
      </c>
      <c r="AU428" s="153" t="s">
        <v>86</v>
      </c>
      <c r="AV428" s="13" t="s">
        <v>86</v>
      </c>
      <c r="AW428" s="13" t="s">
        <v>37</v>
      </c>
      <c r="AX428" s="13" t="s">
        <v>76</v>
      </c>
      <c r="AY428" s="153" t="s">
        <v>153</v>
      </c>
    </row>
    <row r="429" spans="2:65" s="14" customFormat="1">
      <c r="B429" s="159"/>
      <c r="D429" s="146" t="s">
        <v>165</v>
      </c>
      <c r="E429" s="160" t="s">
        <v>32</v>
      </c>
      <c r="F429" s="161" t="s">
        <v>178</v>
      </c>
      <c r="H429" s="162">
        <v>16.489999999999998</v>
      </c>
      <c r="I429" s="163"/>
      <c r="L429" s="159"/>
      <c r="M429" s="164"/>
      <c r="T429" s="165"/>
      <c r="AT429" s="160" t="s">
        <v>165</v>
      </c>
      <c r="AU429" s="160" t="s">
        <v>86</v>
      </c>
      <c r="AV429" s="14" t="s">
        <v>161</v>
      </c>
      <c r="AW429" s="14" t="s">
        <v>37</v>
      </c>
      <c r="AX429" s="14" t="s">
        <v>84</v>
      </c>
      <c r="AY429" s="160" t="s">
        <v>153</v>
      </c>
    </row>
    <row r="430" spans="2:65" s="1" customFormat="1" ht="16.5" customHeight="1">
      <c r="B430" s="33"/>
      <c r="C430" s="128" t="s">
        <v>689</v>
      </c>
      <c r="D430" s="128" t="s">
        <v>156</v>
      </c>
      <c r="E430" s="129" t="s">
        <v>759</v>
      </c>
      <c r="F430" s="130" t="s">
        <v>760</v>
      </c>
      <c r="G430" s="131" t="s">
        <v>159</v>
      </c>
      <c r="H430" s="132">
        <v>16.489999999999998</v>
      </c>
      <c r="I430" s="133">
        <v>27.31</v>
      </c>
      <c r="J430" s="134">
        <f>ROUND(I430*H430,2)</f>
        <v>450.34</v>
      </c>
      <c r="K430" s="130" t="s">
        <v>160</v>
      </c>
      <c r="L430" s="33"/>
      <c r="M430" s="135" t="s">
        <v>32</v>
      </c>
      <c r="N430" s="136" t="s">
        <v>47</v>
      </c>
      <c r="P430" s="137">
        <f>O430*H430</f>
        <v>0</v>
      </c>
      <c r="Q430" s="137">
        <v>2.9999999999999997E-4</v>
      </c>
      <c r="R430" s="137">
        <f>Q430*H430</f>
        <v>4.9469999999999991E-3</v>
      </c>
      <c r="S430" s="137">
        <v>0</v>
      </c>
      <c r="T430" s="138">
        <f>S430*H430</f>
        <v>0</v>
      </c>
      <c r="AR430" s="139" t="s">
        <v>261</v>
      </c>
      <c r="AT430" s="139" t="s">
        <v>156</v>
      </c>
      <c r="AU430" s="139" t="s">
        <v>86</v>
      </c>
      <c r="AY430" s="17" t="s">
        <v>153</v>
      </c>
      <c r="BE430" s="140">
        <f>IF(N430="základní",J430,0)</f>
        <v>450.34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450.34</v>
      </c>
      <c r="BL430" s="17" t="s">
        <v>261</v>
      </c>
      <c r="BM430" s="139" t="s">
        <v>997</v>
      </c>
    </row>
    <row r="431" spans="2:65" s="1" customFormat="1">
      <c r="B431" s="33"/>
      <c r="D431" s="141" t="s">
        <v>163</v>
      </c>
      <c r="F431" s="142" t="s">
        <v>762</v>
      </c>
      <c r="I431" s="143"/>
      <c r="L431" s="33"/>
      <c r="M431" s="144"/>
      <c r="T431" s="54"/>
      <c r="AT431" s="17" t="s">
        <v>163</v>
      </c>
      <c r="AU431" s="17" t="s">
        <v>86</v>
      </c>
    </row>
    <row r="432" spans="2:65" s="1" customFormat="1" ht="16.5" customHeight="1">
      <c r="B432" s="33"/>
      <c r="C432" s="128" t="s">
        <v>694</v>
      </c>
      <c r="D432" s="128" t="s">
        <v>156</v>
      </c>
      <c r="E432" s="129" t="s">
        <v>764</v>
      </c>
      <c r="F432" s="130" t="s">
        <v>765</v>
      </c>
      <c r="G432" s="131" t="s">
        <v>159</v>
      </c>
      <c r="H432" s="132">
        <v>11.522</v>
      </c>
      <c r="I432" s="133">
        <v>452.03</v>
      </c>
      <c r="J432" s="134">
        <f>ROUND(I432*H432,2)</f>
        <v>5208.29</v>
      </c>
      <c r="K432" s="130" t="s">
        <v>160</v>
      </c>
      <c r="L432" s="33"/>
      <c r="M432" s="135" t="s">
        <v>32</v>
      </c>
      <c r="N432" s="136" t="s">
        <v>47</v>
      </c>
      <c r="P432" s="137">
        <f>O432*H432</f>
        <v>0</v>
      </c>
      <c r="Q432" s="137">
        <v>1.5E-3</v>
      </c>
      <c r="R432" s="137">
        <f>Q432*H432</f>
        <v>1.7283E-2</v>
      </c>
      <c r="S432" s="137">
        <v>0</v>
      </c>
      <c r="T432" s="138">
        <f>S432*H432</f>
        <v>0</v>
      </c>
      <c r="AR432" s="139" t="s">
        <v>261</v>
      </c>
      <c r="AT432" s="139" t="s">
        <v>156</v>
      </c>
      <c r="AU432" s="139" t="s">
        <v>86</v>
      </c>
      <c r="AY432" s="17" t="s">
        <v>153</v>
      </c>
      <c r="BE432" s="140">
        <f>IF(N432="základní",J432,0)</f>
        <v>5208.29</v>
      </c>
      <c r="BF432" s="140">
        <f>IF(N432="snížená",J432,0)</f>
        <v>0</v>
      </c>
      <c r="BG432" s="140">
        <f>IF(N432="zákl. přenesená",J432,0)</f>
        <v>0</v>
      </c>
      <c r="BH432" s="140">
        <f>IF(N432="sníž. přenesená",J432,0)</f>
        <v>0</v>
      </c>
      <c r="BI432" s="140">
        <f>IF(N432="nulová",J432,0)</f>
        <v>0</v>
      </c>
      <c r="BJ432" s="17" t="s">
        <v>84</v>
      </c>
      <c r="BK432" s="140">
        <f>ROUND(I432*H432,2)</f>
        <v>5208.29</v>
      </c>
      <c r="BL432" s="17" t="s">
        <v>261</v>
      </c>
      <c r="BM432" s="139" t="s">
        <v>998</v>
      </c>
    </row>
    <row r="433" spans="2:65" s="1" customFormat="1">
      <c r="B433" s="33"/>
      <c r="D433" s="141" t="s">
        <v>163</v>
      </c>
      <c r="F433" s="142" t="s">
        <v>767</v>
      </c>
      <c r="I433" s="143"/>
      <c r="L433" s="33"/>
      <c r="M433" s="144"/>
      <c r="T433" s="54"/>
      <c r="AT433" s="17" t="s">
        <v>163</v>
      </c>
      <c r="AU433" s="17" t="s">
        <v>86</v>
      </c>
    </row>
    <row r="434" spans="2:65" s="12" customFormat="1">
      <c r="B434" s="145"/>
      <c r="D434" s="146" t="s">
        <v>165</v>
      </c>
      <c r="E434" s="147" t="s">
        <v>32</v>
      </c>
      <c r="F434" s="148" t="s">
        <v>176</v>
      </c>
      <c r="H434" s="147" t="s">
        <v>32</v>
      </c>
      <c r="I434" s="149"/>
      <c r="L434" s="145"/>
      <c r="M434" s="150"/>
      <c r="T434" s="151"/>
      <c r="AT434" s="147" t="s">
        <v>165</v>
      </c>
      <c r="AU434" s="147" t="s">
        <v>86</v>
      </c>
      <c r="AV434" s="12" t="s">
        <v>84</v>
      </c>
      <c r="AW434" s="12" t="s">
        <v>37</v>
      </c>
      <c r="AX434" s="12" t="s">
        <v>76</v>
      </c>
      <c r="AY434" s="147" t="s">
        <v>153</v>
      </c>
    </row>
    <row r="435" spans="2:65" s="13" customFormat="1">
      <c r="B435" s="152"/>
      <c r="D435" s="146" t="s">
        <v>165</v>
      </c>
      <c r="E435" s="153" t="s">
        <v>32</v>
      </c>
      <c r="F435" s="154" t="s">
        <v>999</v>
      </c>
      <c r="H435" s="155">
        <v>1.242</v>
      </c>
      <c r="I435" s="156"/>
      <c r="L435" s="152"/>
      <c r="M435" s="157"/>
      <c r="T435" s="158"/>
      <c r="AT435" s="153" t="s">
        <v>165</v>
      </c>
      <c r="AU435" s="153" t="s">
        <v>86</v>
      </c>
      <c r="AV435" s="13" t="s">
        <v>86</v>
      </c>
      <c r="AW435" s="13" t="s">
        <v>37</v>
      </c>
      <c r="AX435" s="13" t="s">
        <v>76</v>
      </c>
      <c r="AY435" s="153" t="s">
        <v>153</v>
      </c>
    </row>
    <row r="436" spans="2:65" s="12" customFormat="1">
      <c r="B436" s="145"/>
      <c r="D436" s="146" t="s">
        <v>165</v>
      </c>
      <c r="E436" s="147" t="s">
        <v>32</v>
      </c>
      <c r="F436" s="148" t="s">
        <v>858</v>
      </c>
      <c r="H436" s="147" t="s">
        <v>32</v>
      </c>
      <c r="I436" s="149"/>
      <c r="L436" s="145"/>
      <c r="M436" s="150"/>
      <c r="T436" s="151"/>
      <c r="AT436" s="147" t="s">
        <v>165</v>
      </c>
      <c r="AU436" s="147" t="s">
        <v>86</v>
      </c>
      <c r="AV436" s="12" t="s">
        <v>84</v>
      </c>
      <c r="AW436" s="12" t="s">
        <v>37</v>
      </c>
      <c r="AX436" s="12" t="s">
        <v>76</v>
      </c>
      <c r="AY436" s="147" t="s">
        <v>153</v>
      </c>
    </row>
    <row r="437" spans="2:65" s="13" customFormat="1">
      <c r="B437" s="152"/>
      <c r="D437" s="146" t="s">
        <v>165</v>
      </c>
      <c r="E437" s="153" t="s">
        <v>32</v>
      </c>
      <c r="F437" s="154" t="s">
        <v>876</v>
      </c>
      <c r="H437" s="155">
        <v>10.28</v>
      </c>
      <c r="I437" s="156"/>
      <c r="L437" s="152"/>
      <c r="M437" s="157"/>
      <c r="T437" s="158"/>
      <c r="AT437" s="153" t="s">
        <v>165</v>
      </c>
      <c r="AU437" s="153" t="s">
        <v>86</v>
      </c>
      <c r="AV437" s="13" t="s">
        <v>86</v>
      </c>
      <c r="AW437" s="13" t="s">
        <v>37</v>
      </c>
      <c r="AX437" s="13" t="s">
        <v>76</v>
      </c>
      <c r="AY437" s="153" t="s">
        <v>153</v>
      </c>
    </row>
    <row r="438" spans="2:65" s="14" customFormat="1">
      <c r="B438" s="159"/>
      <c r="D438" s="146" t="s">
        <v>165</v>
      </c>
      <c r="E438" s="160" t="s">
        <v>32</v>
      </c>
      <c r="F438" s="161" t="s">
        <v>178</v>
      </c>
      <c r="H438" s="162">
        <v>11.521999999999998</v>
      </c>
      <c r="I438" s="163"/>
      <c r="L438" s="159"/>
      <c r="M438" s="164"/>
      <c r="T438" s="165"/>
      <c r="AT438" s="160" t="s">
        <v>165</v>
      </c>
      <c r="AU438" s="160" t="s">
        <v>86</v>
      </c>
      <c r="AV438" s="14" t="s">
        <v>161</v>
      </c>
      <c r="AW438" s="14" t="s">
        <v>37</v>
      </c>
      <c r="AX438" s="14" t="s">
        <v>84</v>
      </c>
      <c r="AY438" s="160" t="s">
        <v>153</v>
      </c>
    </row>
    <row r="439" spans="2:65" s="1" customFormat="1" ht="21.75" customHeight="1">
      <c r="B439" s="33"/>
      <c r="C439" s="128" t="s">
        <v>699</v>
      </c>
      <c r="D439" s="128" t="s">
        <v>156</v>
      </c>
      <c r="E439" s="129" t="s">
        <v>771</v>
      </c>
      <c r="F439" s="130" t="s">
        <v>772</v>
      </c>
      <c r="G439" s="131" t="s">
        <v>226</v>
      </c>
      <c r="H439" s="132">
        <v>11.28</v>
      </c>
      <c r="I439" s="133">
        <v>150.68</v>
      </c>
      <c r="J439" s="134">
        <f>ROUND(I439*H439,2)</f>
        <v>1699.67</v>
      </c>
      <c r="K439" s="130" t="s">
        <v>160</v>
      </c>
      <c r="L439" s="33"/>
      <c r="M439" s="135" t="s">
        <v>32</v>
      </c>
      <c r="N439" s="136" t="s">
        <v>47</v>
      </c>
      <c r="P439" s="137">
        <f>O439*H439</f>
        <v>0</v>
      </c>
      <c r="Q439" s="137">
        <v>2.0000000000000001E-4</v>
      </c>
      <c r="R439" s="137">
        <f>Q439*H439</f>
        <v>2.2560000000000002E-3</v>
      </c>
      <c r="S439" s="137">
        <v>0</v>
      </c>
      <c r="T439" s="138">
        <f>S439*H439</f>
        <v>0</v>
      </c>
      <c r="AR439" s="139" t="s">
        <v>261</v>
      </c>
      <c r="AT439" s="139" t="s">
        <v>156</v>
      </c>
      <c r="AU439" s="139" t="s">
        <v>86</v>
      </c>
      <c r="AY439" s="17" t="s">
        <v>153</v>
      </c>
      <c r="BE439" s="140">
        <f>IF(N439="základní",J439,0)</f>
        <v>1699.67</v>
      </c>
      <c r="BF439" s="140">
        <f>IF(N439="snížená",J439,0)</f>
        <v>0</v>
      </c>
      <c r="BG439" s="140">
        <f>IF(N439="zákl. přenesená",J439,0)</f>
        <v>0</v>
      </c>
      <c r="BH439" s="140">
        <f>IF(N439="sníž. přenesená",J439,0)</f>
        <v>0</v>
      </c>
      <c r="BI439" s="140">
        <f>IF(N439="nulová",J439,0)</f>
        <v>0</v>
      </c>
      <c r="BJ439" s="17" t="s">
        <v>84</v>
      </c>
      <c r="BK439" s="140">
        <f>ROUND(I439*H439,2)</f>
        <v>1699.67</v>
      </c>
      <c r="BL439" s="17" t="s">
        <v>261</v>
      </c>
      <c r="BM439" s="139" t="s">
        <v>1000</v>
      </c>
    </row>
    <row r="440" spans="2:65" s="1" customFormat="1">
      <c r="B440" s="33"/>
      <c r="D440" s="141" t="s">
        <v>163</v>
      </c>
      <c r="F440" s="142" t="s">
        <v>774</v>
      </c>
      <c r="I440" s="143"/>
      <c r="L440" s="33"/>
      <c r="M440" s="144"/>
      <c r="T440" s="54"/>
      <c r="AT440" s="17" t="s">
        <v>163</v>
      </c>
      <c r="AU440" s="17" t="s">
        <v>86</v>
      </c>
    </row>
    <row r="441" spans="2:65" s="12" customFormat="1">
      <c r="B441" s="145"/>
      <c r="D441" s="146" t="s">
        <v>165</v>
      </c>
      <c r="E441" s="147" t="s">
        <v>32</v>
      </c>
      <c r="F441" s="148" t="s">
        <v>176</v>
      </c>
      <c r="H441" s="147" t="s">
        <v>32</v>
      </c>
      <c r="I441" s="149"/>
      <c r="L441" s="145"/>
      <c r="M441" s="150"/>
      <c r="T441" s="151"/>
      <c r="AT441" s="147" t="s">
        <v>165</v>
      </c>
      <c r="AU441" s="147" t="s">
        <v>86</v>
      </c>
      <c r="AV441" s="12" t="s">
        <v>84</v>
      </c>
      <c r="AW441" s="12" t="s">
        <v>37</v>
      </c>
      <c r="AX441" s="12" t="s">
        <v>76</v>
      </c>
      <c r="AY441" s="147" t="s">
        <v>153</v>
      </c>
    </row>
    <row r="442" spans="2:65" s="13" customFormat="1">
      <c r="B442" s="152"/>
      <c r="D442" s="146" t="s">
        <v>165</v>
      </c>
      <c r="E442" s="153" t="s">
        <v>32</v>
      </c>
      <c r="F442" s="154" t="s">
        <v>1001</v>
      </c>
      <c r="H442" s="155">
        <v>4.1399999999999997</v>
      </c>
      <c r="I442" s="156"/>
      <c r="L442" s="152"/>
      <c r="M442" s="157"/>
      <c r="T442" s="158"/>
      <c r="AT442" s="153" t="s">
        <v>165</v>
      </c>
      <c r="AU442" s="153" t="s">
        <v>86</v>
      </c>
      <c r="AV442" s="13" t="s">
        <v>86</v>
      </c>
      <c r="AW442" s="13" t="s">
        <v>37</v>
      </c>
      <c r="AX442" s="13" t="s">
        <v>76</v>
      </c>
      <c r="AY442" s="153" t="s">
        <v>153</v>
      </c>
    </row>
    <row r="443" spans="2:65" s="12" customFormat="1">
      <c r="B443" s="145"/>
      <c r="D443" s="146" t="s">
        <v>165</v>
      </c>
      <c r="E443" s="147" t="s">
        <v>32</v>
      </c>
      <c r="F443" s="148" t="s">
        <v>858</v>
      </c>
      <c r="H443" s="147" t="s">
        <v>32</v>
      </c>
      <c r="I443" s="149"/>
      <c r="L443" s="145"/>
      <c r="M443" s="150"/>
      <c r="T443" s="151"/>
      <c r="AT443" s="147" t="s">
        <v>165</v>
      </c>
      <c r="AU443" s="147" t="s">
        <v>86</v>
      </c>
      <c r="AV443" s="12" t="s">
        <v>84</v>
      </c>
      <c r="AW443" s="12" t="s">
        <v>37</v>
      </c>
      <c r="AX443" s="12" t="s">
        <v>76</v>
      </c>
      <c r="AY443" s="147" t="s">
        <v>153</v>
      </c>
    </row>
    <row r="444" spans="2:65" s="13" customFormat="1">
      <c r="B444" s="152"/>
      <c r="D444" s="146" t="s">
        <v>165</v>
      </c>
      <c r="E444" s="153" t="s">
        <v>32</v>
      </c>
      <c r="F444" s="154" t="s">
        <v>1002</v>
      </c>
      <c r="H444" s="155">
        <v>7.14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76</v>
      </c>
      <c r="AY444" s="153" t="s">
        <v>153</v>
      </c>
    </row>
    <row r="445" spans="2:65" s="14" customFormat="1">
      <c r="B445" s="159"/>
      <c r="D445" s="146" t="s">
        <v>165</v>
      </c>
      <c r="E445" s="160" t="s">
        <v>32</v>
      </c>
      <c r="F445" s="161" t="s">
        <v>178</v>
      </c>
      <c r="H445" s="162">
        <v>11.28</v>
      </c>
      <c r="I445" s="163"/>
      <c r="L445" s="159"/>
      <c r="M445" s="164"/>
      <c r="T445" s="165"/>
      <c r="AT445" s="160" t="s">
        <v>165</v>
      </c>
      <c r="AU445" s="160" t="s">
        <v>86</v>
      </c>
      <c r="AV445" s="14" t="s">
        <v>161</v>
      </c>
      <c r="AW445" s="14" t="s">
        <v>37</v>
      </c>
      <c r="AX445" s="14" t="s">
        <v>84</v>
      </c>
      <c r="AY445" s="160" t="s">
        <v>153</v>
      </c>
    </row>
    <row r="446" spans="2:65" s="1" customFormat="1" ht="16.5" customHeight="1">
      <c r="B446" s="33"/>
      <c r="C446" s="166" t="s">
        <v>704</v>
      </c>
      <c r="D446" s="166" t="s">
        <v>231</v>
      </c>
      <c r="E446" s="167" t="s">
        <v>780</v>
      </c>
      <c r="F446" s="168" t="s">
        <v>781</v>
      </c>
      <c r="G446" s="169" t="s">
        <v>226</v>
      </c>
      <c r="H446" s="170">
        <v>12</v>
      </c>
      <c r="I446" s="171">
        <v>37.950000000000003</v>
      </c>
      <c r="J446" s="172">
        <f>ROUND(I446*H446,2)</f>
        <v>455.4</v>
      </c>
      <c r="K446" s="168" t="s">
        <v>160</v>
      </c>
      <c r="L446" s="173"/>
      <c r="M446" s="174" t="s">
        <v>32</v>
      </c>
      <c r="N446" s="175" t="s">
        <v>47</v>
      </c>
      <c r="P446" s="137">
        <f>O446*H446</f>
        <v>0</v>
      </c>
      <c r="Q446" s="137">
        <v>2.9999999999999997E-4</v>
      </c>
      <c r="R446" s="137">
        <f>Q446*H446</f>
        <v>3.5999999999999999E-3</v>
      </c>
      <c r="S446" s="137">
        <v>0</v>
      </c>
      <c r="T446" s="138">
        <f>S446*H446</f>
        <v>0</v>
      </c>
      <c r="AR446" s="139" t="s">
        <v>354</v>
      </c>
      <c r="AT446" s="139" t="s">
        <v>231</v>
      </c>
      <c r="AU446" s="139" t="s">
        <v>86</v>
      </c>
      <c r="AY446" s="17" t="s">
        <v>153</v>
      </c>
      <c r="BE446" s="140">
        <f>IF(N446="základní",J446,0)</f>
        <v>455.4</v>
      </c>
      <c r="BF446" s="140">
        <f>IF(N446="snížená",J446,0)</f>
        <v>0</v>
      </c>
      <c r="BG446" s="140">
        <f>IF(N446="zákl. přenesená",J446,0)</f>
        <v>0</v>
      </c>
      <c r="BH446" s="140">
        <f>IF(N446="sníž. přenesená",J446,0)</f>
        <v>0</v>
      </c>
      <c r="BI446" s="140">
        <f>IF(N446="nulová",J446,0)</f>
        <v>0</v>
      </c>
      <c r="BJ446" s="17" t="s">
        <v>84</v>
      </c>
      <c r="BK446" s="140">
        <f>ROUND(I446*H446,2)</f>
        <v>455.4</v>
      </c>
      <c r="BL446" s="17" t="s">
        <v>261</v>
      </c>
      <c r="BM446" s="139" t="s">
        <v>1003</v>
      </c>
    </row>
    <row r="447" spans="2:65" s="1" customFormat="1" ht="21.75" customHeight="1">
      <c r="B447" s="33"/>
      <c r="C447" s="128" t="s">
        <v>710</v>
      </c>
      <c r="D447" s="128" t="s">
        <v>156</v>
      </c>
      <c r="E447" s="129" t="s">
        <v>784</v>
      </c>
      <c r="F447" s="130" t="s">
        <v>785</v>
      </c>
      <c r="G447" s="131" t="s">
        <v>159</v>
      </c>
      <c r="H447" s="132">
        <v>16.489999999999998</v>
      </c>
      <c r="I447" s="133">
        <v>800.51</v>
      </c>
      <c r="J447" s="134">
        <f>ROUND(I447*H447,2)</f>
        <v>13200.41</v>
      </c>
      <c r="K447" s="130" t="s">
        <v>160</v>
      </c>
      <c r="L447" s="33"/>
      <c r="M447" s="135" t="s">
        <v>32</v>
      </c>
      <c r="N447" s="136" t="s">
        <v>47</v>
      </c>
      <c r="P447" s="137">
        <f>O447*H447</f>
        <v>0</v>
      </c>
      <c r="Q447" s="137">
        <v>6.0000000000000001E-3</v>
      </c>
      <c r="R447" s="137">
        <f>Q447*H447</f>
        <v>9.8939999999999986E-2</v>
      </c>
      <c r="S447" s="137">
        <v>0</v>
      </c>
      <c r="T447" s="138">
        <f>S447*H447</f>
        <v>0</v>
      </c>
      <c r="AR447" s="139" t="s">
        <v>261</v>
      </c>
      <c r="AT447" s="139" t="s">
        <v>156</v>
      </c>
      <c r="AU447" s="139" t="s">
        <v>86</v>
      </c>
      <c r="AY447" s="17" t="s">
        <v>153</v>
      </c>
      <c r="BE447" s="140">
        <f>IF(N447="základní",J447,0)</f>
        <v>13200.41</v>
      </c>
      <c r="BF447" s="140">
        <f>IF(N447="snížená",J447,0)</f>
        <v>0</v>
      </c>
      <c r="BG447" s="140">
        <f>IF(N447="zákl. přenesená",J447,0)</f>
        <v>0</v>
      </c>
      <c r="BH447" s="140">
        <f>IF(N447="sníž. přenesená",J447,0)</f>
        <v>0</v>
      </c>
      <c r="BI447" s="140">
        <f>IF(N447="nulová",J447,0)</f>
        <v>0</v>
      </c>
      <c r="BJ447" s="17" t="s">
        <v>84</v>
      </c>
      <c r="BK447" s="140">
        <f>ROUND(I447*H447,2)</f>
        <v>13200.41</v>
      </c>
      <c r="BL447" s="17" t="s">
        <v>261</v>
      </c>
      <c r="BM447" s="139" t="s">
        <v>1004</v>
      </c>
    </row>
    <row r="448" spans="2:65" s="1" customFormat="1">
      <c r="B448" s="33"/>
      <c r="D448" s="141" t="s">
        <v>163</v>
      </c>
      <c r="F448" s="142" t="s">
        <v>787</v>
      </c>
      <c r="I448" s="143"/>
      <c r="L448" s="33"/>
      <c r="M448" s="144"/>
      <c r="T448" s="54"/>
      <c r="AT448" s="17" t="s">
        <v>163</v>
      </c>
      <c r="AU448" s="17" t="s">
        <v>86</v>
      </c>
    </row>
    <row r="449" spans="2:65" s="1" customFormat="1" ht="16.5" customHeight="1">
      <c r="B449" s="33"/>
      <c r="C449" s="166" t="s">
        <v>715</v>
      </c>
      <c r="D449" s="166" t="s">
        <v>231</v>
      </c>
      <c r="E449" s="167" t="s">
        <v>789</v>
      </c>
      <c r="F449" s="168" t="s">
        <v>790</v>
      </c>
      <c r="G449" s="169" t="s">
        <v>159</v>
      </c>
      <c r="H449" s="170">
        <v>18</v>
      </c>
      <c r="I449" s="171">
        <v>452.97</v>
      </c>
      <c r="J449" s="172">
        <f>ROUND(I449*H449,2)</f>
        <v>8153.46</v>
      </c>
      <c r="K449" s="168" t="s">
        <v>264</v>
      </c>
      <c r="L449" s="173"/>
      <c r="M449" s="174" t="s">
        <v>32</v>
      </c>
      <c r="N449" s="175" t="s">
        <v>47</v>
      </c>
      <c r="P449" s="137">
        <f>O449*H449</f>
        <v>0</v>
      </c>
      <c r="Q449" s="137">
        <v>1.18E-2</v>
      </c>
      <c r="R449" s="137">
        <f>Q449*H449</f>
        <v>0.21240000000000001</v>
      </c>
      <c r="S449" s="137">
        <v>0</v>
      </c>
      <c r="T449" s="138">
        <f>S449*H449</f>
        <v>0</v>
      </c>
      <c r="AR449" s="139" t="s">
        <v>354</v>
      </c>
      <c r="AT449" s="139" t="s">
        <v>231</v>
      </c>
      <c r="AU449" s="139" t="s">
        <v>86</v>
      </c>
      <c r="AY449" s="17" t="s">
        <v>153</v>
      </c>
      <c r="BE449" s="140">
        <f>IF(N449="základní",J449,0)</f>
        <v>8153.46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8153.46</v>
      </c>
      <c r="BL449" s="17" t="s">
        <v>261</v>
      </c>
      <c r="BM449" s="139" t="s">
        <v>1005</v>
      </c>
    </row>
    <row r="450" spans="2:65" s="1" customFormat="1" ht="24.2" customHeight="1">
      <c r="B450" s="33"/>
      <c r="C450" s="128" t="s">
        <v>723</v>
      </c>
      <c r="D450" s="128" t="s">
        <v>156</v>
      </c>
      <c r="E450" s="129" t="s">
        <v>793</v>
      </c>
      <c r="F450" s="130" t="s">
        <v>794</v>
      </c>
      <c r="G450" s="131" t="s">
        <v>294</v>
      </c>
      <c r="H450" s="132">
        <v>0.33900000000000002</v>
      </c>
      <c r="I450" s="133">
        <v>1271.33</v>
      </c>
      <c r="J450" s="134">
        <f>ROUND(I450*H450,2)</f>
        <v>430.98</v>
      </c>
      <c r="K450" s="130" t="s">
        <v>160</v>
      </c>
      <c r="L450" s="33"/>
      <c r="M450" s="135" t="s">
        <v>32</v>
      </c>
      <c r="N450" s="136" t="s">
        <v>47</v>
      </c>
      <c r="P450" s="137">
        <f>O450*H450</f>
        <v>0</v>
      </c>
      <c r="Q450" s="137">
        <v>0</v>
      </c>
      <c r="R450" s="137">
        <f>Q450*H450</f>
        <v>0</v>
      </c>
      <c r="S450" s="137">
        <v>0</v>
      </c>
      <c r="T450" s="138">
        <f>S450*H450</f>
        <v>0</v>
      </c>
      <c r="AR450" s="139" t="s">
        <v>261</v>
      </c>
      <c r="AT450" s="139" t="s">
        <v>156</v>
      </c>
      <c r="AU450" s="139" t="s">
        <v>86</v>
      </c>
      <c r="AY450" s="17" t="s">
        <v>153</v>
      </c>
      <c r="BE450" s="140">
        <f>IF(N450="základní",J450,0)</f>
        <v>430.98</v>
      </c>
      <c r="BF450" s="140">
        <f>IF(N450="snížená",J450,0)</f>
        <v>0</v>
      </c>
      <c r="BG450" s="140">
        <f>IF(N450="zákl. přenesená",J450,0)</f>
        <v>0</v>
      </c>
      <c r="BH450" s="140">
        <f>IF(N450="sníž. přenesená",J450,0)</f>
        <v>0</v>
      </c>
      <c r="BI450" s="140">
        <f>IF(N450="nulová",J450,0)</f>
        <v>0</v>
      </c>
      <c r="BJ450" s="17" t="s">
        <v>84</v>
      </c>
      <c r="BK450" s="140">
        <f>ROUND(I450*H450,2)</f>
        <v>430.98</v>
      </c>
      <c r="BL450" s="17" t="s">
        <v>261</v>
      </c>
      <c r="BM450" s="139" t="s">
        <v>1006</v>
      </c>
    </row>
    <row r="451" spans="2:65" s="1" customFormat="1">
      <c r="B451" s="33"/>
      <c r="D451" s="141" t="s">
        <v>163</v>
      </c>
      <c r="F451" s="142" t="s">
        <v>796</v>
      </c>
      <c r="I451" s="143"/>
      <c r="L451" s="33"/>
      <c r="M451" s="144"/>
      <c r="T451" s="54"/>
      <c r="AT451" s="17" t="s">
        <v>163</v>
      </c>
      <c r="AU451" s="17" t="s">
        <v>86</v>
      </c>
    </row>
    <row r="452" spans="2:65" s="11" customFormat="1" ht="22.9" customHeight="1">
      <c r="B452" s="116"/>
      <c r="D452" s="117" t="s">
        <v>75</v>
      </c>
      <c r="E452" s="126" t="s">
        <v>797</v>
      </c>
      <c r="F452" s="126" t="s">
        <v>798</v>
      </c>
      <c r="I452" s="119"/>
      <c r="J452" s="127">
        <f>BK452</f>
        <v>1827.94</v>
      </c>
      <c r="L452" s="116"/>
      <c r="M452" s="121"/>
      <c r="P452" s="122">
        <f>SUM(P453:P466)</f>
        <v>0</v>
      </c>
      <c r="R452" s="122">
        <f>SUM(R453:R466)</f>
        <v>1.5731999999999999E-3</v>
      </c>
      <c r="T452" s="123">
        <f>SUM(T453:T466)</f>
        <v>0</v>
      </c>
      <c r="AR452" s="117" t="s">
        <v>86</v>
      </c>
      <c r="AT452" s="124" t="s">
        <v>75</v>
      </c>
      <c r="AU452" s="124" t="s">
        <v>84</v>
      </c>
      <c r="AY452" s="117" t="s">
        <v>153</v>
      </c>
      <c r="BK452" s="125">
        <f>SUM(BK453:BK466)</f>
        <v>1827.94</v>
      </c>
    </row>
    <row r="453" spans="2:65" s="1" customFormat="1" ht="16.5" customHeight="1">
      <c r="B453" s="33"/>
      <c r="C453" s="128" t="s">
        <v>731</v>
      </c>
      <c r="D453" s="128" t="s">
        <v>156</v>
      </c>
      <c r="E453" s="129" t="s">
        <v>800</v>
      </c>
      <c r="F453" s="130" t="s">
        <v>801</v>
      </c>
      <c r="G453" s="131" t="s">
        <v>159</v>
      </c>
      <c r="H453" s="132">
        <v>4.1399999999999997</v>
      </c>
      <c r="I453" s="133">
        <v>54.59</v>
      </c>
      <c r="J453" s="134">
        <f>ROUND(I453*H453,2)</f>
        <v>226</v>
      </c>
      <c r="K453" s="130" t="s">
        <v>160</v>
      </c>
      <c r="L453" s="33"/>
      <c r="M453" s="135" t="s">
        <v>32</v>
      </c>
      <c r="N453" s="136" t="s">
        <v>47</v>
      </c>
      <c r="P453" s="137">
        <f>O453*H453</f>
        <v>0</v>
      </c>
      <c r="Q453" s="137">
        <v>2.0000000000000002E-5</v>
      </c>
      <c r="R453" s="137">
        <f>Q453*H453</f>
        <v>8.2800000000000007E-5</v>
      </c>
      <c r="S453" s="137">
        <v>0</v>
      </c>
      <c r="T453" s="138">
        <f>S453*H453</f>
        <v>0</v>
      </c>
      <c r="AR453" s="139" t="s">
        <v>261</v>
      </c>
      <c r="AT453" s="139" t="s">
        <v>156</v>
      </c>
      <c r="AU453" s="139" t="s">
        <v>86</v>
      </c>
      <c r="AY453" s="17" t="s">
        <v>153</v>
      </c>
      <c r="BE453" s="140">
        <f>IF(N453="základní",J453,0)</f>
        <v>226</v>
      </c>
      <c r="BF453" s="140">
        <f>IF(N453="snížená",J453,0)</f>
        <v>0</v>
      </c>
      <c r="BG453" s="140">
        <f>IF(N453="zákl. přenesená",J453,0)</f>
        <v>0</v>
      </c>
      <c r="BH453" s="140">
        <f>IF(N453="sníž. přenesená",J453,0)</f>
        <v>0</v>
      </c>
      <c r="BI453" s="140">
        <f>IF(N453="nulová",J453,0)</f>
        <v>0</v>
      </c>
      <c r="BJ453" s="17" t="s">
        <v>84</v>
      </c>
      <c r="BK453" s="140">
        <f>ROUND(I453*H453,2)</f>
        <v>226</v>
      </c>
      <c r="BL453" s="17" t="s">
        <v>261</v>
      </c>
      <c r="BM453" s="139" t="s">
        <v>1007</v>
      </c>
    </row>
    <row r="454" spans="2:65" s="1" customFormat="1">
      <c r="B454" s="33"/>
      <c r="D454" s="141" t="s">
        <v>163</v>
      </c>
      <c r="F454" s="142" t="s">
        <v>803</v>
      </c>
      <c r="I454" s="143"/>
      <c r="L454" s="33"/>
      <c r="M454" s="144"/>
      <c r="T454" s="54"/>
      <c r="AT454" s="17" t="s">
        <v>163</v>
      </c>
      <c r="AU454" s="17" t="s">
        <v>86</v>
      </c>
    </row>
    <row r="455" spans="2:65" s="1" customFormat="1" ht="21.75" customHeight="1">
      <c r="B455" s="33"/>
      <c r="C455" s="128" t="s">
        <v>735</v>
      </c>
      <c r="D455" s="128" t="s">
        <v>156</v>
      </c>
      <c r="E455" s="129" t="s">
        <v>807</v>
      </c>
      <c r="F455" s="130" t="s">
        <v>808</v>
      </c>
      <c r="G455" s="131" t="s">
        <v>159</v>
      </c>
      <c r="H455" s="132">
        <v>4.1399999999999997</v>
      </c>
      <c r="I455" s="133">
        <v>128.97999999999999</v>
      </c>
      <c r="J455" s="134">
        <f>ROUND(I455*H455,2)</f>
        <v>533.98</v>
      </c>
      <c r="K455" s="130" t="s">
        <v>160</v>
      </c>
      <c r="L455" s="33"/>
      <c r="M455" s="135" t="s">
        <v>32</v>
      </c>
      <c r="N455" s="136" t="s">
        <v>47</v>
      </c>
      <c r="P455" s="137">
        <f>O455*H455</f>
        <v>0</v>
      </c>
      <c r="Q455" s="137">
        <v>6.9999999999999994E-5</v>
      </c>
      <c r="R455" s="137">
        <f>Q455*H455</f>
        <v>2.8979999999999994E-4</v>
      </c>
      <c r="S455" s="137">
        <v>0</v>
      </c>
      <c r="T455" s="138">
        <f>S455*H455</f>
        <v>0</v>
      </c>
      <c r="AR455" s="139" t="s">
        <v>261</v>
      </c>
      <c r="AT455" s="139" t="s">
        <v>156</v>
      </c>
      <c r="AU455" s="139" t="s">
        <v>86</v>
      </c>
      <c r="AY455" s="17" t="s">
        <v>153</v>
      </c>
      <c r="BE455" s="140">
        <f>IF(N455="základní",J455,0)</f>
        <v>533.98</v>
      </c>
      <c r="BF455" s="140">
        <f>IF(N455="snížená",J455,0)</f>
        <v>0</v>
      </c>
      <c r="BG455" s="140">
        <f>IF(N455="zákl. přenesená",J455,0)</f>
        <v>0</v>
      </c>
      <c r="BH455" s="140">
        <f>IF(N455="sníž. přenesená",J455,0)</f>
        <v>0</v>
      </c>
      <c r="BI455" s="140">
        <f>IF(N455="nulová",J455,0)</f>
        <v>0</v>
      </c>
      <c r="BJ455" s="17" t="s">
        <v>84</v>
      </c>
      <c r="BK455" s="140">
        <f>ROUND(I455*H455,2)</f>
        <v>533.98</v>
      </c>
      <c r="BL455" s="17" t="s">
        <v>261</v>
      </c>
      <c r="BM455" s="139" t="s">
        <v>1008</v>
      </c>
    </row>
    <row r="456" spans="2:65" s="1" customFormat="1">
      <c r="B456" s="33"/>
      <c r="D456" s="141" t="s">
        <v>163</v>
      </c>
      <c r="F456" s="142" t="s">
        <v>810</v>
      </c>
      <c r="I456" s="143"/>
      <c r="L456" s="33"/>
      <c r="M456" s="144"/>
      <c r="T456" s="54"/>
      <c r="AT456" s="17" t="s">
        <v>163</v>
      </c>
      <c r="AU456" s="17" t="s">
        <v>86</v>
      </c>
    </row>
    <row r="457" spans="2:65" s="12" customFormat="1">
      <c r="B457" s="145"/>
      <c r="D457" s="146" t="s">
        <v>165</v>
      </c>
      <c r="E457" s="147" t="s">
        <v>32</v>
      </c>
      <c r="F457" s="148" t="s">
        <v>804</v>
      </c>
      <c r="H457" s="147" t="s">
        <v>32</v>
      </c>
      <c r="I457" s="149"/>
      <c r="L457" s="145"/>
      <c r="M457" s="150"/>
      <c r="T457" s="151"/>
      <c r="AT457" s="147" t="s">
        <v>165</v>
      </c>
      <c r="AU457" s="147" t="s">
        <v>86</v>
      </c>
      <c r="AV457" s="12" t="s">
        <v>84</v>
      </c>
      <c r="AW457" s="12" t="s">
        <v>37</v>
      </c>
      <c r="AX457" s="12" t="s">
        <v>76</v>
      </c>
      <c r="AY457" s="147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858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805</v>
      </c>
      <c r="H459" s="155">
        <v>2.0699999999999998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2" customFormat="1">
      <c r="B460" s="145"/>
      <c r="D460" s="146" t="s">
        <v>165</v>
      </c>
      <c r="E460" s="147" t="s">
        <v>32</v>
      </c>
      <c r="F460" s="148" t="s">
        <v>176</v>
      </c>
      <c r="H460" s="147" t="s">
        <v>32</v>
      </c>
      <c r="I460" s="149"/>
      <c r="L460" s="145"/>
      <c r="M460" s="150"/>
      <c r="T460" s="151"/>
      <c r="AT460" s="147" t="s">
        <v>165</v>
      </c>
      <c r="AU460" s="147" t="s">
        <v>86</v>
      </c>
      <c r="AV460" s="12" t="s">
        <v>84</v>
      </c>
      <c r="AW460" s="12" t="s">
        <v>37</v>
      </c>
      <c r="AX460" s="12" t="s">
        <v>76</v>
      </c>
      <c r="AY460" s="147" t="s">
        <v>153</v>
      </c>
    </row>
    <row r="461" spans="2:65" s="13" customFormat="1">
      <c r="B461" s="152"/>
      <c r="D461" s="146" t="s">
        <v>165</v>
      </c>
      <c r="E461" s="153" t="s">
        <v>32</v>
      </c>
      <c r="F461" s="154" t="s">
        <v>805</v>
      </c>
      <c r="H461" s="155">
        <v>2.0699999999999998</v>
      </c>
      <c r="I461" s="156"/>
      <c r="L461" s="152"/>
      <c r="M461" s="157"/>
      <c r="T461" s="158"/>
      <c r="AT461" s="153" t="s">
        <v>165</v>
      </c>
      <c r="AU461" s="153" t="s">
        <v>86</v>
      </c>
      <c r="AV461" s="13" t="s">
        <v>86</v>
      </c>
      <c r="AW461" s="13" t="s">
        <v>37</v>
      </c>
      <c r="AX461" s="13" t="s">
        <v>76</v>
      </c>
      <c r="AY461" s="153" t="s">
        <v>153</v>
      </c>
    </row>
    <row r="462" spans="2:65" s="14" customFormat="1">
      <c r="B462" s="159"/>
      <c r="D462" s="146" t="s">
        <v>165</v>
      </c>
      <c r="E462" s="160" t="s">
        <v>32</v>
      </c>
      <c r="F462" s="161" t="s">
        <v>178</v>
      </c>
      <c r="H462" s="162">
        <v>4.1399999999999997</v>
      </c>
      <c r="I462" s="163"/>
      <c r="L462" s="159"/>
      <c r="M462" s="164"/>
      <c r="T462" s="165"/>
      <c r="AT462" s="160" t="s">
        <v>165</v>
      </c>
      <c r="AU462" s="160" t="s">
        <v>86</v>
      </c>
      <c r="AV462" s="14" t="s">
        <v>161</v>
      </c>
      <c r="AW462" s="14" t="s">
        <v>37</v>
      </c>
      <c r="AX462" s="14" t="s">
        <v>84</v>
      </c>
      <c r="AY462" s="160" t="s">
        <v>153</v>
      </c>
    </row>
    <row r="463" spans="2:65" s="1" customFormat="1" ht="16.5" customHeight="1">
      <c r="B463" s="33"/>
      <c r="C463" s="128" t="s">
        <v>740</v>
      </c>
      <c r="D463" s="128" t="s">
        <v>156</v>
      </c>
      <c r="E463" s="129" t="s">
        <v>812</v>
      </c>
      <c r="F463" s="130" t="s">
        <v>813</v>
      </c>
      <c r="G463" s="131" t="s">
        <v>159</v>
      </c>
      <c r="H463" s="132">
        <v>4.1399999999999997</v>
      </c>
      <c r="I463" s="133">
        <v>128.97999999999999</v>
      </c>
      <c r="J463" s="134">
        <f>ROUND(I463*H463,2)</f>
        <v>533.98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1.7000000000000001E-4</v>
      </c>
      <c r="R463" s="137">
        <f>Q463*H463</f>
        <v>7.0379999999999998E-4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533.98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533.98</v>
      </c>
      <c r="BL463" s="17" t="s">
        <v>261</v>
      </c>
      <c r="BM463" s="139" t="s">
        <v>1009</v>
      </c>
    </row>
    <row r="464" spans="2:65" s="1" customFormat="1">
      <c r="B464" s="33"/>
      <c r="D464" s="141" t="s">
        <v>163</v>
      </c>
      <c r="F464" s="142" t="s">
        <v>815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744</v>
      </c>
      <c r="D465" s="128" t="s">
        <v>156</v>
      </c>
      <c r="E465" s="129" t="s">
        <v>817</v>
      </c>
      <c r="F465" s="130" t="s">
        <v>818</v>
      </c>
      <c r="G465" s="131" t="s">
        <v>159</v>
      </c>
      <c r="H465" s="132">
        <v>4.1399999999999997</v>
      </c>
      <c r="I465" s="133">
        <v>128.97999999999999</v>
      </c>
      <c r="J465" s="134">
        <f>ROUND(I465*H465,2)</f>
        <v>533.98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1.2E-4</v>
      </c>
      <c r="R465" s="137">
        <f>Q465*H465</f>
        <v>4.9679999999999993E-4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533.98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533.98</v>
      </c>
      <c r="BL465" s="17" t="s">
        <v>261</v>
      </c>
      <c r="BM465" s="139" t="s">
        <v>1010</v>
      </c>
    </row>
    <row r="466" spans="2:65" s="1" customFormat="1">
      <c r="B466" s="33"/>
      <c r="D466" s="141" t="s">
        <v>163</v>
      </c>
      <c r="F466" s="142" t="s">
        <v>820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1" customFormat="1" ht="22.9" customHeight="1">
      <c r="B467" s="116"/>
      <c r="D467" s="117" t="s">
        <v>75</v>
      </c>
      <c r="E467" s="126" t="s">
        <v>821</v>
      </c>
      <c r="F467" s="126" t="s">
        <v>822</v>
      </c>
      <c r="I467" s="119"/>
      <c r="J467" s="127">
        <f>BK467</f>
        <v>1410.6</v>
      </c>
      <c r="L467" s="116"/>
      <c r="M467" s="121"/>
      <c r="P467" s="122">
        <f>SUM(P468:P484)</f>
        <v>0</v>
      </c>
      <c r="R467" s="122">
        <f>SUM(R468:R484)</f>
        <v>5.1980236000000006E-3</v>
      </c>
      <c r="T467" s="123">
        <f>SUM(T468:T484)</f>
        <v>0</v>
      </c>
      <c r="AR467" s="117" t="s">
        <v>86</v>
      </c>
      <c r="AT467" s="124" t="s">
        <v>75</v>
      </c>
      <c r="AU467" s="124" t="s">
        <v>84</v>
      </c>
      <c r="AY467" s="117" t="s">
        <v>153</v>
      </c>
      <c r="BK467" s="125">
        <f>SUM(BK468:BK484)</f>
        <v>1410.6</v>
      </c>
    </row>
    <row r="468" spans="2:65" s="1" customFormat="1" ht="16.5" customHeight="1">
      <c r="B468" s="33"/>
      <c r="C468" s="128" t="s">
        <v>751</v>
      </c>
      <c r="D468" s="128" t="s">
        <v>156</v>
      </c>
      <c r="E468" s="129" t="s">
        <v>824</v>
      </c>
      <c r="F468" s="130" t="s">
        <v>825</v>
      </c>
      <c r="G468" s="131" t="s">
        <v>159</v>
      </c>
      <c r="H468" s="132">
        <v>10.933999999999999</v>
      </c>
      <c r="I468" s="133">
        <v>17.89</v>
      </c>
      <c r="J468" s="134">
        <f>ROUND(I468*H468,2)</f>
        <v>195.61</v>
      </c>
      <c r="K468" s="130" t="s">
        <v>160</v>
      </c>
      <c r="L468" s="33"/>
      <c r="M468" s="135" t="s">
        <v>32</v>
      </c>
      <c r="N468" s="136" t="s">
        <v>47</v>
      </c>
      <c r="P468" s="137">
        <f>O468*H468</f>
        <v>0</v>
      </c>
      <c r="Q468" s="137">
        <v>0</v>
      </c>
      <c r="R468" s="137">
        <f>Q468*H468</f>
        <v>0</v>
      </c>
      <c r="S468" s="137">
        <v>0</v>
      </c>
      <c r="T468" s="138">
        <f>S468*H468</f>
        <v>0</v>
      </c>
      <c r="AR468" s="139" t="s">
        <v>261</v>
      </c>
      <c r="AT468" s="139" t="s">
        <v>156</v>
      </c>
      <c r="AU468" s="139" t="s">
        <v>86</v>
      </c>
      <c r="AY468" s="17" t="s">
        <v>153</v>
      </c>
      <c r="BE468" s="140">
        <f>IF(N468="základní",J468,0)</f>
        <v>195.61</v>
      </c>
      <c r="BF468" s="140">
        <f>IF(N468="snížená",J468,0)</f>
        <v>0</v>
      </c>
      <c r="BG468" s="140">
        <f>IF(N468="zákl. přenesená",J468,0)</f>
        <v>0</v>
      </c>
      <c r="BH468" s="140">
        <f>IF(N468="sníž. přenesená",J468,0)</f>
        <v>0</v>
      </c>
      <c r="BI468" s="140">
        <f>IF(N468="nulová",J468,0)</f>
        <v>0</v>
      </c>
      <c r="BJ468" s="17" t="s">
        <v>84</v>
      </c>
      <c r="BK468" s="140">
        <f>ROUND(I468*H468,2)</f>
        <v>195.61</v>
      </c>
      <c r="BL468" s="17" t="s">
        <v>261</v>
      </c>
      <c r="BM468" s="139" t="s">
        <v>1011</v>
      </c>
    </row>
    <row r="469" spans="2:65" s="1" customFormat="1">
      <c r="B469" s="33"/>
      <c r="D469" s="141" t="s">
        <v>163</v>
      </c>
      <c r="F469" s="142" t="s">
        <v>827</v>
      </c>
      <c r="I469" s="143"/>
      <c r="L469" s="33"/>
      <c r="M469" s="144"/>
      <c r="T469" s="54"/>
      <c r="AT469" s="17" t="s">
        <v>163</v>
      </c>
      <c r="AU469" s="17" t="s">
        <v>86</v>
      </c>
    </row>
    <row r="470" spans="2:65" s="12" customFormat="1">
      <c r="B470" s="145"/>
      <c r="D470" s="146" t="s">
        <v>165</v>
      </c>
      <c r="E470" s="147" t="s">
        <v>32</v>
      </c>
      <c r="F470" s="148" t="s">
        <v>1012</v>
      </c>
      <c r="H470" s="147" t="s">
        <v>32</v>
      </c>
      <c r="I470" s="149"/>
      <c r="L470" s="145"/>
      <c r="M470" s="150"/>
      <c r="T470" s="151"/>
      <c r="AT470" s="147" t="s">
        <v>165</v>
      </c>
      <c r="AU470" s="147" t="s">
        <v>86</v>
      </c>
      <c r="AV470" s="12" t="s">
        <v>84</v>
      </c>
      <c r="AW470" s="12" t="s">
        <v>37</v>
      </c>
      <c r="AX470" s="12" t="s">
        <v>76</v>
      </c>
      <c r="AY470" s="147" t="s">
        <v>153</v>
      </c>
    </row>
    <row r="471" spans="2:65" s="12" customFormat="1">
      <c r="B471" s="145"/>
      <c r="D471" s="146" t="s">
        <v>165</v>
      </c>
      <c r="E471" s="147" t="s">
        <v>32</v>
      </c>
      <c r="F471" s="148" t="s">
        <v>176</v>
      </c>
      <c r="H471" s="147" t="s">
        <v>32</v>
      </c>
      <c r="I471" s="149"/>
      <c r="L471" s="145"/>
      <c r="M471" s="150"/>
      <c r="T471" s="151"/>
      <c r="AT471" s="147" t="s">
        <v>165</v>
      </c>
      <c r="AU471" s="147" t="s">
        <v>86</v>
      </c>
      <c r="AV471" s="12" t="s">
        <v>84</v>
      </c>
      <c r="AW471" s="12" t="s">
        <v>37</v>
      </c>
      <c r="AX471" s="12" t="s">
        <v>76</v>
      </c>
      <c r="AY471" s="147" t="s">
        <v>153</v>
      </c>
    </row>
    <row r="472" spans="2:65" s="13" customFormat="1">
      <c r="B472" s="152"/>
      <c r="D472" s="146" t="s">
        <v>165</v>
      </c>
      <c r="E472" s="153" t="s">
        <v>32</v>
      </c>
      <c r="F472" s="154" t="s">
        <v>857</v>
      </c>
      <c r="H472" s="155">
        <v>1.3120000000000001</v>
      </c>
      <c r="I472" s="156"/>
      <c r="L472" s="152"/>
      <c r="M472" s="157"/>
      <c r="T472" s="158"/>
      <c r="AT472" s="153" t="s">
        <v>165</v>
      </c>
      <c r="AU472" s="153" t="s">
        <v>86</v>
      </c>
      <c r="AV472" s="13" t="s">
        <v>86</v>
      </c>
      <c r="AW472" s="13" t="s">
        <v>37</v>
      </c>
      <c r="AX472" s="13" t="s">
        <v>76</v>
      </c>
      <c r="AY472" s="153" t="s">
        <v>153</v>
      </c>
    </row>
    <row r="473" spans="2:65" s="12" customFormat="1">
      <c r="B473" s="145"/>
      <c r="D473" s="146" t="s">
        <v>165</v>
      </c>
      <c r="E473" s="147" t="s">
        <v>32</v>
      </c>
      <c r="F473" s="148" t="s">
        <v>858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859</v>
      </c>
      <c r="H474" s="155">
        <v>1.784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1013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2" customFormat="1">
      <c r="B476" s="145"/>
      <c r="D476" s="146" t="s">
        <v>165</v>
      </c>
      <c r="E476" s="147" t="s">
        <v>32</v>
      </c>
      <c r="F476" s="148" t="s">
        <v>176</v>
      </c>
      <c r="H476" s="147" t="s">
        <v>32</v>
      </c>
      <c r="I476" s="149"/>
      <c r="L476" s="145"/>
      <c r="M476" s="150"/>
      <c r="T476" s="151"/>
      <c r="AT476" s="147" t="s">
        <v>165</v>
      </c>
      <c r="AU476" s="147" t="s">
        <v>86</v>
      </c>
      <c r="AV476" s="12" t="s">
        <v>84</v>
      </c>
      <c r="AW476" s="12" t="s">
        <v>37</v>
      </c>
      <c r="AX476" s="12" t="s">
        <v>76</v>
      </c>
      <c r="AY476" s="147" t="s">
        <v>153</v>
      </c>
    </row>
    <row r="477" spans="2:65" s="13" customFormat="1">
      <c r="B477" s="152"/>
      <c r="D477" s="146" t="s">
        <v>165</v>
      </c>
      <c r="E477" s="153" t="s">
        <v>32</v>
      </c>
      <c r="F477" s="154" t="s">
        <v>870</v>
      </c>
      <c r="H477" s="155">
        <v>4.6840000000000002</v>
      </c>
      <c r="I477" s="156"/>
      <c r="L477" s="152"/>
      <c r="M477" s="157"/>
      <c r="T477" s="158"/>
      <c r="AT477" s="153" t="s">
        <v>165</v>
      </c>
      <c r="AU477" s="153" t="s">
        <v>86</v>
      </c>
      <c r="AV477" s="13" t="s">
        <v>86</v>
      </c>
      <c r="AW477" s="13" t="s">
        <v>37</v>
      </c>
      <c r="AX477" s="13" t="s">
        <v>76</v>
      </c>
      <c r="AY477" s="153" t="s">
        <v>153</v>
      </c>
    </row>
    <row r="478" spans="2:65" s="12" customFormat="1">
      <c r="B478" s="145"/>
      <c r="D478" s="146" t="s">
        <v>165</v>
      </c>
      <c r="E478" s="147" t="s">
        <v>32</v>
      </c>
      <c r="F478" s="148" t="s">
        <v>858</v>
      </c>
      <c r="H478" s="147" t="s">
        <v>32</v>
      </c>
      <c r="I478" s="149"/>
      <c r="L478" s="145"/>
      <c r="M478" s="150"/>
      <c r="T478" s="151"/>
      <c r="AT478" s="147" t="s">
        <v>165</v>
      </c>
      <c r="AU478" s="147" t="s">
        <v>86</v>
      </c>
      <c r="AV478" s="12" t="s">
        <v>84</v>
      </c>
      <c r="AW478" s="12" t="s">
        <v>37</v>
      </c>
      <c r="AX478" s="12" t="s">
        <v>76</v>
      </c>
      <c r="AY478" s="147" t="s">
        <v>153</v>
      </c>
    </row>
    <row r="479" spans="2:65" s="13" customFormat="1">
      <c r="B479" s="152"/>
      <c r="D479" s="146" t="s">
        <v>165</v>
      </c>
      <c r="E479" s="153" t="s">
        <v>32</v>
      </c>
      <c r="F479" s="154" t="s">
        <v>871</v>
      </c>
      <c r="H479" s="155">
        <v>3.1539999999999999</v>
      </c>
      <c r="I479" s="156"/>
      <c r="L479" s="152"/>
      <c r="M479" s="157"/>
      <c r="T479" s="158"/>
      <c r="AT479" s="153" t="s">
        <v>165</v>
      </c>
      <c r="AU479" s="153" t="s">
        <v>86</v>
      </c>
      <c r="AV479" s="13" t="s">
        <v>86</v>
      </c>
      <c r="AW479" s="13" t="s">
        <v>37</v>
      </c>
      <c r="AX479" s="13" t="s">
        <v>76</v>
      </c>
      <c r="AY479" s="153" t="s">
        <v>153</v>
      </c>
    </row>
    <row r="480" spans="2:65" s="14" customFormat="1">
      <c r="B480" s="159"/>
      <c r="D480" s="146" t="s">
        <v>165</v>
      </c>
      <c r="E480" s="160" t="s">
        <v>32</v>
      </c>
      <c r="F480" s="161" t="s">
        <v>178</v>
      </c>
      <c r="H480" s="162">
        <v>10.934000000000001</v>
      </c>
      <c r="I480" s="163"/>
      <c r="L480" s="159"/>
      <c r="M480" s="164"/>
      <c r="T480" s="165"/>
      <c r="AT480" s="160" t="s">
        <v>165</v>
      </c>
      <c r="AU480" s="160" t="s">
        <v>86</v>
      </c>
      <c r="AV480" s="14" t="s">
        <v>161</v>
      </c>
      <c r="AW480" s="14" t="s">
        <v>37</v>
      </c>
      <c r="AX480" s="14" t="s">
        <v>84</v>
      </c>
      <c r="AY480" s="160" t="s">
        <v>153</v>
      </c>
    </row>
    <row r="481" spans="2:65" s="1" customFormat="1" ht="16.5" customHeight="1">
      <c r="B481" s="33"/>
      <c r="C481" s="128" t="s">
        <v>758</v>
      </c>
      <c r="D481" s="128" t="s">
        <v>156</v>
      </c>
      <c r="E481" s="129" t="s">
        <v>829</v>
      </c>
      <c r="F481" s="130" t="s">
        <v>830</v>
      </c>
      <c r="G481" s="131" t="s">
        <v>159</v>
      </c>
      <c r="H481" s="132">
        <v>10.933999999999999</v>
      </c>
      <c r="I481" s="133">
        <v>27.31</v>
      </c>
      <c r="J481" s="134">
        <f>ROUND(I481*H481,2)</f>
        <v>298.61</v>
      </c>
      <c r="K481" s="130" t="s">
        <v>160</v>
      </c>
      <c r="L481" s="33"/>
      <c r="M481" s="135" t="s">
        <v>32</v>
      </c>
      <c r="N481" s="136" t="s">
        <v>47</v>
      </c>
      <c r="P481" s="137">
        <f>O481*H481</f>
        <v>0</v>
      </c>
      <c r="Q481" s="137">
        <v>2.0000000000000001E-4</v>
      </c>
      <c r="R481" s="137">
        <f>Q481*H481</f>
        <v>2.1868E-3</v>
      </c>
      <c r="S481" s="137">
        <v>0</v>
      </c>
      <c r="T481" s="138">
        <f>S481*H481</f>
        <v>0</v>
      </c>
      <c r="AR481" s="139" t="s">
        <v>261</v>
      </c>
      <c r="AT481" s="139" t="s">
        <v>156</v>
      </c>
      <c r="AU481" s="139" t="s">
        <v>86</v>
      </c>
      <c r="AY481" s="17" t="s">
        <v>153</v>
      </c>
      <c r="BE481" s="140">
        <f>IF(N481="základní",J481,0)</f>
        <v>298.61</v>
      </c>
      <c r="BF481" s="140">
        <f>IF(N481="snížená",J481,0)</f>
        <v>0</v>
      </c>
      <c r="BG481" s="140">
        <f>IF(N481="zákl. přenesená",J481,0)</f>
        <v>0</v>
      </c>
      <c r="BH481" s="140">
        <f>IF(N481="sníž. přenesená",J481,0)</f>
        <v>0</v>
      </c>
      <c r="BI481" s="140">
        <f>IF(N481="nulová",J481,0)</f>
        <v>0</v>
      </c>
      <c r="BJ481" s="17" t="s">
        <v>84</v>
      </c>
      <c r="BK481" s="140">
        <f>ROUND(I481*H481,2)</f>
        <v>298.61</v>
      </c>
      <c r="BL481" s="17" t="s">
        <v>261</v>
      </c>
      <c r="BM481" s="139" t="s">
        <v>1014</v>
      </c>
    </row>
    <row r="482" spans="2:65" s="1" customFormat="1">
      <c r="B482" s="33"/>
      <c r="D482" s="141" t="s">
        <v>163</v>
      </c>
      <c r="F482" s="142" t="s">
        <v>832</v>
      </c>
      <c r="I482" s="143"/>
      <c r="L482" s="33"/>
      <c r="M482" s="144"/>
      <c r="T482" s="54"/>
      <c r="AT482" s="17" t="s">
        <v>163</v>
      </c>
      <c r="AU482" s="17" t="s">
        <v>86</v>
      </c>
    </row>
    <row r="483" spans="2:65" s="1" customFormat="1" ht="16.5" customHeight="1">
      <c r="B483" s="33"/>
      <c r="C483" s="128" t="s">
        <v>763</v>
      </c>
      <c r="D483" s="128" t="s">
        <v>156</v>
      </c>
      <c r="E483" s="129" t="s">
        <v>838</v>
      </c>
      <c r="F483" s="130" t="s">
        <v>839</v>
      </c>
      <c r="G483" s="131" t="s">
        <v>159</v>
      </c>
      <c r="H483" s="132">
        <v>10.933999999999999</v>
      </c>
      <c r="I483" s="133">
        <v>83.81</v>
      </c>
      <c r="J483" s="134">
        <f>ROUND(I483*H483,2)</f>
        <v>916.38</v>
      </c>
      <c r="K483" s="130" t="s">
        <v>160</v>
      </c>
      <c r="L483" s="33"/>
      <c r="M483" s="135" t="s">
        <v>32</v>
      </c>
      <c r="N483" s="136" t="s">
        <v>47</v>
      </c>
      <c r="P483" s="137">
        <f>O483*H483</f>
        <v>0</v>
      </c>
      <c r="Q483" s="137">
        <v>2.7540000000000003E-4</v>
      </c>
      <c r="R483" s="137">
        <f>Q483*H483</f>
        <v>3.0112236000000001E-3</v>
      </c>
      <c r="S483" s="137">
        <v>0</v>
      </c>
      <c r="T483" s="138">
        <f>S483*H483</f>
        <v>0</v>
      </c>
      <c r="AR483" s="139" t="s">
        <v>261</v>
      </c>
      <c r="AT483" s="139" t="s">
        <v>156</v>
      </c>
      <c r="AU483" s="139" t="s">
        <v>86</v>
      </c>
      <c r="AY483" s="17" t="s">
        <v>153</v>
      </c>
      <c r="BE483" s="140">
        <f>IF(N483="základní",J483,0)</f>
        <v>916.38</v>
      </c>
      <c r="BF483" s="140">
        <f>IF(N483="snížená",J483,0)</f>
        <v>0</v>
      </c>
      <c r="BG483" s="140">
        <f>IF(N483="zákl. přenesená",J483,0)</f>
        <v>0</v>
      </c>
      <c r="BH483" s="140">
        <f>IF(N483="sníž. přenesená",J483,0)</f>
        <v>0</v>
      </c>
      <c r="BI483" s="140">
        <f>IF(N483="nulová",J483,0)</f>
        <v>0</v>
      </c>
      <c r="BJ483" s="17" t="s">
        <v>84</v>
      </c>
      <c r="BK483" s="140">
        <f>ROUND(I483*H483,2)</f>
        <v>916.38</v>
      </c>
      <c r="BL483" s="17" t="s">
        <v>261</v>
      </c>
      <c r="BM483" s="139" t="s">
        <v>1015</v>
      </c>
    </row>
    <row r="484" spans="2:65" s="1" customFormat="1">
      <c r="B484" s="33"/>
      <c r="D484" s="141" t="s">
        <v>163</v>
      </c>
      <c r="F484" s="142" t="s">
        <v>841</v>
      </c>
      <c r="I484" s="143"/>
      <c r="L484" s="33"/>
      <c r="M484" s="144"/>
      <c r="T484" s="54"/>
      <c r="AT484" s="17" t="s">
        <v>163</v>
      </c>
      <c r="AU484" s="17" t="s">
        <v>86</v>
      </c>
    </row>
    <row r="485" spans="2:65" s="11" customFormat="1" ht="25.9" customHeight="1">
      <c r="B485" s="116"/>
      <c r="D485" s="117" t="s">
        <v>75</v>
      </c>
      <c r="E485" s="118" t="s">
        <v>108</v>
      </c>
      <c r="F485" s="118" t="s">
        <v>109</v>
      </c>
      <c r="I485" s="119"/>
      <c r="J485" s="120">
        <f>BK485</f>
        <v>3060.62</v>
      </c>
      <c r="L485" s="116"/>
      <c r="M485" s="121"/>
      <c r="P485" s="122">
        <f>P486</f>
        <v>0</v>
      </c>
      <c r="R485" s="122">
        <f>R486</f>
        <v>0</v>
      </c>
      <c r="T485" s="123">
        <f>T486</f>
        <v>0</v>
      </c>
      <c r="AR485" s="117" t="s">
        <v>188</v>
      </c>
      <c r="AT485" s="124" t="s">
        <v>75</v>
      </c>
      <c r="AU485" s="124" t="s">
        <v>76</v>
      </c>
      <c r="AY485" s="117" t="s">
        <v>153</v>
      </c>
      <c r="BK485" s="125">
        <f>BK486</f>
        <v>3060.62</v>
      </c>
    </row>
    <row r="486" spans="2:65" s="11" customFormat="1" ht="22.9" customHeight="1">
      <c r="B486" s="116"/>
      <c r="D486" s="117" t="s">
        <v>75</v>
      </c>
      <c r="E486" s="126" t="s">
        <v>842</v>
      </c>
      <c r="F486" s="126" t="s">
        <v>843</v>
      </c>
      <c r="I486" s="119"/>
      <c r="J486" s="127">
        <f>BK486</f>
        <v>3060.62</v>
      </c>
      <c r="L486" s="116"/>
      <c r="M486" s="121"/>
      <c r="P486" s="122">
        <f>SUM(P487:P488)</f>
        <v>0</v>
      </c>
      <c r="R486" s="122">
        <f>SUM(R487:R488)</f>
        <v>0</v>
      </c>
      <c r="T486" s="123">
        <f>SUM(T487:T488)</f>
        <v>0</v>
      </c>
      <c r="AR486" s="117" t="s">
        <v>188</v>
      </c>
      <c r="AT486" s="124" t="s">
        <v>75</v>
      </c>
      <c r="AU486" s="124" t="s">
        <v>84</v>
      </c>
      <c r="AY486" s="117" t="s">
        <v>153</v>
      </c>
      <c r="BK486" s="125">
        <f>SUM(BK487:BK488)</f>
        <v>3060.62</v>
      </c>
    </row>
    <row r="487" spans="2:65" s="1" customFormat="1" ht="16.5" customHeight="1">
      <c r="B487" s="33"/>
      <c r="C487" s="128" t="s">
        <v>770</v>
      </c>
      <c r="D487" s="128" t="s">
        <v>156</v>
      </c>
      <c r="E487" s="129" t="s">
        <v>845</v>
      </c>
      <c r="F487" s="130" t="s">
        <v>846</v>
      </c>
      <c r="G487" s="131" t="s">
        <v>409</v>
      </c>
      <c r="H487" s="132">
        <v>1</v>
      </c>
      <c r="I487" s="133">
        <v>3060.62</v>
      </c>
      <c r="J487" s="134">
        <f>ROUND(I487*H487,2)</f>
        <v>3060.62</v>
      </c>
      <c r="K487" s="130" t="s">
        <v>160</v>
      </c>
      <c r="L487" s="33"/>
      <c r="M487" s="135" t="s">
        <v>32</v>
      </c>
      <c r="N487" s="136" t="s">
        <v>47</v>
      </c>
      <c r="P487" s="137">
        <f>O487*H487</f>
        <v>0</v>
      </c>
      <c r="Q487" s="137">
        <v>0</v>
      </c>
      <c r="R487" s="137">
        <f>Q487*H487</f>
        <v>0</v>
      </c>
      <c r="S487" s="137">
        <v>0</v>
      </c>
      <c r="T487" s="138">
        <f>S487*H487</f>
        <v>0</v>
      </c>
      <c r="AR487" s="139" t="s">
        <v>847</v>
      </c>
      <c r="AT487" s="139" t="s">
        <v>156</v>
      </c>
      <c r="AU487" s="139" t="s">
        <v>86</v>
      </c>
      <c r="AY487" s="17" t="s">
        <v>153</v>
      </c>
      <c r="BE487" s="140">
        <f>IF(N487="základní",J487,0)</f>
        <v>3060.62</v>
      </c>
      <c r="BF487" s="140">
        <f>IF(N487="snížená",J487,0)</f>
        <v>0</v>
      </c>
      <c r="BG487" s="140">
        <f>IF(N487="zákl. přenesená",J487,0)</f>
        <v>0</v>
      </c>
      <c r="BH487" s="140">
        <f>IF(N487="sníž. přenesená",J487,0)</f>
        <v>0</v>
      </c>
      <c r="BI487" s="140">
        <f>IF(N487="nulová",J487,0)</f>
        <v>0</v>
      </c>
      <c r="BJ487" s="17" t="s">
        <v>84</v>
      </c>
      <c r="BK487" s="140">
        <f>ROUND(I487*H487,2)</f>
        <v>3060.62</v>
      </c>
      <c r="BL487" s="17" t="s">
        <v>847</v>
      </c>
      <c r="BM487" s="139" t="s">
        <v>1016</v>
      </c>
    </row>
    <row r="488" spans="2:65" s="1" customFormat="1">
      <c r="B488" s="33"/>
      <c r="D488" s="141" t="s">
        <v>163</v>
      </c>
      <c r="F488" s="142" t="s">
        <v>849</v>
      </c>
      <c r="I488" s="143"/>
      <c r="L488" s="33"/>
      <c r="M488" s="176"/>
      <c r="N488" s="177"/>
      <c r="O488" s="177"/>
      <c r="P488" s="177"/>
      <c r="Q488" s="177"/>
      <c r="R488" s="177"/>
      <c r="S488" s="177"/>
      <c r="T488" s="178"/>
      <c r="AT488" s="17" t="s">
        <v>163</v>
      </c>
      <c r="AU488" s="17" t="s">
        <v>86</v>
      </c>
    </row>
    <row r="489" spans="2:65" s="1" customFormat="1" ht="6.95" customHeight="1">
      <c r="B489" s="42"/>
      <c r="C489" s="43"/>
      <c r="D489" s="43"/>
      <c r="E489" s="43"/>
      <c r="F489" s="43"/>
      <c r="G489" s="43"/>
      <c r="H489" s="43"/>
      <c r="I489" s="43"/>
      <c r="J489" s="43"/>
      <c r="K489" s="43"/>
      <c r="L489" s="33"/>
    </row>
  </sheetData>
  <sheetProtection password="CC35" sheet="1" objects="1" scenarios="1" formatColumns="0" formatRows="0" autoFilter="0"/>
  <autoFilter ref="C97:K488" xr:uid="{00000000-0009-0000-0000-000007000000}"/>
  <mergeCells count="9">
    <mergeCell ref="E50:H50"/>
    <mergeCell ref="E88:H88"/>
    <mergeCell ref="E90:H90"/>
    <mergeCell ref="L2:V2"/>
    <mergeCell ref="E7:H7"/>
    <mergeCell ref="E9:H9"/>
    <mergeCell ref="E18:H18"/>
    <mergeCell ref="E27:H27"/>
    <mergeCell ref="E48:H48"/>
  </mergeCells>
  <hyperlinks>
    <hyperlink ref="F102" r:id="rId1" xr:uid="{00000000-0004-0000-0700-000000000000}"/>
    <hyperlink ref="F106" r:id="rId2" xr:uid="{00000000-0004-0000-0700-000001000000}"/>
    <hyperlink ref="F113" r:id="rId3" xr:uid="{00000000-0004-0000-0700-000002000000}"/>
    <hyperlink ref="F115" r:id="rId4" xr:uid="{00000000-0004-0000-0700-000003000000}"/>
    <hyperlink ref="F117" r:id="rId5" xr:uid="{00000000-0004-0000-0700-000004000000}"/>
    <hyperlink ref="F125" r:id="rId6" xr:uid="{00000000-0004-0000-0700-000005000000}"/>
    <hyperlink ref="F128" r:id="rId7" xr:uid="{00000000-0004-0000-0700-000006000000}"/>
    <hyperlink ref="F130" r:id="rId8" xr:uid="{00000000-0004-0000-0700-000007000000}"/>
    <hyperlink ref="F138" r:id="rId9" xr:uid="{00000000-0004-0000-0700-000008000000}"/>
    <hyperlink ref="F141" r:id="rId10" xr:uid="{00000000-0004-0000-0700-000009000000}"/>
    <hyperlink ref="F148" r:id="rId11" xr:uid="{00000000-0004-0000-0700-00000A000000}"/>
    <hyperlink ref="F155" r:id="rId12" xr:uid="{00000000-0004-0000-0700-00000B000000}"/>
    <hyperlink ref="F162" r:id="rId13" xr:uid="{00000000-0004-0000-0700-00000C000000}"/>
    <hyperlink ref="F166" r:id="rId14" xr:uid="{00000000-0004-0000-0700-00000D000000}"/>
    <hyperlink ref="F173" r:id="rId15" xr:uid="{00000000-0004-0000-0700-00000E000000}"/>
    <hyperlink ref="F177" r:id="rId16" xr:uid="{00000000-0004-0000-0700-00000F000000}"/>
    <hyperlink ref="F184" r:id="rId17" xr:uid="{00000000-0004-0000-0700-000010000000}"/>
    <hyperlink ref="F193" r:id="rId18" xr:uid="{00000000-0004-0000-0700-000011000000}"/>
    <hyperlink ref="F195" r:id="rId19" xr:uid="{00000000-0004-0000-0700-000012000000}"/>
    <hyperlink ref="F197" r:id="rId20" xr:uid="{00000000-0004-0000-0700-000013000000}"/>
    <hyperlink ref="F200" r:id="rId21" xr:uid="{00000000-0004-0000-0700-000014000000}"/>
    <hyperlink ref="F202" r:id="rId22" xr:uid="{00000000-0004-0000-0700-000015000000}"/>
    <hyperlink ref="F205" r:id="rId23" xr:uid="{00000000-0004-0000-0700-000016000000}"/>
    <hyperlink ref="F209" r:id="rId24" xr:uid="{00000000-0004-0000-0700-000017000000}"/>
    <hyperlink ref="F211" r:id="rId25" xr:uid="{00000000-0004-0000-0700-000018000000}"/>
    <hyperlink ref="F213" r:id="rId26" xr:uid="{00000000-0004-0000-0700-000019000000}"/>
    <hyperlink ref="F215" r:id="rId27" xr:uid="{00000000-0004-0000-0700-00001A000000}"/>
    <hyperlink ref="F217" r:id="rId28" xr:uid="{00000000-0004-0000-0700-00001B000000}"/>
    <hyperlink ref="F220" r:id="rId29" xr:uid="{00000000-0004-0000-0700-00001C000000}"/>
    <hyperlink ref="F223" r:id="rId30" xr:uid="{00000000-0004-0000-0700-00001D000000}"/>
    <hyperlink ref="F225" r:id="rId31" xr:uid="{00000000-0004-0000-0700-00001E000000}"/>
    <hyperlink ref="F227" r:id="rId32" xr:uid="{00000000-0004-0000-0700-00001F000000}"/>
    <hyperlink ref="F229" r:id="rId33" xr:uid="{00000000-0004-0000-0700-000020000000}"/>
    <hyperlink ref="F232" r:id="rId34" xr:uid="{00000000-0004-0000-0700-000021000000}"/>
    <hyperlink ref="F234" r:id="rId35" xr:uid="{00000000-0004-0000-0700-000022000000}"/>
    <hyperlink ref="F236" r:id="rId36" xr:uid="{00000000-0004-0000-0700-000023000000}"/>
    <hyperlink ref="F239" r:id="rId37" xr:uid="{00000000-0004-0000-0700-000024000000}"/>
    <hyperlink ref="F241" r:id="rId38" xr:uid="{00000000-0004-0000-0700-000025000000}"/>
    <hyperlink ref="F243" r:id="rId39" xr:uid="{00000000-0004-0000-0700-000026000000}"/>
    <hyperlink ref="F245" r:id="rId40" xr:uid="{00000000-0004-0000-0700-000027000000}"/>
    <hyperlink ref="F247" r:id="rId41" xr:uid="{00000000-0004-0000-0700-000028000000}"/>
    <hyperlink ref="F249" r:id="rId42" xr:uid="{00000000-0004-0000-0700-000029000000}"/>
    <hyperlink ref="F251" r:id="rId43" xr:uid="{00000000-0004-0000-0700-00002A000000}"/>
    <hyperlink ref="F253" r:id="rId44" xr:uid="{00000000-0004-0000-0700-00002B000000}"/>
    <hyperlink ref="F257" r:id="rId45" xr:uid="{00000000-0004-0000-0700-00002C000000}"/>
    <hyperlink ref="F261" r:id="rId46" xr:uid="{00000000-0004-0000-0700-00002D000000}"/>
    <hyperlink ref="F264" r:id="rId47" xr:uid="{00000000-0004-0000-0700-00002E000000}"/>
    <hyperlink ref="F272" r:id="rId48" xr:uid="{00000000-0004-0000-0700-00002F000000}"/>
    <hyperlink ref="F284" r:id="rId49" xr:uid="{00000000-0004-0000-0700-000030000000}"/>
    <hyperlink ref="F291" r:id="rId50" xr:uid="{00000000-0004-0000-0700-000031000000}"/>
    <hyperlink ref="F300" r:id="rId51" xr:uid="{00000000-0004-0000-0700-000032000000}"/>
    <hyperlink ref="F310" r:id="rId52" xr:uid="{00000000-0004-0000-0700-000033000000}"/>
    <hyperlink ref="F315" r:id="rId53" xr:uid="{00000000-0004-0000-0700-000034000000}"/>
    <hyperlink ref="F325" r:id="rId54" xr:uid="{00000000-0004-0000-0700-000035000000}"/>
    <hyperlink ref="F334" r:id="rId55" xr:uid="{00000000-0004-0000-0700-000036000000}"/>
    <hyperlink ref="F337" r:id="rId56" xr:uid="{00000000-0004-0000-0700-000037000000}"/>
    <hyperlink ref="F340" r:id="rId57" xr:uid="{00000000-0004-0000-0700-000038000000}"/>
    <hyperlink ref="F347" r:id="rId58" xr:uid="{00000000-0004-0000-0700-000039000000}"/>
    <hyperlink ref="F354" r:id="rId59" xr:uid="{00000000-0004-0000-0700-00003A000000}"/>
    <hyperlink ref="F357" r:id="rId60" xr:uid="{00000000-0004-0000-0700-00003B000000}"/>
    <hyperlink ref="F360" r:id="rId61" xr:uid="{00000000-0004-0000-0700-00003C000000}"/>
    <hyperlink ref="F365" r:id="rId62" xr:uid="{00000000-0004-0000-0700-00003D000000}"/>
    <hyperlink ref="F370" r:id="rId63" xr:uid="{00000000-0004-0000-0700-00003E000000}"/>
    <hyperlink ref="F373" r:id="rId64" xr:uid="{00000000-0004-0000-0700-00003F000000}"/>
    <hyperlink ref="F380" r:id="rId65" xr:uid="{00000000-0004-0000-0700-000040000000}"/>
    <hyperlink ref="F382" r:id="rId66" xr:uid="{00000000-0004-0000-0700-000041000000}"/>
    <hyperlink ref="F384" r:id="rId67" xr:uid="{00000000-0004-0000-0700-000042000000}"/>
    <hyperlink ref="F386" r:id="rId68" xr:uid="{00000000-0004-0000-0700-000043000000}"/>
    <hyperlink ref="F393" r:id="rId69" xr:uid="{00000000-0004-0000-0700-000044000000}"/>
    <hyperlink ref="F398" r:id="rId70" xr:uid="{00000000-0004-0000-0700-000045000000}"/>
    <hyperlink ref="F405" r:id="rId71" xr:uid="{00000000-0004-0000-0700-000046000000}"/>
    <hyperlink ref="F414" r:id="rId72" xr:uid="{00000000-0004-0000-0700-000047000000}"/>
    <hyperlink ref="F417" r:id="rId73" xr:uid="{00000000-0004-0000-0700-000048000000}"/>
    <hyperlink ref="F421" r:id="rId74" xr:uid="{00000000-0004-0000-0700-000049000000}"/>
    <hyperlink ref="F424" r:id="rId75" xr:uid="{00000000-0004-0000-0700-00004A000000}"/>
    <hyperlink ref="F431" r:id="rId76" xr:uid="{00000000-0004-0000-0700-00004B000000}"/>
    <hyperlink ref="F433" r:id="rId77" xr:uid="{00000000-0004-0000-0700-00004C000000}"/>
    <hyperlink ref="F440" r:id="rId78" xr:uid="{00000000-0004-0000-0700-00004D000000}"/>
    <hyperlink ref="F448" r:id="rId79" xr:uid="{00000000-0004-0000-0700-00004E000000}"/>
    <hyperlink ref="F451" r:id="rId80" xr:uid="{00000000-0004-0000-0700-00004F000000}"/>
    <hyperlink ref="F454" r:id="rId81" xr:uid="{00000000-0004-0000-0700-000050000000}"/>
    <hyperlink ref="F456" r:id="rId82" xr:uid="{00000000-0004-0000-0700-000051000000}"/>
    <hyperlink ref="F464" r:id="rId83" xr:uid="{00000000-0004-0000-0700-000052000000}"/>
    <hyperlink ref="F466" r:id="rId84" xr:uid="{00000000-0004-0000-0700-000053000000}"/>
    <hyperlink ref="F469" r:id="rId85" xr:uid="{00000000-0004-0000-0700-000054000000}"/>
    <hyperlink ref="F482" r:id="rId86" xr:uid="{00000000-0004-0000-0700-000055000000}"/>
    <hyperlink ref="F484" r:id="rId87" xr:uid="{00000000-0004-0000-0700-000056000000}"/>
    <hyperlink ref="F488" r:id="rId88" xr:uid="{00000000-0004-0000-0700-000057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89"/>
  <headerFooter>
    <oddFooter>&amp;CStrana &amp;P z &amp;N</oddFooter>
  </headerFooter>
  <drawing r:id="rId9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BM489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107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1160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ROUND(J98, 2)</f>
        <v>155502.29999999999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ROUND((SUM(BE98:BE488)),  2)</f>
        <v>155502.29999999999</v>
      </c>
      <c r="I33" s="90">
        <v>0.21</v>
      </c>
      <c r="J33" s="89">
        <f>ROUND(((SUM(BE98:BE488))*I33),  2)</f>
        <v>32655.48</v>
      </c>
      <c r="L33" s="33"/>
    </row>
    <row r="34" spans="2:12" s="1" customFormat="1" ht="14.45" customHeight="1">
      <c r="B34" s="33"/>
      <c r="E34" s="27" t="s">
        <v>48</v>
      </c>
      <c r="F34" s="89">
        <f>ROUND((SUM(BF98:BF488)),  2)</f>
        <v>0</v>
      </c>
      <c r="I34" s="90">
        <v>0.12</v>
      </c>
      <c r="J34" s="89">
        <f>ROUND(((SUM(BF98:BF488))*I34),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ROUND((SUM(BG98:BG488)),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ROUND((SUM(BH98:BH488)),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ROUND((SUM(BI98:BI488)),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188157.78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08 - 6.NP - č. 614a - Koupelna typ A2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J98</f>
        <v>155502.30000000002</v>
      </c>
      <c r="L59" s="33"/>
      <c r="AU59" s="17" t="s">
        <v>117</v>
      </c>
    </row>
    <row r="60" spans="2:47" s="8" customFormat="1" ht="24.95" customHeight="1">
      <c r="B60" s="100"/>
      <c r="D60" s="101" t="s">
        <v>118</v>
      </c>
      <c r="E60" s="102"/>
      <c r="F60" s="102"/>
      <c r="G60" s="102"/>
      <c r="H60" s="102"/>
      <c r="I60" s="102"/>
      <c r="J60" s="103">
        <f>J99</f>
        <v>57560.450000000004</v>
      </c>
      <c r="L60" s="100"/>
    </row>
    <row r="61" spans="2:47" s="9" customFormat="1" ht="19.899999999999999" customHeight="1">
      <c r="B61" s="104"/>
      <c r="D61" s="105" t="s">
        <v>119</v>
      </c>
      <c r="E61" s="106"/>
      <c r="F61" s="106"/>
      <c r="G61" s="106"/>
      <c r="H61" s="106"/>
      <c r="I61" s="106"/>
      <c r="J61" s="107">
        <f>J100</f>
        <v>34853.150000000009</v>
      </c>
      <c r="L61" s="104"/>
    </row>
    <row r="62" spans="2:47" s="9" customFormat="1" ht="19.899999999999999" customHeight="1">
      <c r="B62" s="104"/>
      <c r="D62" s="105" t="s">
        <v>120</v>
      </c>
      <c r="E62" s="106"/>
      <c r="F62" s="106"/>
      <c r="G62" s="106"/>
      <c r="H62" s="106"/>
      <c r="I62" s="106"/>
      <c r="J62" s="107">
        <f>J139</f>
        <v>13344.42</v>
      </c>
      <c r="L62" s="104"/>
    </row>
    <row r="63" spans="2:47" s="9" customFormat="1" ht="19.899999999999999" customHeight="1">
      <c r="B63" s="104"/>
      <c r="D63" s="105" t="s">
        <v>121</v>
      </c>
      <c r="E63" s="106"/>
      <c r="F63" s="106"/>
      <c r="G63" s="106"/>
      <c r="H63" s="106"/>
      <c r="I63" s="106"/>
      <c r="J63" s="107">
        <f>J191</f>
        <v>6129.8900000000012</v>
      </c>
      <c r="L63" s="104"/>
    </row>
    <row r="64" spans="2:47" s="9" customFormat="1" ht="19.899999999999999" customHeight="1">
      <c r="B64" s="104"/>
      <c r="D64" s="105" t="s">
        <v>122</v>
      </c>
      <c r="E64" s="106"/>
      <c r="F64" s="106"/>
      <c r="G64" s="106"/>
      <c r="H64" s="106"/>
      <c r="I64" s="106"/>
      <c r="J64" s="107">
        <f>J203</f>
        <v>3232.99</v>
      </c>
      <c r="L64" s="104"/>
    </row>
    <row r="65" spans="2:12" s="8" customFormat="1" ht="24.95" customHeight="1">
      <c r="B65" s="100"/>
      <c r="D65" s="101" t="s">
        <v>123</v>
      </c>
      <c r="E65" s="102"/>
      <c r="F65" s="102"/>
      <c r="G65" s="102"/>
      <c r="H65" s="102"/>
      <c r="I65" s="102"/>
      <c r="J65" s="103">
        <f>J206</f>
        <v>94881.23000000001</v>
      </c>
      <c r="L65" s="100"/>
    </row>
    <row r="66" spans="2:12" s="9" customFormat="1" ht="19.899999999999999" customHeight="1">
      <c r="B66" s="104"/>
      <c r="D66" s="105" t="s">
        <v>124</v>
      </c>
      <c r="E66" s="106"/>
      <c r="F66" s="106"/>
      <c r="G66" s="106"/>
      <c r="H66" s="106"/>
      <c r="I66" s="106"/>
      <c r="J66" s="107">
        <f>J207</f>
        <v>6328.6600000000008</v>
      </c>
      <c r="L66" s="104"/>
    </row>
    <row r="67" spans="2:12" s="9" customFormat="1" ht="19.899999999999999" customHeight="1">
      <c r="B67" s="104"/>
      <c r="D67" s="105" t="s">
        <v>125</v>
      </c>
      <c r="E67" s="106"/>
      <c r="F67" s="106"/>
      <c r="G67" s="106"/>
      <c r="H67" s="106"/>
      <c r="I67" s="106"/>
      <c r="J67" s="107">
        <f>J221</f>
        <v>7259.3</v>
      </c>
      <c r="L67" s="104"/>
    </row>
    <row r="68" spans="2:12" s="9" customFormat="1" ht="19.899999999999999" customHeight="1">
      <c r="B68" s="104"/>
      <c r="D68" s="105" t="s">
        <v>126</v>
      </c>
      <c r="E68" s="106"/>
      <c r="F68" s="106"/>
      <c r="G68" s="106"/>
      <c r="H68" s="106"/>
      <c r="I68" s="106"/>
      <c r="J68" s="107">
        <f>J237</f>
        <v>21093.710000000003</v>
      </c>
      <c r="L68" s="104"/>
    </row>
    <row r="69" spans="2:12" s="9" customFormat="1" ht="19.899999999999999" customHeight="1">
      <c r="B69" s="104"/>
      <c r="D69" s="105" t="s">
        <v>127</v>
      </c>
      <c r="E69" s="106"/>
      <c r="F69" s="106"/>
      <c r="G69" s="106"/>
      <c r="H69" s="106"/>
      <c r="I69" s="106"/>
      <c r="J69" s="107">
        <f>J273</f>
        <v>4781.0400000000009</v>
      </c>
      <c r="L69" s="104"/>
    </row>
    <row r="70" spans="2:12" s="9" customFormat="1" ht="19.899999999999999" customHeight="1">
      <c r="B70" s="104"/>
      <c r="D70" s="105" t="s">
        <v>128</v>
      </c>
      <c r="E70" s="106"/>
      <c r="F70" s="106"/>
      <c r="G70" s="106"/>
      <c r="H70" s="106"/>
      <c r="I70" s="106"/>
      <c r="J70" s="107">
        <f>J326</f>
        <v>1391.25</v>
      </c>
      <c r="L70" s="104"/>
    </row>
    <row r="71" spans="2:12" s="9" customFormat="1" ht="19.899999999999999" customHeight="1">
      <c r="B71" s="104"/>
      <c r="D71" s="105" t="s">
        <v>130</v>
      </c>
      <c r="E71" s="106"/>
      <c r="F71" s="106"/>
      <c r="G71" s="106"/>
      <c r="H71" s="106"/>
      <c r="I71" s="106"/>
      <c r="J71" s="107">
        <f>J338</f>
        <v>7566.69</v>
      </c>
      <c r="L71" s="104"/>
    </row>
    <row r="72" spans="2:12" s="9" customFormat="1" ht="19.899999999999999" customHeight="1">
      <c r="B72" s="104"/>
      <c r="D72" s="105" t="s">
        <v>131</v>
      </c>
      <c r="E72" s="106"/>
      <c r="F72" s="106"/>
      <c r="G72" s="106"/>
      <c r="H72" s="106"/>
      <c r="I72" s="106"/>
      <c r="J72" s="107">
        <f>J358</f>
        <v>1144.53</v>
      </c>
      <c r="L72" s="104"/>
    </row>
    <row r="73" spans="2:12" s="9" customFormat="1" ht="19.899999999999999" customHeight="1">
      <c r="B73" s="104"/>
      <c r="D73" s="105" t="s">
        <v>132</v>
      </c>
      <c r="E73" s="106"/>
      <c r="F73" s="106"/>
      <c r="G73" s="106"/>
      <c r="H73" s="106"/>
      <c r="I73" s="106"/>
      <c r="J73" s="107">
        <f>J371</f>
        <v>11856.660000000002</v>
      </c>
      <c r="L73" s="104"/>
    </row>
    <row r="74" spans="2:12" s="9" customFormat="1" ht="19.899999999999999" customHeight="1">
      <c r="B74" s="104"/>
      <c r="D74" s="105" t="s">
        <v>133</v>
      </c>
      <c r="E74" s="106"/>
      <c r="F74" s="106"/>
      <c r="G74" s="106"/>
      <c r="H74" s="106"/>
      <c r="I74" s="106"/>
      <c r="J74" s="107">
        <f>J422</f>
        <v>30234.920000000002</v>
      </c>
      <c r="L74" s="104"/>
    </row>
    <row r="75" spans="2:12" s="9" customFormat="1" ht="19.899999999999999" customHeight="1">
      <c r="B75" s="104"/>
      <c r="D75" s="105" t="s">
        <v>134</v>
      </c>
      <c r="E75" s="106"/>
      <c r="F75" s="106"/>
      <c r="G75" s="106"/>
      <c r="H75" s="106"/>
      <c r="I75" s="106"/>
      <c r="J75" s="107">
        <f>J452</f>
        <v>1827.94</v>
      </c>
      <c r="L75" s="104"/>
    </row>
    <row r="76" spans="2:12" s="9" customFormat="1" ht="19.899999999999999" customHeight="1">
      <c r="B76" s="104"/>
      <c r="D76" s="105" t="s">
        <v>135</v>
      </c>
      <c r="E76" s="106"/>
      <c r="F76" s="106"/>
      <c r="G76" s="106"/>
      <c r="H76" s="106"/>
      <c r="I76" s="106"/>
      <c r="J76" s="107">
        <f>J467</f>
        <v>1396.53</v>
      </c>
      <c r="L76" s="104"/>
    </row>
    <row r="77" spans="2:12" s="8" customFormat="1" ht="24.95" customHeight="1">
      <c r="B77" s="100"/>
      <c r="D77" s="101" t="s">
        <v>136</v>
      </c>
      <c r="E77" s="102"/>
      <c r="F77" s="102"/>
      <c r="G77" s="102"/>
      <c r="H77" s="102"/>
      <c r="I77" s="102"/>
      <c r="J77" s="103">
        <f>J485</f>
        <v>3060.62</v>
      </c>
      <c r="L77" s="100"/>
    </row>
    <row r="78" spans="2:12" s="9" customFormat="1" ht="19.899999999999999" customHeight="1">
      <c r="B78" s="104"/>
      <c r="D78" s="105" t="s">
        <v>137</v>
      </c>
      <c r="E78" s="106"/>
      <c r="F78" s="106"/>
      <c r="G78" s="106"/>
      <c r="H78" s="106"/>
      <c r="I78" s="106"/>
      <c r="J78" s="107">
        <f>J486</f>
        <v>3060.62</v>
      </c>
      <c r="L78" s="104"/>
    </row>
    <row r="79" spans="2:12" s="1" customFormat="1" ht="21.75" customHeight="1">
      <c r="B79" s="33"/>
      <c r="L79" s="33"/>
    </row>
    <row r="80" spans="2:12" s="1" customFormat="1" ht="6.95" customHeight="1">
      <c r="B80" s="42"/>
      <c r="C80" s="43"/>
      <c r="D80" s="43"/>
      <c r="E80" s="43"/>
      <c r="F80" s="43"/>
      <c r="G80" s="43"/>
      <c r="H80" s="43"/>
      <c r="I80" s="43"/>
      <c r="J80" s="43"/>
      <c r="K80" s="43"/>
      <c r="L80" s="33"/>
    </row>
    <row r="84" spans="2:12" s="1" customFormat="1" ht="6.95" customHeight="1">
      <c r="B84" s="44"/>
      <c r="C84" s="45"/>
      <c r="D84" s="45"/>
      <c r="E84" s="45"/>
      <c r="F84" s="45"/>
      <c r="G84" s="45"/>
      <c r="H84" s="45"/>
      <c r="I84" s="45"/>
      <c r="J84" s="45"/>
      <c r="K84" s="45"/>
      <c r="L84" s="33"/>
    </row>
    <row r="85" spans="2:12" s="1" customFormat="1" ht="24.95" customHeight="1">
      <c r="B85" s="33"/>
      <c r="C85" s="21" t="s">
        <v>138</v>
      </c>
      <c r="L85" s="33"/>
    </row>
    <row r="86" spans="2:12" s="1" customFormat="1" ht="6.95" customHeight="1">
      <c r="B86" s="33"/>
      <c r="L86" s="33"/>
    </row>
    <row r="87" spans="2:12" s="1" customFormat="1" ht="12" customHeight="1">
      <c r="B87" s="33"/>
      <c r="C87" s="27" t="s">
        <v>16</v>
      </c>
      <c r="L87" s="33"/>
    </row>
    <row r="88" spans="2:12" s="1" customFormat="1" ht="16.5" customHeight="1">
      <c r="B88" s="33"/>
      <c r="E88" s="303" t="str">
        <f>E7</f>
        <v>Rekonstrukce hygienických prostor ISŠT, Benešov, Černoleská 1997</v>
      </c>
      <c r="F88" s="304"/>
      <c r="G88" s="304"/>
      <c r="H88" s="304"/>
      <c r="L88" s="33"/>
    </row>
    <row r="89" spans="2:12" s="1" customFormat="1" ht="12" customHeight="1">
      <c r="B89" s="33"/>
      <c r="C89" s="27" t="s">
        <v>112</v>
      </c>
      <c r="L89" s="33"/>
    </row>
    <row r="90" spans="2:12" s="1" customFormat="1" ht="16.5" customHeight="1">
      <c r="B90" s="33"/>
      <c r="E90" s="276" t="str">
        <f>E9</f>
        <v>08 - 6.NP - č. 614a - Koupelna typ A2</v>
      </c>
      <c r="F90" s="302"/>
      <c r="G90" s="302"/>
      <c r="H90" s="302"/>
      <c r="L90" s="33"/>
    </row>
    <row r="91" spans="2:12" s="1" customFormat="1" ht="6.95" customHeight="1">
      <c r="B91" s="33"/>
      <c r="L91" s="33"/>
    </row>
    <row r="92" spans="2:12" s="1" customFormat="1" ht="12" customHeight="1">
      <c r="B92" s="33"/>
      <c r="C92" s="27" t="s">
        <v>22</v>
      </c>
      <c r="F92" s="25" t="str">
        <f>F12</f>
        <v>Benešov, Černoleská 1997</v>
      </c>
      <c r="I92" s="27" t="s">
        <v>24</v>
      </c>
      <c r="J92" s="50">
        <f>IF(J12="","",J12)</f>
        <v>45880</v>
      </c>
      <c r="L92" s="33"/>
    </row>
    <row r="93" spans="2:12" s="1" customFormat="1" ht="6.95" customHeight="1">
      <c r="B93" s="33"/>
      <c r="L93" s="33"/>
    </row>
    <row r="94" spans="2:12" s="1" customFormat="1" ht="25.7" customHeight="1">
      <c r="B94" s="33"/>
      <c r="C94" s="27" t="s">
        <v>27</v>
      </c>
      <c r="F94" s="25" t="str">
        <f>E15</f>
        <v>Integrovaná střední škola technická</v>
      </c>
      <c r="I94" s="27" t="s">
        <v>34</v>
      </c>
      <c r="J94" s="31" t="str">
        <f>E21</f>
        <v>Ing. arch. Ondřej Lovíšek</v>
      </c>
      <c r="L94" s="33"/>
    </row>
    <row r="95" spans="2:12" s="1" customFormat="1" ht="15.2" customHeight="1">
      <c r="B95" s="33"/>
      <c r="C95" s="27" t="s">
        <v>33</v>
      </c>
      <c r="F95" s="25" t="str">
        <f>IF(E18="","",E18)</f>
        <v>OTISTAV s.r.o.</v>
      </c>
      <c r="I95" s="27" t="s">
        <v>38</v>
      </c>
      <c r="J95" s="31" t="str">
        <f>E24</f>
        <v xml:space="preserve"> </v>
      </c>
      <c r="L95" s="33"/>
    </row>
    <row r="96" spans="2:12" s="1" customFormat="1" ht="10.35" customHeight="1">
      <c r="B96" s="33"/>
      <c r="L96" s="33"/>
    </row>
    <row r="97" spans="2:65" s="10" customFormat="1" ht="29.25" customHeight="1">
      <c r="B97" s="108"/>
      <c r="C97" s="109" t="s">
        <v>139</v>
      </c>
      <c r="D97" s="110" t="s">
        <v>61</v>
      </c>
      <c r="E97" s="110" t="s">
        <v>57</v>
      </c>
      <c r="F97" s="110" t="s">
        <v>58</v>
      </c>
      <c r="G97" s="110" t="s">
        <v>140</v>
      </c>
      <c r="H97" s="110" t="s">
        <v>141</v>
      </c>
      <c r="I97" s="110" t="s">
        <v>142</v>
      </c>
      <c r="J97" s="110" t="s">
        <v>116</v>
      </c>
      <c r="K97" s="111" t="s">
        <v>143</v>
      </c>
      <c r="L97" s="108"/>
      <c r="M97" s="57" t="s">
        <v>32</v>
      </c>
      <c r="N97" s="58" t="s">
        <v>46</v>
      </c>
      <c r="O97" s="58" t="s">
        <v>144</v>
      </c>
      <c r="P97" s="58" t="s">
        <v>145</v>
      </c>
      <c r="Q97" s="58" t="s">
        <v>146</v>
      </c>
      <c r="R97" s="58" t="s">
        <v>147</v>
      </c>
      <c r="S97" s="58" t="s">
        <v>148</v>
      </c>
      <c r="T97" s="59" t="s">
        <v>149</v>
      </c>
    </row>
    <row r="98" spans="2:65" s="1" customFormat="1" ht="22.9" customHeight="1">
      <c r="B98" s="33"/>
      <c r="C98" s="62" t="s">
        <v>150</v>
      </c>
      <c r="J98" s="112">
        <f>BK98</f>
        <v>155502.30000000002</v>
      </c>
      <c r="L98" s="33"/>
      <c r="M98" s="60"/>
      <c r="N98" s="51"/>
      <c r="O98" s="51"/>
      <c r="P98" s="113">
        <f>P99+P206+P485</f>
        <v>0</v>
      </c>
      <c r="Q98" s="51"/>
      <c r="R98" s="113">
        <f>R99+R206+R485</f>
        <v>3.1764213049999999</v>
      </c>
      <c r="S98" s="51"/>
      <c r="T98" s="114">
        <f>T99+T206+T485</f>
        <v>2.3252879999999996</v>
      </c>
      <c r="AT98" s="17" t="s">
        <v>75</v>
      </c>
      <c r="AU98" s="17" t="s">
        <v>117</v>
      </c>
      <c r="BK98" s="115">
        <f>BK99+BK206+BK485</f>
        <v>155502.30000000002</v>
      </c>
    </row>
    <row r="99" spans="2:65" s="11" customFormat="1" ht="25.9" customHeight="1">
      <c r="B99" s="116"/>
      <c r="D99" s="117" t="s">
        <v>75</v>
      </c>
      <c r="E99" s="118" t="s">
        <v>151</v>
      </c>
      <c r="F99" s="118" t="s">
        <v>152</v>
      </c>
      <c r="I99" s="119"/>
      <c r="J99" s="120">
        <f>BK99</f>
        <v>57560.450000000004</v>
      </c>
      <c r="L99" s="116"/>
      <c r="M99" s="121"/>
      <c r="P99" s="122">
        <f>P100+P139+P191+P203</f>
        <v>0</v>
      </c>
      <c r="R99" s="122">
        <f>R100+R139+R191+R203</f>
        <v>2.5425717999999997</v>
      </c>
      <c r="T99" s="123">
        <f>T100+T139+T191+T203</f>
        <v>2.2224179999999998</v>
      </c>
      <c r="AR99" s="117" t="s">
        <v>84</v>
      </c>
      <c r="AT99" s="124" t="s">
        <v>75</v>
      </c>
      <c r="AU99" s="124" t="s">
        <v>76</v>
      </c>
      <c r="AY99" s="117" t="s">
        <v>153</v>
      </c>
      <c r="BK99" s="125">
        <f>BK100+BK139+BK191+BK203</f>
        <v>57560.450000000004</v>
      </c>
    </row>
    <row r="100" spans="2:65" s="11" customFormat="1" ht="22.9" customHeight="1">
      <c r="B100" s="116"/>
      <c r="D100" s="117" t="s">
        <v>75</v>
      </c>
      <c r="E100" s="126" t="s">
        <v>154</v>
      </c>
      <c r="F100" s="126" t="s">
        <v>155</v>
      </c>
      <c r="I100" s="119"/>
      <c r="J100" s="127">
        <f>BK100</f>
        <v>34853.150000000009</v>
      </c>
      <c r="L100" s="116"/>
      <c r="M100" s="121"/>
      <c r="P100" s="122">
        <f>SUM(P101:P138)</f>
        <v>0</v>
      </c>
      <c r="R100" s="122">
        <f>SUM(R101:R138)</f>
        <v>2.5421725799999999</v>
      </c>
      <c r="T100" s="123">
        <f>SUM(T101:T138)</f>
        <v>0</v>
      </c>
      <c r="AR100" s="117" t="s">
        <v>84</v>
      </c>
      <c r="AT100" s="124" t="s">
        <v>75</v>
      </c>
      <c r="AU100" s="124" t="s">
        <v>84</v>
      </c>
      <c r="AY100" s="117" t="s">
        <v>153</v>
      </c>
      <c r="BK100" s="125">
        <f>SUM(BK101:BK138)</f>
        <v>34853.150000000009</v>
      </c>
    </row>
    <row r="101" spans="2:65" s="1" customFormat="1" ht="16.5" customHeight="1">
      <c r="B101" s="33"/>
      <c r="C101" s="128" t="s">
        <v>84</v>
      </c>
      <c r="D101" s="128" t="s">
        <v>156</v>
      </c>
      <c r="E101" s="129" t="s">
        <v>157</v>
      </c>
      <c r="F101" s="130" t="s">
        <v>158</v>
      </c>
      <c r="G101" s="131" t="s">
        <v>159</v>
      </c>
      <c r="H101" s="132">
        <v>3</v>
      </c>
      <c r="I101" s="133">
        <v>706.3</v>
      </c>
      <c r="J101" s="134">
        <f>ROUND(I101*H101,2)</f>
        <v>2118.9</v>
      </c>
      <c r="K101" s="130" t="s">
        <v>160</v>
      </c>
      <c r="L101" s="33"/>
      <c r="M101" s="135" t="s">
        <v>32</v>
      </c>
      <c r="N101" s="136" t="s">
        <v>47</v>
      </c>
      <c r="P101" s="137">
        <f>O101*H101</f>
        <v>0</v>
      </c>
      <c r="Q101" s="137">
        <v>5.6000000000000001E-2</v>
      </c>
      <c r="R101" s="137">
        <f>Q101*H101</f>
        <v>0.16800000000000001</v>
      </c>
      <c r="S101" s="137">
        <v>0</v>
      </c>
      <c r="T101" s="138">
        <f>S101*H101</f>
        <v>0</v>
      </c>
      <c r="AR101" s="139" t="s">
        <v>161</v>
      </c>
      <c r="AT101" s="139" t="s">
        <v>156</v>
      </c>
      <c r="AU101" s="139" t="s">
        <v>86</v>
      </c>
      <c r="AY101" s="17" t="s">
        <v>153</v>
      </c>
      <c r="BE101" s="140">
        <f>IF(N101="základní",J101,0)</f>
        <v>2118.9</v>
      </c>
      <c r="BF101" s="140">
        <f>IF(N101="snížená",J101,0)</f>
        <v>0</v>
      </c>
      <c r="BG101" s="140">
        <f>IF(N101="zákl. přenesená",J101,0)</f>
        <v>0</v>
      </c>
      <c r="BH101" s="140">
        <f>IF(N101="sníž. přenesená",J101,0)</f>
        <v>0</v>
      </c>
      <c r="BI101" s="140">
        <f>IF(N101="nulová",J101,0)</f>
        <v>0</v>
      </c>
      <c r="BJ101" s="17" t="s">
        <v>84</v>
      </c>
      <c r="BK101" s="140">
        <f>ROUND(I101*H101,2)</f>
        <v>2118.9</v>
      </c>
      <c r="BL101" s="17" t="s">
        <v>161</v>
      </c>
      <c r="BM101" s="139" t="s">
        <v>1018</v>
      </c>
    </row>
    <row r="102" spans="2:65" s="1" customFormat="1">
      <c r="B102" s="33"/>
      <c r="D102" s="141" t="s">
        <v>163</v>
      </c>
      <c r="F102" s="142" t="s">
        <v>164</v>
      </c>
      <c r="I102" s="143"/>
      <c r="L102" s="33"/>
      <c r="M102" s="144"/>
      <c r="T102" s="54"/>
      <c r="AT102" s="17" t="s">
        <v>163</v>
      </c>
      <c r="AU102" s="17" t="s">
        <v>86</v>
      </c>
    </row>
    <row r="103" spans="2:65" s="12" customFormat="1">
      <c r="B103" s="145"/>
      <c r="D103" s="146" t="s">
        <v>165</v>
      </c>
      <c r="E103" s="147" t="s">
        <v>32</v>
      </c>
      <c r="F103" s="148" t="s">
        <v>166</v>
      </c>
      <c r="H103" s="147" t="s">
        <v>32</v>
      </c>
      <c r="I103" s="149"/>
      <c r="L103" s="145"/>
      <c r="M103" s="150"/>
      <c r="T103" s="151"/>
      <c r="AT103" s="147" t="s">
        <v>165</v>
      </c>
      <c r="AU103" s="147" t="s">
        <v>86</v>
      </c>
      <c r="AV103" s="12" t="s">
        <v>84</v>
      </c>
      <c r="AW103" s="12" t="s">
        <v>37</v>
      </c>
      <c r="AX103" s="12" t="s">
        <v>76</v>
      </c>
      <c r="AY103" s="147" t="s">
        <v>153</v>
      </c>
    </row>
    <row r="104" spans="2:65" s="13" customFormat="1">
      <c r="B104" s="152"/>
      <c r="D104" s="146" t="s">
        <v>165</v>
      </c>
      <c r="E104" s="153" t="s">
        <v>32</v>
      </c>
      <c r="F104" s="154" t="s">
        <v>167</v>
      </c>
      <c r="H104" s="155">
        <v>3</v>
      </c>
      <c r="I104" s="156"/>
      <c r="L104" s="152"/>
      <c r="M104" s="157"/>
      <c r="T104" s="158"/>
      <c r="AT104" s="153" t="s">
        <v>165</v>
      </c>
      <c r="AU104" s="153" t="s">
        <v>86</v>
      </c>
      <c r="AV104" s="13" t="s">
        <v>86</v>
      </c>
      <c r="AW104" s="13" t="s">
        <v>37</v>
      </c>
      <c r="AX104" s="13" t="s">
        <v>84</v>
      </c>
      <c r="AY104" s="153" t="s">
        <v>153</v>
      </c>
    </row>
    <row r="105" spans="2:65" s="1" customFormat="1" ht="16.5" customHeight="1">
      <c r="B105" s="33"/>
      <c r="C105" s="128" t="s">
        <v>86</v>
      </c>
      <c r="D105" s="128" t="s">
        <v>156</v>
      </c>
      <c r="E105" s="129" t="s">
        <v>180</v>
      </c>
      <c r="F105" s="130" t="s">
        <v>181</v>
      </c>
      <c r="G105" s="131" t="s">
        <v>159</v>
      </c>
      <c r="H105" s="132">
        <v>2.9940000000000002</v>
      </c>
      <c r="I105" s="133">
        <v>55.56</v>
      </c>
      <c r="J105" s="134">
        <f>ROUND(I105*H105,2)</f>
        <v>166.35</v>
      </c>
      <c r="K105" s="130" t="s">
        <v>160</v>
      </c>
      <c r="L105" s="33"/>
      <c r="M105" s="135" t="s">
        <v>32</v>
      </c>
      <c r="N105" s="136" t="s">
        <v>47</v>
      </c>
      <c r="P105" s="137">
        <f>O105*H105</f>
        <v>0</v>
      </c>
      <c r="Q105" s="137">
        <v>2.5999999999999998E-4</v>
      </c>
      <c r="R105" s="137">
        <f>Q105*H105</f>
        <v>7.7844000000000003E-4</v>
      </c>
      <c r="S105" s="137">
        <v>0</v>
      </c>
      <c r="T105" s="138">
        <f>S105*H105</f>
        <v>0</v>
      </c>
      <c r="AR105" s="139" t="s">
        <v>161</v>
      </c>
      <c r="AT105" s="139" t="s">
        <v>156</v>
      </c>
      <c r="AU105" s="139" t="s">
        <v>86</v>
      </c>
      <c r="AY105" s="17" t="s">
        <v>153</v>
      </c>
      <c r="BE105" s="140">
        <f>IF(N105="základní",J105,0)</f>
        <v>166.35</v>
      </c>
      <c r="BF105" s="140">
        <f>IF(N105="snížená",J105,0)</f>
        <v>0</v>
      </c>
      <c r="BG105" s="140">
        <f>IF(N105="zákl. přenesená",J105,0)</f>
        <v>0</v>
      </c>
      <c r="BH105" s="140">
        <f>IF(N105="sníž. přenesená",J105,0)</f>
        <v>0</v>
      </c>
      <c r="BI105" s="140">
        <f>IF(N105="nulová",J105,0)</f>
        <v>0</v>
      </c>
      <c r="BJ105" s="17" t="s">
        <v>84</v>
      </c>
      <c r="BK105" s="140">
        <f>ROUND(I105*H105,2)</f>
        <v>166.35</v>
      </c>
      <c r="BL105" s="17" t="s">
        <v>161</v>
      </c>
      <c r="BM105" s="139" t="s">
        <v>1019</v>
      </c>
    </row>
    <row r="106" spans="2:65" s="1" customFormat="1">
      <c r="B106" s="33"/>
      <c r="D106" s="141" t="s">
        <v>163</v>
      </c>
      <c r="F106" s="142" t="s">
        <v>183</v>
      </c>
      <c r="I106" s="143"/>
      <c r="L106" s="33"/>
      <c r="M106" s="144"/>
      <c r="T106" s="54"/>
      <c r="AT106" s="17" t="s">
        <v>163</v>
      </c>
      <c r="AU106" s="17" t="s">
        <v>86</v>
      </c>
    </row>
    <row r="107" spans="2:65" s="12" customFormat="1">
      <c r="B107" s="145"/>
      <c r="D107" s="146" t="s">
        <v>165</v>
      </c>
      <c r="E107" s="147" t="s">
        <v>32</v>
      </c>
      <c r="F107" s="148" t="s">
        <v>176</v>
      </c>
      <c r="H107" s="147" t="s">
        <v>32</v>
      </c>
      <c r="I107" s="149"/>
      <c r="L107" s="145"/>
      <c r="M107" s="150"/>
      <c r="T107" s="151"/>
      <c r="AT107" s="147" t="s">
        <v>165</v>
      </c>
      <c r="AU107" s="147" t="s">
        <v>86</v>
      </c>
      <c r="AV107" s="12" t="s">
        <v>84</v>
      </c>
      <c r="AW107" s="12" t="s">
        <v>37</v>
      </c>
      <c r="AX107" s="12" t="s">
        <v>76</v>
      </c>
      <c r="AY107" s="147" t="s">
        <v>153</v>
      </c>
    </row>
    <row r="108" spans="2:65" s="13" customFormat="1">
      <c r="B108" s="152"/>
      <c r="D108" s="146" t="s">
        <v>165</v>
      </c>
      <c r="E108" s="153" t="s">
        <v>32</v>
      </c>
      <c r="F108" s="154" t="s">
        <v>1020</v>
      </c>
      <c r="H108" s="155">
        <v>1.2709999999999999</v>
      </c>
      <c r="I108" s="156"/>
      <c r="L108" s="152"/>
      <c r="M108" s="157"/>
      <c r="T108" s="158"/>
      <c r="AT108" s="153" t="s">
        <v>165</v>
      </c>
      <c r="AU108" s="153" t="s">
        <v>86</v>
      </c>
      <c r="AV108" s="13" t="s">
        <v>86</v>
      </c>
      <c r="AW108" s="13" t="s">
        <v>37</v>
      </c>
      <c r="AX108" s="13" t="s">
        <v>76</v>
      </c>
      <c r="AY108" s="153" t="s">
        <v>153</v>
      </c>
    </row>
    <row r="109" spans="2:65" s="12" customFormat="1">
      <c r="B109" s="145"/>
      <c r="D109" s="146" t="s">
        <v>165</v>
      </c>
      <c r="E109" s="147" t="s">
        <v>32</v>
      </c>
      <c r="F109" s="148" t="s">
        <v>858</v>
      </c>
      <c r="H109" s="147" t="s">
        <v>32</v>
      </c>
      <c r="I109" s="149"/>
      <c r="L109" s="145"/>
      <c r="M109" s="150"/>
      <c r="T109" s="151"/>
      <c r="AT109" s="147" t="s">
        <v>165</v>
      </c>
      <c r="AU109" s="147" t="s">
        <v>86</v>
      </c>
      <c r="AV109" s="12" t="s">
        <v>84</v>
      </c>
      <c r="AW109" s="12" t="s">
        <v>37</v>
      </c>
      <c r="AX109" s="12" t="s">
        <v>76</v>
      </c>
      <c r="AY109" s="147" t="s">
        <v>153</v>
      </c>
    </row>
    <row r="110" spans="2:65" s="13" customFormat="1">
      <c r="B110" s="152"/>
      <c r="D110" s="146" t="s">
        <v>165</v>
      </c>
      <c r="E110" s="153" t="s">
        <v>32</v>
      </c>
      <c r="F110" s="154" t="s">
        <v>1021</v>
      </c>
      <c r="H110" s="155">
        <v>1.7230000000000001</v>
      </c>
      <c r="I110" s="156"/>
      <c r="L110" s="152"/>
      <c r="M110" s="157"/>
      <c r="T110" s="158"/>
      <c r="AT110" s="153" t="s">
        <v>165</v>
      </c>
      <c r="AU110" s="153" t="s">
        <v>86</v>
      </c>
      <c r="AV110" s="13" t="s">
        <v>86</v>
      </c>
      <c r="AW110" s="13" t="s">
        <v>37</v>
      </c>
      <c r="AX110" s="13" t="s">
        <v>76</v>
      </c>
      <c r="AY110" s="153" t="s">
        <v>153</v>
      </c>
    </row>
    <row r="111" spans="2:65" s="14" customFormat="1">
      <c r="B111" s="159"/>
      <c r="D111" s="146" t="s">
        <v>165</v>
      </c>
      <c r="E111" s="160" t="s">
        <v>32</v>
      </c>
      <c r="F111" s="161" t="s">
        <v>178</v>
      </c>
      <c r="H111" s="162">
        <v>2.9940000000000002</v>
      </c>
      <c r="I111" s="163"/>
      <c r="L111" s="159"/>
      <c r="M111" s="164"/>
      <c r="T111" s="165"/>
      <c r="AT111" s="160" t="s">
        <v>165</v>
      </c>
      <c r="AU111" s="160" t="s">
        <v>86</v>
      </c>
      <c r="AV111" s="14" t="s">
        <v>161</v>
      </c>
      <c r="AW111" s="14" t="s">
        <v>37</v>
      </c>
      <c r="AX111" s="14" t="s">
        <v>84</v>
      </c>
      <c r="AY111" s="160" t="s">
        <v>153</v>
      </c>
    </row>
    <row r="112" spans="2:65" s="1" customFormat="1" ht="24.2" customHeight="1">
      <c r="B112" s="33"/>
      <c r="C112" s="128" t="s">
        <v>179</v>
      </c>
      <c r="D112" s="128" t="s">
        <v>156</v>
      </c>
      <c r="E112" s="129" t="s">
        <v>168</v>
      </c>
      <c r="F112" s="130" t="s">
        <v>169</v>
      </c>
      <c r="G112" s="131" t="s">
        <v>159</v>
      </c>
      <c r="H112" s="132">
        <v>2.9940000000000002</v>
      </c>
      <c r="I112" s="133">
        <v>291.94</v>
      </c>
      <c r="J112" s="134">
        <f>ROUND(I112*H112,2)</f>
        <v>874.07</v>
      </c>
      <c r="K112" s="130" t="s">
        <v>160</v>
      </c>
      <c r="L112" s="33"/>
      <c r="M112" s="135" t="s">
        <v>32</v>
      </c>
      <c r="N112" s="136" t="s">
        <v>47</v>
      </c>
      <c r="P112" s="137">
        <f>O112*H112</f>
        <v>0</v>
      </c>
      <c r="Q112" s="137">
        <v>4.3800000000000002E-3</v>
      </c>
      <c r="R112" s="137">
        <f>Q112*H112</f>
        <v>1.3113720000000002E-2</v>
      </c>
      <c r="S112" s="137">
        <v>0</v>
      </c>
      <c r="T112" s="138">
        <f>S112*H112</f>
        <v>0</v>
      </c>
      <c r="AR112" s="139" t="s">
        <v>161</v>
      </c>
      <c r="AT112" s="139" t="s">
        <v>156</v>
      </c>
      <c r="AU112" s="139" t="s">
        <v>86</v>
      </c>
      <c r="AY112" s="17" t="s">
        <v>153</v>
      </c>
      <c r="BE112" s="140">
        <f>IF(N112="základní",J112,0)</f>
        <v>874.07</v>
      </c>
      <c r="BF112" s="140">
        <f>IF(N112="snížená",J112,0)</f>
        <v>0</v>
      </c>
      <c r="BG112" s="140">
        <f>IF(N112="zákl. přenesená",J112,0)</f>
        <v>0</v>
      </c>
      <c r="BH112" s="140">
        <f>IF(N112="sníž. přenesená",J112,0)</f>
        <v>0</v>
      </c>
      <c r="BI112" s="140">
        <f>IF(N112="nulová",J112,0)</f>
        <v>0</v>
      </c>
      <c r="BJ112" s="17" t="s">
        <v>84</v>
      </c>
      <c r="BK112" s="140">
        <f>ROUND(I112*H112,2)</f>
        <v>874.07</v>
      </c>
      <c r="BL112" s="17" t="s">
        <v>161</v>
      </c>
      <c r="BM112" s="139" t="s">
        <v>1022</v>
      </c>
    </row>
    <row r="113" spans="2:65" s="1" customFormat="1">
      <c r="B113" s="33"/>
      <c r="D113" s="141" t="s">
        <v>163</v>
      </c>
      <c r="F113" s="142" t="s">
        <v>171</v>
      </c>
      <c r="I113" s="143"/>
      <c r="L113" s="33"/>
      <c r="M113" s="144"/>
      <c r="T113" s="54"/>
      <c r="AT113" s="17" t="s">
        <v>163</v>
      </c>
      <c r="AU113" s="17" t="s">
        <v>86</v>
      </c>
    </row>
    <row r="114" spans="2:65" s="1" customFormat="1" ht="24.2" customHeight="1">
      <c r="B114" s="33"/>
      <c r="C114" s="128" t="s">
        <v>161</v>
      </c>
      <c r="D114" s="128" t="s">
        <v>156</v>
      </c>
      <c r="E114" s="129" t="s">
        <v>184</v>
      </c>
      <c r="F114" s="130" t="s">
        <v>185</v>
      </c>
      <c r="G114" s="131" t="s">
        <v>159</v>
      </c>
      <c r="H114" s="132">
        <v>2.944</v>
      </c>
      <c r="I114" s="133">
        <v>602.71</v>
      </c>
      <c r="J114" s="134">
        <f>ROUND(I114*H114,2)</f>
        <v>1774.38</v>
      </c>
      <c r="K114" s="130" t="s">
        <v>160</v>
      </c>
      <c r="L114" s="33"/>
      <c r="M114" s="135" t="s">
        <v>32</v>
      </c>
      <c r="N114" s="136" t="s">
        <v>47</v>
      </c>
      <c r="P114" s="137">
        <f>O114*H114</f>
        <v>0</v>
      </c>
      <c r="Q114" s="137">
        <v>1.8380000000000001E-2</v>
      </c>
      <c r="R114" s="137">
        <f>Q114*H114</f>
        <v>5.4110720000000001E-2</v>
      </c>
      <c r="S114" s="137">
        <v>0</v>
      </c>
      <c r="T114" s="138">
        <f>S114*H114</f>
        <v>0</v>
      </c>
      <c r="AR114" s="139" t="s">
        <v>161</v>
      </c>
      <c r="AT114" s="139" t="s">
        <v>156</v>
      </c>
      <c r="AU114" s="139" t="s">
        <v>86</v>
      </c>
      <c r="AY114" s="17" t="s">
        <v>153</v>
      </c>
      <c r="BE114" s="140">
        <f>IF(N114="základní",J114,0)</f>
        <v>1774.38</v>
      </c>
      <c r="BF114" s="140">
        <f>IF(N114="snížená",J114,0)</f>
        <v>0</v>
      </c>
      <c r="BG114" s="140">
        <f>IF(N114="zákl. přenesená",J114,0)</f>
        <v>0</v>
      </c>
      <c r="BH114" s="140">
        <f>IF(N114="sníž. přenesená",J114,0)</f>
        <v>0</v>
      </c>
      <c r="BI114" s="140">
        <f>IF(N114="nulová",J114,0)</f>
        <v>0</v>
      </c>
      <c r="BJ114" s="17" t="s">
        <v>84</v>
      </c>
      <c r="BK114" s="140">
        <f>ROUND(I114*H114,2)</f>
        <v>1774.38</v>
      </c>
      <c r="BL114" s="17" t="s">
        <v>161</v>
      </c>
      <c r="BM114" s="139" t="s">
        <v>1023</v>
      </c>
    </row>
    <row r="115" spans="2:65" s="1" customFormat="1">
      <c r="B115" s="33"/>
      <c r="D115" s="141" t="s">
        <v>163</v>
      </c>
      <c r="F115" s="142" t="s">
        <v>187</v>
      </c>
      <c r="I115" s="143"/>
      <c r="L115" s="33"/>
      <c r="M115" s="144"/>
      <c r="T115" s="54"/>
      <c r="AT115" s="17" t="s">
        <v>163</v>
      </c>
      <c r="AU115" s="17" t="s">
        <v>86</v>
      </c>
    </row>
    <row r="116" spans="2:65" s="1" customFormat="1" ht="16.5" customHeight="1">
      <c r="B116" s="33"/>
      <c r="C116" s="128" t="s">
        <v>188</v>
      </c>
      <c r="D116" s="128" t="s">
        <v>156</v>
      </c>
      <c r="E116" s="129" t="s">
        <v>189</v>
      </c>
      <c r="F116" s="130" t="s">
        <v>190</v>
      </c>
      <c r="G116" s="131" t="s">
        <v>159</v>
      </c>
      <c r="H116" s="132">
        <v>24.530999999999999</v>
      </c>
      <c r="I116" s="133">
        <v>273.10000000000002</v>
      </c>
      <c r="J116" s="134">
        <f>ROUND(I116*H116,2)</f>
        <v>6699.42</v>
      </c>
      <c r="K116" s="130" t="s">
        <v>160</v>
      </c>
      <c r="L116" s="33"/>
      <c r="M116" s="135" t="s">
        <v>32</v>
      </c>
      <c r="N116" s="136" t="s">
        <v>47</v>
      </c>
      <c r="P116" s="137">
        <f>O116*H116</f>
        <v>0</v>
      </c>
      <c r="Q116" s="137">
        <v>2.0480000000000002E-2</v>
      </c>
      <c r="R116" s="137">
        <f>Q116*H116</f>
        <v>0.50239487999999999</v>
      </c>
      <c r="S116" s="137">
        <v>0</v>
      </c>
      <c r="T116" s="138">
        <f>S116*H116</f>
        <v>0</v>
      </c>
      <c r="AR116" s="139" t="s">
        <v>161</v>
      </c>
      <c r="AT116" s="139" t="s">
        <v>156</v>
      </c>
      <c r="AU116" s="139" t="s">
        <v>86</v>
      </c>
      <c r="AY116" s="17" t="s">
        <v>153</v>
      </c>
      <c r="BE116" s="140">
        <f>IF(N116="základní",J116,0)</f>
        <v>6699.42</v>
      </c>
      <c r="BF116" s="140">
        <f>IF(N116="snížená",J116,0)</f>
        <v>0</v>
      </c>
      <c r="BG116" s="140">
        <f>IF(N116="zákl. přenesená",J116,0)</f>
        <v>0</v>
      </c>
      <c r="BH116" s="140">
        <f>IF(N116="sníž. přenesená",J116,0)</f>
        <v>0</v>
      </c>
      <c r="BI116" s="140">
        <f>IF(N116="nulová",J116,0)</f>
        <v>0</v>
      </c>
      <c r="BJ116" s="17" t="s">
        <v>84</v>
      </c>
      <c r="BK116" s="140">
        <f>ROUND(I116*H116,2)</f>
        <v>6699.42</v>
      </c>
      <c r="BL116" s="17" t="s">
        <v>161</v>
      </c>
      <c r="BM116" s="139" t="s">
        <v>1024</v>
      </c>
    </row>
    <row r="117" spans="2:65" s="1" customFormat="1">
      <c r="B117" s="33"/>
      <c r="D117" s="141" t="s">
        <v>163</v>
      </c>
      <c r="F117" s="142" t="s">
        <v>192</v>
      </c>
      <c r="I117" s="143"/>
      <c r="L117" s="33"/>
      <c r="M117" s="144"/>
      <c r="T117" s="54"/>
      <c r="AT117" s="17" t="s">
        <v>163</v>
      </c>
      <c r="AU117" s="17" t="s">
        <v>86</v>
      </c>
    </row>
    <row r="118" spans="2:65" s="12" customFormat="1">
      <c r="B118" s="145"/>
      <c r="D118" s="146" t="s">
        <v>165</v>
      </c>
      <c r="E118" s="147" t="s">
        <v>32</v>
      </c>
      <c r="F118" s="148" t="s">
        <v>193</v>
      </c>
      <c r="H118" s="147" t="s">
        <v>32</v>
      </c>
      <c r="I118" s="149"/>
      <c r="L118" s="145"/>
      <c r="M118" s="150"/>
      <c r="T118" s="151"/>
      <c r="AT118" s="147" t="s">
        <v>165</v>
      </c>
      <c r="AU118" s="147" t="s">
        <v>86</v>
      </c>
      <c r="AV118" s="12" t="s">
        <v>84</v>
      </c>
      <c r="AW118" s="12" t="s">
        <v>37</v>
      </c>
      <c r="AX118" s="12" t="s">
        <v>76</v>
      </c>
      <c r="AY118" s="147" t="s">
        <v>153</v>
      </c>
    </row>
    <row r="119" spans="2:65" s="12" customFormat="1">
      <c r="B119" s="145"/>
      <c r="D119" s="146" t="s">
        <v>165</v>
      </c>
      <c r="E119" s="147" t="s">
        <v>32</v>
      </c>
      <c r="F119" s="148" t="s">
        <v>176</v>
      </c>
      <c r="H119" s="147" t="s">
        <v>32</v>
      </c>
      <c r="I119" s="149"/>
      <c r="L119" s="145"/>
      <c r="M119" s="150"/>
      <c r="T119" s="151"/>
      <c r="AT119" s="147" t="s">
        <v>165</v>
      </c>
      <c r="AU119" s="147" t="s">
        <v>86</v>
      </c>
      <c r="AV119" s="12" t="s">
        <v>84</v>
      </c>
      <c r="AW119" s="12" t="s">
        <v>37</v>
      </c>
      <c r="AX119" s="12" t="s">
        <v>76</v>
      </c>
      <c r="AY119" s="147" t="s">
        <v>153</v>
      </c>
    </row>
    <row r="120" spans="2:65" s="13" customFormat="1">
      <c r="B120" s="152"/>
      <c r="D120" s="146" t="s">
        <v>165</v>
      </c>
      <c r="E120" s="153" t="s">
        <v>32</v>
      </c>
      <c r="F120" s="154" t="s">
        <v>1025</v>
      </c>
      <c r="H120" s="155">
        <v>10.64</v>
      </c>
      <c r="I120" s="156"/>
      <c r="L120" s="152"/>
      <c r="M120" s="157"/>
      <c r="T120" s="158"/>
      <c r="AT120" s="153" t="s">
        <v>165</v>
      </c>
      <c r="AU120" s="153" t="s">
        <v>86</v>
      </c>
      <c r="AV120" s="13" t="s">
        <v>86</v>
      </c>
      <c r="AW120" s="13" t="s">
        <v>37</v>
      </c>
      <c r="AX120" s="13" t="s">
        <v>76</v>
      </c>
      <c r="AY120" s="153" t="s">
        <v>153</v>
      </c>
    </row>
    <row r="121" spans="2:65" s="12" customFormat="1">
      <c r="B121" s="145"/>
      <c r="D121" s="146" t="s">
        <v>165</v>
      </c>
      <c r="E121" s="147" t="s">
        <v>32</v>
      </c>
      <c r="F121" s="148" t="s">
        <v>858</v>
      </c>
      <c r="H121" s="147" t="s">
        <v>32</v>
      </c>
      <c r="I121" s="149"/>
      <c r="L121" s="145"/>
      <c r="M121" s="150"/>
      <c r="T121" s="151"/>
      <c r="AT121" s="147" t="s">
        <v>165</v>
      </c>
      <c r="AU121" s="147" t="s">
        <v>86</v>
      </c>
      <c r="AV121" s="12" t="s">
        <v>84</v>
      </c>
      <c r="AW121" s="12" t="s">
        <v>37</v>
      </c>
      <c r="AX121" s="12" t="s">
        <v>76</v>
      </c>
      <c r="AY121" s="147" t="s">
        <v>153</v>
      </c>
    </row>
    <row r="122" spans="2:65" s="13" customFormat="1">
      <c r="B122" s="152"/>
      <c r="D122" s="146" t="s">
        <v>165</v>
      </c>
      <c r="E122" s="153" t="s">
        <v>32</v>
      </c>
      <c r="F122" s="154" t="s">
        <v>1026</v>
      </c>
      <c r="H122" s="155">
        <v>13.891</v>
      </c>
      <c r="I122" s="156"/>
      <c r="L122" s="152"/>
      <c r="M122" s="157"/>
      <c r="T122" s="158"/>
      <c r="AT122" s="153" t="s">
        <v>165</v>
      </c>
      <c r="AU122" s="153" t="s">
        <v>86</v>
      </c>
      <c r="AV122" s="13" t="s">
        <v>86</v>
      </c>
      <c r="AW122" s="13" t="s">
        <v>37</v>
      </c>
      <c r="AX122" s="13" t="s">
        <v>76</v>
      </c>
      <c r="AY122" s="153" t="s">
        <v>153</v>
      </c>
    </row>
    <row r="123" spans="2:65" s="14" customFormat="1">
      <c r="B123" s="159"/>
      <c r="D123" s="146" t="s">
        <v>165</v>
      </c>
      <c r="E123" s="160" t="s">
        <v>32</v>
      </c>
      <c r="F123" s="161" t="s">
        <v>178</v>
      </c>
      <c r="H123" s="162">
        <v>24.530999999999999</v>
      </c>
      <c r="I123" s="163"/>
      <c r="L123" s="159"/>
      <c r="M123" s="164"/>
      <c r="T123" s="165"/>
      <c r="AT123" s="160" t="s">
        <v>165</v>
      </c>
      <c r="AU123" s="160" t="s">
        <v>86</v>
      </c>
      <c r="AV123" s="14" t="s">
        <v>161</v>
      </c>
      <c r="AW123" s="14" t="s">
        <v>37</v>
      </c>
      <c r="AX123" s="14" t="s">
        <v>84</v>
      </c>
      <c r="AY123" s="160" t="s">
        <v>153</v>
      </c>
    </row>
    <row r="124" spans="2:65" s="1" customFormat="1" ht="24.2" customHeight="1">
      <c r="B124" s="33"/>
      <c r="C124" s="128" t="s">
        <v>154</v>
      </c>
      <c r="D124" s="128" t="s">
        <v>156</v>
      </c>
      <c r="E124" s="129" t="s">
        <v>197</v>
      </c>
      <c r="F124" s="130" t="s">
        <v>198</v>
      </c>
      <c r="G124" s="131" t="s">
        <v>159</v>
      </c>
      <c r="H124" s="132">
        <v>196.24799999999999</v>
      </c>
      <c r="I124" s="133">
        <v>55.56</v>
      </c>
      <c r="J124" s="134">
        <f>ROUND(I124*H124,2)</f>
        <v>10903.54</v>
      </c>
      <c r="K124" s="130" t="s">
        <v>160</v>
      </c>
      <c r="L124" s="33"/>
      <c r="M124" s="135" t="s">
        <v>32</v>
      </c>
      <c r="N124" s="136" t="s">
        <v>47</v>
      </c>
      <c r="P124" s="137">
        <f>O124*H124</f>
        <v>0</v>
      </c>
      <c r="Q124" s="137">
        <v>7.9000000000000008E-3</v>
      </c>
      <c r="R124" s="137">
        <f>Q124*H124</f>
        <v>1.5503592000000002</v>
      </c>
      <c r="S124" s="137">
        <v>0</v>
      </c>
      <c r="T124" s="138">
        <f>S124*H124</f>
        <v>0</v>
      </c>
      <c r="AR124" s="139" t="s">
        <v>161</v>
      </c>
      <c r="AT124" s="139" t="s">
        <v>156</v>
      </c>
      <c r="AU124" s="139" t="s">
        <v>86</v>
      </c>
      <c r="AY124" s="17" t="s">
        <v>153</v>
      </c>
      <c r="BE124" s="140">
        <f>IF(N124="základní",J124,0)</f>
        <v>10903.54</v>
      </c>
      <c r="BF124" s="140">
        <f>IF(N124="snížená",J124,0)</f>
        <v>0</v>
      </c>
      <c r="BG124" s="140">
        <f>IF(N124="zákl. přenesená",J124,0)</f>
        <v>0</v>
      </c>
      <c r="BH124" s="140">
        <f>IF(N124="sníž. přenesená",J124,0)</f>
        <v>0</v>
      </c>
      <c r="BI124" s="140">
        <f>IF(N124="nulová",J124,0)</f>
        <v>0</v>
      </c>
      <c r="BJ124" s="17" t="s">
        <v>84</v>
      </c>
      <c r="BK124" s="140">
        <f>ROUND(I124*H124,2)</f>
        <v>10903.54</v>
      </c>
      <c r="BL124" s="17" t="s">
        <v>161</v>
      </c>
      <c r="BM124" s="139" t="s">
        <v>1027</v>
      </c>
    </row>
    <row r="125" spans="2:65" s="1" customFormat="1">
      <c r="B125" s="33"/>
      <c r="D125" s="141" t="s">
        <v>163</v>
      </c>
      <c r="F125" s="142" t="s">
        <v>200</v>
      </c>
      <c r="I125" s="143"/>
      <c r="L125" s="33"/>
      <c r="M125" s="144"/>
      <c r="T125" s="54"/>
      <c r="AT125" s="17" t="s">
        <v>163</v>
      </c>
      <c r="AU125" s="17" t="s">
        <v>86</v>
      </c>
    </row>
    <row r="126" spans="2:65" s="13" customFormat="1">
      <c r="B126" s="152"/>
      <c r="D126" s="146" t="s">
        <v>165</v>
      </c>
      <c r="E126" s="153" t="s">
        <v>32</v>
      </c>
      <c r="F126" s="154" t="s">
        <v>1028</v>
      </c>
      <c r="H126" s="155">
        <v>196.24799999999999</v>
      </c>
      <c r="I126" s="156"/>
      <c r="L126" s="152"/>
      <c r="M126" s="157"/>
      <c r="T126" s="158"/>
      <c r="AT126" s="153" t="s">
        <v>165</v>
      </c>
      <c r="AU126" s="153" t="s">
        <v>86</v>
      </c>
      <c r="AV126" s="13" t="s">
        <v>86</v>
      </c>
      <c r="AW126" s="13" t="s">
        <v>37</v>
      </c>
      <c r="AX126" s="13" t="s">
        <v>84</v>
      </c>
      <c r="AY126" s="153" t="s">
        <v>153</v>
      </c>
    </row>
    <row r="127" spans="2:65" s="1" customFormat="1" ht="24.2" customHeight="1">
      <c r="B127" s="33"/>
      <c r="C127" s="128" t="s">
        <v>204</v>
      </c>
      <c r="D127" s="128" t="s">
        <v>156</v>
      </c>
      <c r="E127" s="129" t="s">
        <v>205</v>
      </c>
      <c r="F127" s="130" t="s">
        <v>206</v>
      </c>
      <c r="G127" s="131" t="s">
        <v>159</v>
      </c>
      <c r="H127" s="132">
        <v>24.530999999999999</v>
      </c>
      <c r="I127" s="133">
        <v>291.94</v>
      </c>
      <c r="J127" s="134">
        <f>ROUND(I127*H127,2)</f>
        <v>7161.58</v>
      </c>
      <c r="K127" s="130" t="s">
        <v>160</v>
      </c>
      <c r="L127" s="33"/>
      <c r="M127" s="135" t="s">
        <v>32</v>
      </c>
      <c r="N127" s="136" t="s">
        <v>47</v>
      </c>
      <c r="P127" s="137">
        <f>O127*H127</f>
        <v>0</v>
      </c>
      <c r="Q127" s="137">
        <v>4.3800000000000002E-3</v>
      </c>
      <c r="R127" s="137">
        <f>Q127*H127</f>
        <v>0.10744578</v>
      </c>
      <c r="S127" s="137">
        <v>0</v>
      </c>
      <c r="T127" s="138">
        <f>S127*H127</f>
        <v>0</v>
      </c>
      <c r="AR127" s="139" t="s">
        <v>161</v>
      </c>
      <c r="AT127" s="139" t="s">
        <v>156</v>
      </c>
      <c r="AU127" s="139" t="s">
        <v>86</v>
      </c>
      <c r="AY127" s="17" t="s">
        <v>153</v>
      </c>
      <c r="BE127" s="140">
        <f>IF(N127="základní",J127,0)</f>
        <v>7161.58</v>
      </c>
      <c r="BF127" s="140">
        <f>IF(N127="snížená",J127,0)</f>
        <v>0</v>
      </c>
      <c r="BG127" s="140">
        <f>IF(N127="zákl. přenesená",J127,0)</f>
        <v>0</v>
      </c>
      <c r="BH127" s="140">
        <f>IF(N127="sníž. přenesená",J127,0)</f>
        <v>0</v>
      </c>
      <c r="BI127" s="140">
        <f>IF(N127="nulová",J127,0)</f>
        <v>0</v>
      </c>
      <c r="BJ127" s="17" t="s">
        <v>84</v>
      </c>
      <c r="BK127" s="140">
        <f>ROUND(I127*H127,2)</f>
        <v>7161.58</v>
      </c>
      <c r="BL127" s="17" t="s">
        <v>161</v>
      </c>
      <c r="BM127" s="139" t="s">
        <v>1029</v>
      </c>
    </row>
    <row r="128" spans="2:65" s="1" customFormat="1">
      <c r="B128" s="33"/>
      <c r="D128" s="141" t="s">
        <v>163</v>
      </c>
      <c r="F128" s="142" t="s">
        <v>208</v>
      </c>
      <c r="I128" s="143"/>
      <c r="L128" s="33"/>
      <c r="M128" s="144"/>
      <c r="T128" s="54"/>
      <c r="AT128" s="17" t="s">
        <v>163</v>
      </c>
      <c r="AU128" s="17" t="s">
        <v>86</v>
      </c>
    </row>
    <row r="129" spans="2:65" s="1" customFormat="1" ht="16.5" customHeight="1">
      <c r="B129" s="33"/>
      <c r="C129" s="128" t="s">
        <v>209</v>
      </c>
      <c r="D129" s="128" t="s">
        <v>156</v>
      </c>
      <c r="E129" s="129" t="s">
        <v>210</v>
      </c>
      <c r="F129" s="130" t="s">
        <v>211</v>
      </c>
      <c r="G129" s="131" t="s">
        <v>159</v>
      </c>
      <c r="H129" s="132">
        <v>7.8310000000000004</v>
      </c>
      <c r="I129" s="133">
        <v>55.56</v>
      </c>
      <c r="J129" s="134">
        <f>ROUND(I129*H129,2)</f>
        <v>435.09</v>
      </c>
      <c r="K129" s="130" t="s">
        <v>160</v>
      </c>
      <c r="L129" s="33"/>
      <c r="M129" s="135" t="s">
        <v>32</v>
      </c>
      <c r="N129" s="136" t="s">
        <v>47</v>
      </c>
      <c r="P129" s="137">
        <f>O129*H129</f>
        <v>0</v>
      </c>
      <c r="Q129" s="137">
        <v>2.5999999999999998E-4</v>
      </c>
      <c r="R129" s="137">
        <f>Q129*H129</f>
        <v>2.0360600000000001E-3</v>
      </c>
      <c r="S129" s="137">
        <v>0</v>
      </c>
      <c r="T129" s="138">
        <f>S129*H129</f>
        <v>0</v>
      </c>
      <c r="AR129" s="139" t="s">
        <v>161</v>
      </c>
      <c r="AT129" s="139" t="s">
        <v>156</v>
      </c>
      <c r="AU129" s="139" t="s">
        <v>86</v>
      </c>
      <c r="AY129" s="17" t="s">
        <v>153</v>
      </c>
      <c r="BE129" s="140">
        <f>IF(N129="základní",J129,0)</f>
        <v>435.09</v>
      </c>
      <c r="BF129" s="140">
        <f>IF(N129="snížená",J129,0)</f>
        <v>0</v>
      </c>
      <c r="BG129" s="140">
        <f>IF(N129="zákl. přenesená",J129,0)</f>
        <v>0</v>
      </c>
      <c r="BH129" s="140">
        <f>IF(N129="sníž. přenesená",J129,0)</f>
        <v>0</v>
      </c>
      <c r="BI129" s="140">
        <f>IF(N129="nulová",J129,0)</f>
        <v>0</v>
      </c>
      <c r="BJ129" s="17" t="s">
        <v>84</v>
      </c>
      <c r="BK129" s="140">
        <f>ROUND(I129*H129,2)</f>
        <v>435.09</v>
      </c>
      <c r="BL129" s="17" t="s">
        <v>161</v>
      </c>
      <c r="BM129" s="139" t="s">
        <v>1030</v>
      </c>
    </row>
    <row r="130" spans="2:65" s="1" customFormat="1">
      <c r="B130" s="33"/>
      <c r="D130" s="141" t="s">
        <v>163</v>
      </c>
      <c r="F130" s="142" t="s">
        <v>213</v>
      </c>
      <c r="I130" s="143"/>
      <c r="L130" s="33"/>
      <c r="M130" s="144"/>
      <c r="T130" s="54"/>
      <c r="AT130" s="17" t="s">
        <v>163</v>
      </c>
      <c r="AU130" s="17" t="s">
        <v>86</v>
      </c>
    </row>
    <row r="131" spans="2:65" s="12" customFormat="1">
      <c r="B131" s="145"/>
      <c r="D131" s="146" t="s">
        <v>165</v>
      </c>
      <c r="E131" s="147" t="s">
        <v>32</v>
      </c>
      <c r="F131" s="148" t="s">
        <v>869</v>
      </c>
      <c r="H131" s="147" t="s">
        <v>32</v>
      </c>
      <c r="I131" s="149"/>
      <c r="L131" s="145"/>
      <c r="M131" s="150"/>
      <c r="T131" s="151"/>
      <c r="AT131" s="147" t="s">
        <v>165</v>
      </c>
      <c r="AU131" s="147" t="s">
        <v>86</v>
      </c>
      <c r="AV131" s="12" t="s">
        <v>84</v>
      </c>
      <c r="AW131" s="12" t="s">
        <v>37</v>
      </c>
      <c r="AX131" s="12" t="s">
        <v>76</v>
      </c>
      <c r="AY131" s="147" t="s">
        <v>153</v>
      </c>
    </row>
    <row r="132" spans="2:65" s="12" customFormat="1">
      <c r="B132" s="145"/>
      <c r="D132" s="146" t="s">
        <v>165</v>
      </c>
      <c r="E132" s="147" t="s">
        <v>32</v>
      </c>
      <c r="F132" s="148" t="s">
        <v>176</v>
      </c>
      <c r="H132" s="147" t="s">
        <v>32</v>
      </c>
      <c r="I132" s="149"/>
      <c r="L132" s="145"/>
      <c r="M132" s="150"/>
      <c r="T132" s="151"/>
      <c r="AT132" s="147" t="s">
        <v>165</v>
      </c>
      <c r="AU132" s="147" t="s">
        <v>86</v>
      </c>
      <c r="AV132" s="12" t="s">
        <v>84</v>
      </c>
      <c r="AW132" s="12" t="s">
        <v>37</v>
      </c>
      <c r="AX132" s="12" t="s">
        <v>76</v>
      </c>
      <c r="AY132" s="147" t="s">
        <v>153</v>
      </c>
    </row>
    <row r="133" spans="2:65" s="13" customFormat="1">
      <c r="B133" s="152"/>
      <c r="D133" s="146" t="s">
        <v>165</v>
      </c>
      <c r="E133" s="153" t="s">
        <v>32</v>
      </c>
      <c r="F133" s="154" t="s">
        <v>1031</v>
      </c>
      <c r="H133" s="155">
        <v>4.58</v>
      </c>
      <c r="I133" s="156"/>
      <c r="L133" s="152"/>
      <c r="M133" s="157"/>
      <c r="T133" s="158"/>
      <c r="AT133" s="153" t="s">
        <v>165</v>
      </c>
      <c r="AU133" s="153" t="s">
        <v>86</v>
      </c>
      <c r="AV133" s="13" t="s">
        <v>86</v>
      </c>
      <c r="AW133" s="13" t="s">
        <v>37</v>
      </c>
      <c r="AX133" s="13" t="s">
        <v>76</v>
      </c>
      <c r="AY133" s="153" t="s">
        <v>153</v>
      </c>
    </row>
    <row r="134" spans="2:65" s="12" customFormat="1">
      <c r="B134" s="145"/>
      <c r="D134" s="146" t="s">
        <v>165</v>
      </c>
      <c r="E134" s="147" t="s">
        <v>32</v>
      </c>
      <c r="F134" s="148" t="s">
        <v>858</v>
      </c>
      <c r="H134" s="147" t="s">
        <v>32</v>
      </c>
      <c r="I134" s="149"/>
      <c r="L134" s="145"/>
      <c r="M134" s="150"/>
      <c r="T134" s="151"/>
      <c r="AT134" s="147" t="s">
        <v>165</v>
      </c>
      <c r="AU134" s="147" t="s">
        <v>86</v>
      </c>
      <c r="AV134" s="12" t="s">
        <v>84</v>
      </c>
      <c r="AW134" s="12" t="s">
        <v>37</v>
      </c>
      <c r="AX134" s="12" t="s">
        <v>76</v>
      </c>
      <c r="AY134" s="147" t="s">
        <v>153</v>
      </c>
    </row>
    <row r="135" spans="2:65" s="13" customFormat="1">
      <c r="B135" s="152"/>
      <c r="D135" s="146" t="s">
        <v>165</v>
      </c>
      <c r="E135" s="153" t="s">
        <v>32</v>
      </c>
      <c r="F135" s="154" t="s">
        <v>1032</v>
      </c>
      <c r="H135" s="155">
        <v>3.2509999999999999</v>
      </c>
      <c r="I135" s="156"/>
      <c r="L135" s="152"/>
      <c r="M135" s="157"/>
      <c r="T135" s="158"/>
      <c r="AT135" s="153" t="s">
        <v>165</v>
      </c>
      <c r="AU135" s="153" t="s">
        <v>86</v>
      </c>
      <c r="AV135" s="13" t="s">
        <v>86</v>
      </c>
      <c r="AW135" s="13" t="s">
        <v>37</v>
      </c>
      <c r="AX135" s="13" t="s">
        <v>76</v>
      </c>
      <c r="AY135" s="153" t="s">
        <v>153</v>
      </c>
    </row>
    <row r="136" spans="2:65" s="14" customFormat="1">
      <c r="B136" s="159"/>
      <c r="D136" s="146" t="s">
        <v>165</v>
      </c>
      <c r="E136" s="160" t="s">
        <v>32</v>
      </c>
      <c r="F136" s="161" t="s">
        <v>178</v>
      </c>
      <c r="H136" s="162">
        <v>7.8310000000000004</v>
      </c>
      <c r="I136" s="163"/>
      <c r="L136" s="159"/>
      <c r="M136" s="164"/>
      <c r="T136" s="165"/>
      <c r="AT136" s="160" t="s">
        <v>165</v>
      </c>
      <c r="AU136" s="160" t="s">
        <v>86</v>
      </c>
      <c r="AV136" s="14" t="s">
        <v>161</v>
      </c>
      <c r="AW136" s="14" t="s">
        <v>37</v>
      </c>
      <c r="AX136" s="14" t="s">
        <v>84</v>
      </c>
      <c r="AY136" s="160" t="s">
        <v>153</v>
      </c>
    </row>
    <row r="137" spans="2:65" s="1" customFormat="1" ht="24.2" customHeight="1">
      <c r="B137" s="33"/>
      <c r="C137" s="128" t="s">
        <v>218</v>
      </c>
      <c r="D137" s="128" t="s">
        <v>156</v>
      </c>
      <c r="E137" s="129" t="s">
        <v>219</v>
      </c>
      <c r="F137" s="130" t="s">
        <v>220</v>
      </c>
      <c r="G137" s="131" t="s">
        <v>159</v>
      </c>
      <c r="H137" s="132">
        <v>7.8310000000000004</v>
      </c>
      <c r="I137" s="133">
        <v>602.71</v>
      </c>
      <c r="J137" s="134">
        <f>ROUND(I137*H137,2)</f>
        <v>4719.82</v>
      </c>
      <c r="K137" s="130" t="s">
        <v>160</v>
      </c>
      <c r="L137" s="33"/>
      <c r="M137" s="135" t="s">
        <v>32</v>
      </c>
      <c r="N137" s="136" t="s">
        <v>47</v>
      </c>
      <c r="P137" s="137">
        <f>O137*H137</f>
        <v>0</v>
      </c>
      <c r="Q137" s="137">
        <v>1.8380000000000001E-2</v>
      </c>
      <c r="R137" s="137">
        <f>Q137*H137</f>
        <v>0.14393378000000001</v>
      </c>
      <c r="S137" s="137">
        <v>0</v>
      </c>
      <c r="T137" s="138">
        <f>S137*H137</f>
        <v>0</v>
      </c>
      <c r="AR137" s="139" t="s">
        <v>161</v>
      </c>
      <c r="AT137" s="139" t="s">
        <v>156</v>
      </c>
      <c r="AU137" s="139" t="s">
        <v>86</v>
      </c>
      <c r="AY137" s="17" t="s">
        <v>153</v>
      </c>
      <c r="BE137" s="140">
        <f>IF(N137="základní",J137,0)</f>
        <v>4719.82</v>
      </c>
      <c r="BF137" s="140">
        <f>IF(N137="snížená",J137,0)</f>
        <v>0</v>
      </c>
      <c r="BG137" s="140">
        <f>IF(N137="zákl. přenesená",J137,0)</f>
        <v>0</v>
      </c>
      <c r="BH137" s="140">
        <f>IF(N137="sníž. přenesená",J137,0)</f>
        <v>0</v>
      </c>
      <c r="BI137" s="140">
        <f>IF(N137="nulová",J137,0)</f>
        <v>0</v>
      </c>
      <c r="BJ137" s="17" t="s">
        <v>84</v>
      </c>
      <c r="BK137" s="140">
        <f>ROUND(I137*H137,2)</f>
        <v>4719.82</v>
      </c>
      <c r="BL137" s="17" t="s">
        <v>161</v>
      </c>
      <c r="BM137" s="139" t="s">
        <v>1033</v>
      </c>
    </row>
    <row r="138" spans="2:65" s="1" customFormat="1">
      <c r="B138" s="33"/>
      <c r="D138" s="141" t="s">
        <v>163</v>
      </c>
      <c r="F138" s="142" t="s">
        <v>222</v>
      </c>
      <c r="I138" s="143"/>
      <c r="L138" s="33"/>
      <c r="M138" s="144"/>
      <c r="T138" s="54"/>
      <c r="AT138" s="17" t="s">
        <v>163</v>
      </c>
      <c r="AU138" s="17" t="s">
        <v>86</v>
      </c>
    </row>
    <row r="139" spans="2:65" s="11" customFormat="1" ht="22.9" customHeight="1">
      <c r="B139" s="116"/>
      <c r="D139" s="117" t="s">
        <v>75</v>
      </c>
      <c r="E139" s="126" t="s">
        <v>218</v>
      </c>
      <c r="F139" s="126" t="s">
        <v>235</v>
      </c>
      <c r="I139" s="119"/>
      <c r="J139" s="127">
        <f>BK139</f>
        <v>13344.42</v>
      </c>
      <c r="L139" s="116"/>
      <c r="M139" s="121"/>
      <c r="P139" s="122">
        <f>SUM(P140:P190)</f>
        <v>0</v>
      </c>
      <c r="R139" s="122">
        <f>SUM(R140:R190)</f>
        <v>3.9922000000000004E-4</v>
      </c>
      <c r="T139" s="123">
        <f>SUM(T140:T190)</f>
        <v>2.2224179999999998</v>
      </c>
      <c r="AR139" s="117" t="s">
        <v>84</v>
      </c>
      <c r="AT139" s="124" t="s">
        <v>75</v>
      </c>
      <c r="AU139" s="124" t="s">
        <v>84</v>
      </c>
      <c r="AY139" s="117" t="s">
        <v>153</v>
      </c>
      <c r="BK139" s="125">
        <f>SUM(BK140:BK190)</f>
        <v>13344.42</v>
      </c>
    </row>
    <row r="140" spans="2:65" s="1" customFormat="1" ht="24.2" customHeight="1">
      <c r="B140" s="33"/>
      <c r="C140" s="128" t="s">
        <v>223</v>
      </c>
      <c r="D140" s="128" t="s">
        <v>156</v>
      </c>
      <c r="E140" s="129" t="s">
        <v>236</v>
      </c>
      <c r="F140" s="130" t="s">
        <v>237</v>
      </c>
      <c r="G140" s="131" t="s">
        <v>159</v>
      </c>
      <c r="H140" s="132">
        <v>2.9940000000000002</v>
      </c>
      <c r="I140" s="133">
        <v>46.14</v>
      </c>
      <c r="J140" s="134">
        <f>ROUND(I140*H140,2)</f>
        <v>138.13999999999999</v>
      </c>
      <c r="K140" s="130" t="s">
        <v>160</v>
      </c>
      <c r="L140" s="33"/>
      <c r="M140" s="135" t="s">
        <v>32</v>
      </c>
      <c r="N140" s="136" t="s">
        <v>47</v>
      </c>
      <c r="P140" s="137">
        <f>O140*H140</f>
        <v>0</v>
      </c>
      <c r="Q140" s="137">
        <v>1.2999999999999999E-4</v>
      </c>
      <c r="R140" s="137">
        <f>Q140*H140</f>
        <v>3.8922000000000002E-4</v>
      </c>
      <c r="S140" s="137">
        <v>0</v>
      </c>
      <c r="T140" s="138">
        <f>S140*H140</f>
        <v>0</v>
      </c>
      <c r="AR140" s="139" t="s">
        <v>161</v>
      </c>
      <c r="AT140" s="139" t="s">
        <v>156</v>
      </c>
      <c r="AU140" s="139" t="s">
        <v>86</v>
      </c>
      <c r="AY140" s="17" t="s">
        <v>153</v>
      </c>
      <c r="BE140" s="140">
        <f>IF(N140="základní",J140,0)</f>
        <v>138.13999999999999</v>
      </c>
      <c r="BF140" s="140">
        <f>IF(N140="snížená",J140,0)</f>
        <v>0</v>
      </c>
      <c r="BG140" s="140">
        <f>IF(N140="zákl. přenesená",J140,0)</f>
        <v>0</v>
      </c>
      <c r="BH140" s="140">
        <f>IF(N140="sníž. přenesená",J140,0)</f>
        <v>0</v>
      </c>
      <c r="BI140" s="140">
        <f>IF(N140="nulová",J140,0)</f>
        <v>0</v>
      </c>
      <c r="BJ140" s="17" t="s">
        <v>84</v>
      </c>
      <c r="BK140" s="140">
        <f>ROUND(I140*H140,2)</f>
        <v>138.13999999999999</v>
      </c>
      <c r="BL140" s="17" t="s">
        <v>161</v>
      </c>
      <c r="BM140" s="139" t="s">
        <v>1034</v>
      </c>
    </row>
    <row r="141" spans="2:65" s="1" customFormat="1">
      <c r="B141" s="33"/>
      <c r="D141" s="141" t="s">
        <v>163</v>
      </c>
      <c r="F141" s="142" t="s">
        <v>239</v>
      </c>
      <c r="I141" s="143"/>
      <c r="L141" s="33"/>
      <c r="M141" s="144"/>
      <c r="T141" s="54"/>
      <c r="AT141" s="17" t="s">
        <v>163</v>
      </c>
      <c r="AU141" s="17" t="s">
        <v>86</v>
      </c>
    </row>
    <row r="142" spans="2:65" s="12" customFormat="1">
      <c r="B142" s="145"/>
      <c r="D142" s="146" t="s">
        <v>165</v>
      </c>
      <c r="E142" s="147" t="s">
        <v>32</v>
      </c>
      <c r="F142" s="148" t="s">
        <v>176</v>
      </c>
      <c r="H142" s="147" t="s">
        <v>32</v>
      </c>
      <c r="I142" s="149"/>
      <c r="L142" s="145"/>
      <c r="M142" s="150"/>
      <c r="T142" s="151"/>
      <c r="AT142" s="147" t="s">
        <v>165</v>
      </c>
      <c r="AU142" s="147" t="s">
        <v>86</v>
      </c>
      <c r="AV142" s="12" t="s">
        <v>84</v>
      </c>
      <c r="AW142" s="12" t="s">
        <v>37</v>
      </c>
      <c r="AX142" s="12" t="s">
        <v>76</v>
      </c>
      <c r="AY142" s="147" t="s">
        <v>153</v>
      </c>
    </row>
    <row r="143" spans="2:65" s="13" customFormat="1">
      <c r="B143" s="152"/>
      <c r="D143" s="146" t="s">
        <v>165</v>
      </c>
      <c r="E143" s="153" t="s">
        <v>32</v>
      </c>
      <c r="F143" s="154" t="s">
        <v>1020</v>
      </c>
      <c r="H143" s="155">
        <v>1.2709999999999999</v>
      </c>
      <c r="I143" s="156"/>
      <c r="L143" s="152"/>
      <c r="M143" s="157"/>
      <c r="T143" s="158"/>
      <c r="AT143" s="153" t="s">
        <v>165</v>
      </c>
      <c r="AU143" s="153" t="s">
        <v>86</v>
      </c>
      <c r="AV143" s="13" t="s">
        <v>86</v>
      </c>
      <c r="AW143" s="13" t="s">
        <v>37</v>
      </c>
      <c r="AX143" s="13" t="s">
        <v>76</v>
      </c>
      <c r="AY143" s="153" t="s">
        <v>153</v>
      </c>
    </row>
    <row r="144" spans="2:65" s="12" customFormat="1">
      <c r="B144" s="145"/>
      <c r="D144" s="146" t="s">
        <v>165</v>
      </c>
      <c r="E144" s="147" t="s">
        <v>32</v>
      </c>
      <c r="F144" s="148" t="s">
        <v>858</v>
      </c>
      <c r="H144" s="147" t="s">
        <v>32</v>
      </c>
      <c r="I144" s="149"/>
      <c r="L144" s="145"/>
      <c r="M144" s="150"/>
      <c r="T144" s="151"/>
      <c r="AT144" s="147" t="s">
        <v>165</v>
      </c>
      <c r="AU144" s="147" t="s">
        <v>86</v>
      </c>
      <c r="AV144" s="12" t="s">
        <v>84</v>
      </c>
      <c r="AW144" s="12" t="s">
        <v>37</v>
      </c>
      <c r="AX144" s="12" t="s">
        <v>76</v>
      </c>
      <c r="AY144" s="147" t="s">
        <v>153</v>
      </c>
    </row>
    <row r="145" spans="2:65" s="13" customFormat="1">
      <c r="B145" s="152"/>
      <c r="D145" s="146" t="s">
        <v>165</v>
      </c>
      <c r="E145" s="153" t="s">
        <v>32</v>
      </c>
      <c r="F145" s="154" t="s">
        <v>1021</v>
      </c>
      <c r="H145" s="155">
        <v>1.7230000000000001</v>
      </c>
      <c r="I145" s="156"/>
      <c r="L145" s="152"/>
      <c r="M145" s="157"/>
      <c r="T145" s="158"/>
      <c r="AT145" s="153" t="s">
        <v>165</v>
      </c>
      <c r="AU145" s="153" t="s">
        <v>86</v>
      </c>
      <c r="AV145" s="13" t="s">
        <v>86</v>
      </c>
      <c r="AW145" s="13" t="s">
        <v>37</v>
      </c>
      <c r="AX145" s="13" t="s">
        <v>76</v>
      </c>
      <c r="AY145" s="153" t="s">
        <v>153</v>
      </c>
    </row>
    <row r="146" spans="2:65" s="14" customFormat="1">
      <c r="B146" s="159"/>
      <c r="D146" s="146" t="s">
        <v>165</v>
      </c>
      <c r="E146" s="160" t="s">
        <v>32</v>
      </c>
      <c r="F146" s="161" t="s">
        <v>178</v>
      </c>
      <c r="H146" s="162">
        <v>2.9940000000000002</v>
      </c>
      <c r="I146" s="163"/>
      <c r="L146" s="159"/>
      <c r="M146" s="164"/>
      <c r="T146" s="165"/>
      <c r="AT146" s="160" t="s">
        <v>165</v>
      </c>
      <c r="AU146" s="160" t="s">
        <v>86</v>
      </c>
      <c r="AV146" s="14" t="s">
        <v>161</v>
      </c>
      <c r="AW146" s="14" t="s">
        <v>37</v>
      </c>
      <c r="AX146" s="14" t="s">
        <v>84</v>
      </c>
      <c r="AY146" s="160" t="s">
        <v>153</v>
      </c>
    </row>
    <row r="147" spans="2:65" s="1" customFormat="1" ht="24.2" customHeight="1">
      <c r="B147" s="33"/>
      <c r="C147" s="128" t="s">
        <v>230</v>
      </c>
      <c r="D147" s="128" t="s">
        <v>156</v>
      </c>
      <c r="E147" s="129" t="s">
        <v>241</v>
      </c>
      <c r="F147" s="130" t="s">
        <v>242</v>
      </c>
      <c r="G147" s="131" t="s">
        <v>159</v>
      </c>
      <c r="H147" s="132">
        <v>16.7</v>
      </c>
      <c r="I147" s="133">
        <v>226.01</v>
      </c>
      <c r="J147" s="134">
        <f>ROUND(I147*H147,2)</f>
        <v>3774.37</v>
      </c>
      <c r="K147" s="130" t="s">
        <v>160</v>
      </c>
      <c r="L147" s="33"/>
      <c r="M147" s="135" t="s">
        <v>32</v>
      </c>
      <c r="N147" s="136" t="s">
        <v>47</v>
      </c>
      <c r="P147" s="137">
        <f>O147*H147</f>
        <v>0</v>
      </c>
      <c r="Q147" s="137">
        <v>0</v>
      </c>
      <c r="R147" s="137">
        <f>Q147*H147</f>
        <v>0</v>
      </c>
      <c r="S147" s="137">
        <v>6.8000000000000005E-2</v>
      </c>
      <c r="T147" s="138">
        <f>S147*H147</f>
        <v>1.1355999999999999</v>
      </c>
      <c r="AR147" s="139" t="s">
        <v>161</v>
      </c>
      <c r="AT147" s="139" t="s">
        <v>156</v>
      </c>
      <c r="AU147" s="139" t="s">
        <v>86</v>
      </c>
      <c r="AY147" s="17" t="s">
        <v>153</v>
      </c>
      <c r="BE147" s="140">
        <f>IF(N147="základní",J147,0)</f>
        <v>3774.37</v>
      </c>
      <c r="BF147" s="140">
        <f>IF(N147="snížená",J147,0)</f>
        <v>0</v>
      </c>
      <c r="BG147" s="140">
        <f>IF(N147="zákl. přenesená",J147,0)</f>
        <v>0</v>
      </c>
      <c r="BH147" s="140">
        <f>IF(N147="sníž. přenesená",J147,0)</f>
        <v>0</v>
      </c>
      <c r="BI147" s="140">
        <f>IF(N147="nulová",J147,0)</f>
        <v>0</v>
      </c>
      <c r="BJ147" s="17" t="s">
        <v>84</v>
      </c>
      <c r="BK147" s="140">
        <f>ROUND(I147*H147,2)</f>
        <v>3774.37</v>
      </c>
      <c r="BL147" s="17" t="s">
        <v>161</v>
      </c>
      <c r="BM147" s="139" t="s">
        <v>1035</v>
      </c>
    </row>
    <row r="148" spans="2:65" s="1" customFormat="1">
      <c r="B148" s="33"/>
      <c r="D148" s="141" t="s">
        <v>163</v>
      </c>
      <c r="F148" s="142" t="s">
        <v>244</v>
      </c>
      <c r="I148" s="143"/>
      <c r="L148" s="33"/>
      <c r="M148" s="144"/>
      <c r="T148" s="54"/>
      <c r="AT148" s="17" t="s">
        <v>163</v>
      </c>
      <c r="AU148" s="17" t="s">
        <v>86</v>
      </c>
    </row>
    <row r="149" spans="2:65" s="12" customFormat="1">
      <c r="B149" s="145"/>
      <c r="D149" s="146" t="s">
        <v>165</v>
      </c>
      <c r="E149" s="147" t="s">
        <v>32</v>
      </c>
      <c r="F149" s="148" t="s">
        <v>176</v>
      </c>
      <c r="H149" s="147" t="s">
        <v>32</v>
      </c>
      <c r="I149" s="149"/>
      <c r="L149" s="145"/>
      <c r="M149" s="150"/>
      <c r="T149" s="151"/>
      <c r="AT149" s="147" t="s">
        <v>165</v>
      </c>
      <c r="AU149" s="147" t="s">
        <v>86</v>
      </c>
      <c r="AV149" s="12" t="s">
        <v>84</v>
      </c>
      <c r="AW149" s="12" t="s">
        <v>37</v>
      </c>
      <c r="AX149" s="12" t="s">
        <v>76</v>
      </c>
      <c r="AY149" s="147" t="s">
        <v>153</v>
      </c>
    </row>
    <row r="150" spans="2:65" s="13" customFormat="1">
      <c r="B150" s="152"/>
      <c r="D150" s="146" t="s">
        <v>165</v>
      </c>
      <c r="E150" s="153" t="s">
        <v>32</v>
      </c>
      <c r="F150" s="154" t="s">
        <v>1036</v>
      </c>
      <c r="H150" s="155">
        <v>6.06</v>
      </c>
      <c r="I150" s="156"/>
      <c r="L150" s="152"/>
      <c r="M150" s="157"/>
      <c r="T150" s="158"/>
      <c r="AT150" s="153" t="s">
        <v>165</v>
      </c>
      <c r="AU150" s="153" t="s">
        <v>86</v>
      </c>
      <c r="AV150" s="13" t="s">
        <v>86</v>
      </c>
      <c r="AW150" s="13" t="s">
        <v>37</v>
      </c>
      <c r="AX150" s="13" t="s">
        <v>76</v>
      </c>
      <c r="AY150" s="153" t="s">
        <v>153</v>
      </c>
    </row>
    <row r="151" spans="2:65" s="12" customFormat="1">
      <c r="B151" s="145"/>
      <c r="D151" s="146" t="s">
        <v>165</v>
      </c>
      <c r="E151" s="147" t="s">
        <v>32</v>
      </c>
      <c r="F151" s="148" t="s">
        <v>858</v>
      </c>
      <c r="H151" s="147" t="s">
        <v>32</v>
      </c>
      <c r="I151" s="149"/>
      <c r="L151" s="145"/>
      <c r="M151" s="150"/>
      <c r="T151" s="151"/>
      <c r="AT151" s="147" t="s">
        <v>165</v>
      </c>
      <c r="AU151" s="147" t="s">
        <v>86</v>
      </c>
      <c r="AV151" s="12" t="s">
        <v>84</v>
      </c>
      <c r="AW151" s="12" t="s">
        <v>37</v>
      </c>
      <c r="AX151" s="12" t="s">
        <v>76</v>
      </c>
      <c r="AY151" s="147" t="s">
        <v>153</v>
      </c>
    </row>
    <row r="152" spans="2:65" s="13" customFormat="1">
      <c r="B152" s="152"/>
      <c r="D152" s="146" t="s">
        <v>165</v>
      </c>
      <c r="E152" s="153" t="s">
        <v>32</v>
      </c>
      <c r="F152" s="154" t="s">
        <v>1037</v>
      </c>
      <c r="H152" s="155">
        <v>10.64</v>
      </c>
      <c r="I152" s="156"/>
      <c r="L152" s="152"/>
      <c r="M152" s="157"/>
      <c r="T152" s="158"/>
      <c r="AT152" s="153" t="s">
        <v>165</v>
      </c>
      <c r="AU152" s="153" t="s">
        <v>86</v>
      </c>
      <c r="AV152" s="13" t="s">
        <v>86</v>
      </c>
      <c r="AW152" s="13" t="s">
        <v>37</v>
      </c>
      <c r="AX152" s="13" t="s">
        <v>76</v>
      </c>
      <c r="AY152" s="153" t="s">
        <v>153</v>
      </c>
    </row>
    <row r="153" spans="2:65" s="14" customFormat="1">
      <c r="B153" s="159"/>
      <c r="D153" s="146" t="s">
        <v>165</v>
      </c>
      <c r="E153" s="160" t="s">
        <v>32</v>
      </c>
      <c r="F153" s="161" t="s">
        <v>178</v>
      </c>
      <c r="H153" s="162">
        <v>16.7</v>
      </c>
      <c r="I153" s="163"/>
      <c r="L153" s="159"/>
      <c r="M153" s="164"/>
      <c r="T153" s="165"/>
      <c r="AT153" s="160" t="s">
        <v>165</v>
      </c>
      <c r="AU153" s="160" t="s">
        <v>86</v>
      </c>
      <c r="AV153" s="14" t="s">
        <v>161</v>
      </c>
      <c r="AW153" s="14" t="s">
        <v>37</v>
      </c>
      <c r="AX153" s="14" t="s">
        <v>84</v>
      </c>
      <c r="AY153" s="160" t="s">
        <v>153</v>
      </c>
    </row>
    <row r="154" spans="2:65" s="1" customFormat="1" ht="24.2" customHeight="1">
      <c r="B154" s="33"/>
      <c r="C154" s="128" t="s">
        <v>8</v>
      </c>
      <c r="D154" s="128" t="s">
        <v>156</v>
      </c>
      <c r="E154" s="129" t="s">
        <v>280</v>
      </c>
      <c r="F154" s="130" t="s">
        <v>281</v>
      </c>
      <c r="G154" s="131" t="s">
        <v>159</v>
      </c>
      <c r="H154" s="132">
        <v>7.8310000000000004</v>
      </c>
      <c r="I154" s="133">
        <v>226.01</v>
      </c>
      <c r="J154" s="134">
        <f>ROUND(I154*H154,2)</f>
        <v>1769.88</v>
      </c>
      <c r="K154" s="130" t="s">
        <v>160</v>
      </c>
      <c r="L154" s="33"/>
      <c r="M154" s="135" t="s">
        <v>32</v>
      </c>
      <c r="N154" s="136" t="s">
        <v>47</v>
      </c>
      <c r="P154" s="137">
        <f>O154*H154</f>
        <v>0</v>
      </c>
      <c r="Q154" s="137">
        <v>0</v>
      </c>
      <c r="R154" s="137">
        <f>Q154*H154</f>
        <v>0</v>
      </c>
      <c r="S154" s="137">
        <v>4.5999999999999999E-2</v>
      </c>
      <c r="T154" s="138">
        <f>S154*H154</f>
        <v>0.36022599999999999</v>
      </c>
      <c r="AR154" s="139" t="s">
        <v>161</v>
      </c>
      <c r="AT154" s="139" t="s">
        <v>156</v>
      </c>
      <c r="AU154" s="139" t="s">
        <v>86</v>
      </c>
      <c r="AY154" s="17" t="s">
        <v>153</v>
      </c>
      <c r="BE154" s="140">
        <f>IF(N154="základní",J154,0)</f>
        <v>1769.88</v>
      </c>
      <c r="BF154" s="140">
        <f>IF(N154="snížená",J154,0)</f>
        <v>0</v>
      </c>
      <c r="BG154" s="140">
        <f>IF(N154="zákl. přenesená",J154,0)</f>
        <v>0</v>
      </c>
      <c r="BH154" s="140">
        <f>IF(N154="sníž. přenesená",J154,0)</f>
        <v>0</v>
      </c>
      <c r="BI154" s="140">
        <f>IF(N154="nulová",J154,0)</f>
        <v>0</v>
      </c>
      <c r="BJ154" s="17" t="s">
        <v>84</v>
      </c>
      <c r="BK154" s="140">
        <f>ROUND(I154*H154,2)</f>
        <v>1769.88</v>
      </c>
      <c r="BL154" s="17" t="s">
        <v>161</v>
      </c>
      <c r="BM154" s="139" t="s">
        <v>1038</v>
      </c>
    </row>
    <row r="155" spans="2:65" s="1" customFormat="1">
      <c r="B155" s="33"/>
      <c r="D155" s="141" t="s">
        <v>163</v>
      </c>
      <c r="F155" s="142" t="s">
        <v>283</v>
      </c>
      <c r="I155" s="143"/>
      <c r="L155" s="33"/>
      <c r="M155" s="144"/>
      <c r="T155" s="54"/>
      <c r="AT155" s="17" t="s">
        <v>163</v>
      </c>
      <c r="AU155" s="17" t="s">
        <v>86</v>
      </c>
    </row>
    <row r="156" spans="2:65" s="12" customFormat="1">
      <c r="B156" s="145"/>
      <c r="D156" s="146" t="s">
        <v>165</v>
      </c>
      <c r="E156" s="147" t="s">
        <v>32</v>
      </c>
      <c r="F156" s="148" t="s">
        <v>176</v>
      </c>
      <c r="H156" s="147" t="s">
        <v>32</v>
      </c>
      <c r="I156" s="149"/>
      <c r="L156" s="145"/>
      <c r="M156" s="150"/>
      <c r="T156" s="151"/>
      <c r="AT156" s="147" t="s">
        <v>165</v>
      </c>
      <c r="AU156" s="147" t="s">
        <v>86</v>
      </c>
      <c r="AV156" s="12" t="s">
        <v>84</v>
      </c>
      <c r="AW156" s="12" t="s">
        <v>37</v>
      </c>
      <c r="AX156" s="12" t="s">
        <v>76</v>
      </c>
      <c r="AY156" s="147" t="s">
        <v>153</v>
      </c>
    </row>
    <row r="157" spans="2:65" s="13" customFormat="1">
      <c r="B157" s="152"/>
      <c r="D157" s="146" t="s">
        <v>165</v>
      </c>
      <c r="E157" s="153" t="s">
        <v>32</v>
      </c>
      <c r="F157" s="154" t="s">
        <v>1031</v>
      </c>
      <c r="H157" s="155">
        <v>4.58</v>
      </c>
      <c r="I157" s="156"/>
      <c r="L157" s="152"/>
      <c r="M157" s="157"/>
      <c r="T157" s="158"/>
      <c r="AT157" s="153" t="s">
        <v>165</v>
      </c>
      <c r="AU157" s="153" t="s">
        <v>86</v>
      </c>
      <c r="AV157" s="13" t="s">
        <v>86</v>
      </c>
      <c r="AW157" s="13" t="s">
        <v>37</v>
      </c>
      <c r="AX157" s="13" t="s">
        <v>76</v>
      </c>
      <c r="AY157" s="153" t="s">
        <v>153</v>
      </c>
    </row>
    <row r="158" spans="2:65" s="12" customFormat="1">
      <c r="B158" s="145"/>
      <c r="D158" s="146" t="s">
        <v>165</v>
      </c>
      <c r="E158" s="147" t="s">
        <v>32</v>
      </c>
      <c r="F158" s="148" t="s">
        <v>858</v>
      </c>
      <c r="H158" s="147" t="s">
        <v>32</v>
      </c>
      <c r="I158" s="149"/>
      <c r="L158" s="145"/>
      <c r="M158" s="150"/>
      <c r="T158" s="151"/>
      <c r="AT158" s="147" t="s">
        <v>165</v>
      </c>
      <c r="AU158" s="147" t="s">
        <v>86</v>
      </c>
      <c r="AV158" s="12" t="s">
        <v>84</v>
      </c>
      <c r="AW158" s="12" t="s">
        <v>37</v>
      </c>
      <c r="AX158" s="12" t="s">
        <v>76</v>
      </c>
      <c r="AY158" s="147" t="s">
        <v>153</v>
      </c>
    </row>
    <row r="159" spans="2:65" s="13" customFormat="1">
      <c r="B159" s="152"/>
      <c r="D159" s="146" t="s">
        <v>165</v>
      </c>
      <c r="E159" s="153" t="s">
        <v>32</v>
      </c>
      <c r="F159" s="154" t="s">
        <v>1032</v>
      </c>
      <c r="H159" s="155">
        <v>3.2509999999999999</v>
      </c>
      <c r="I159" s="156"/>
      <c r="L159" s="152"/>
      <c r="M159" s="157"/>
      <c r="T159" s="158"/>
      <c r="AT159" s="153" t="s">
        <v>165</v>
      </c>
      <c r="AU159" s="153" t="s">
        <v>86</v>
      </c>
      <c r="AV159" s="13" t="s">
        <v>86</v>
      </c>
      <c r="AW159" s="13" t="s">
        <v>37</v>
      </c>
      <c r="AX159" s="13" t="s">
        <v>76</v>
      </c>
      <c r="AY159" s="153" t="s">
        <v>153</v>
      </c>
    </row>
    <row r="160" spans="2:65" s="14" customFormat="1">
      <c r="B160" s="159"/>
      <c r="D160" s="146" t="s">
        <v>165</v>
      </c>
      <c r="E160" s="160" t="s">
        <v>32</v>
      </c>
      <c r="F160" s="161" t="s">
        <v>178</v>
      </c>
      <c r="H160" s="162">
        <v>7.8310000000000004</v>
      </c>
      <c r="I160" s="163"/>
      <c r="L160" s="159"/>
      <c r="M160" s="164"/>
      <c r="T160" s="165"/>
      <c r="AT160" s="160" t="s">
        <v>165</v>
      </c>
      <c r="AU160" s="160" t="s">
        <v>86</v>
      </c>
      <c r="AV160" s="14" t="s">
        <v>161</v>
      </c>
      <c r="AW160" s="14" t="s">
        <v>37</v>
      </c>
      <c r="AX160" s="14" t="s">
        <v>84</v>
      </c>
      <c r="AY160" s="160" t="s">
        <v>153</v>
      </c>
    </row>
    <row r="161" spans="2:65" s="1" customFormat="1" ht="21.75" customHeight="1">
      <c r="B161" s="33"/>
      <c r="C161" s="128" t="s">
        <v>240</v>
      </c>
      <c r="D161" s="128" t="s">
        <v>156</v>
      </c>
      <c r="E161" s="129" t="s">
        <v>275</v>
      </c>
      <c r="F161" s="130" t="s">
        <v>276</v>
      </c>
      <c r="G161" s="131" t="s">
        <v>159</v>
      </c>
      <c r="H161" s="132">
        <v>2.9940000000000002</v>
      </c>
      <c r="I161" s="133">
        <v>226.01</v>
      </c>
      <c r="J161" s="134">
        <f>ROUND(I161*H161,2)</f>
        <v>676.67</v>
      </c>
      <c r="K161" s="130" t="s">
        <v>160</v>
      </c>
      <c r="L161" s="33"/>
      <c r="M161" s="135" t="s">
        <v>32</v>
      </c>
      <c r="N161" s="136" t="s">
        <v>47</v>
      </c>
      <c r="P161" s="137">
        <f>O161*H161</f>
        <v>0</v>
      </c>
      <c r="Q161" s="137">
        <v>0</v>
      </c>
      <c r="R161" s="137">
        <f>Q161*H161</f>
        <v>0</v>
      </c>
      <c r="S161" s="137">
        <v>0.05</v>
      </c>
      <c r="T161" s="138">
        <f>S161*H161</f>
        <v>0.14970000000000003</v>
      </c>
      <c r="AR161" s="139" t="s">
        <v>161</v>
      </c>
      <c r="AT161" s="139" t="s">
        <v>156</v>
      </c>
      <c r="AU161" s="139" t="s">
        <v>86</v>
      </c>
      <c r="AY161" s="17" t="s">
        <v>153</v>
      </c>
      <c r="BE161" s="140">
        <f>IF(N161="základní",J161,0)</f>
        <v>676.67</v>
      </c>
      <c r="BF161" s="140">
        <f>IF(N161="snížená",J161,0)</f>
        <v>0</v>
      </c>
      <c r="BG161" s="140">
        <f>IF(N161="zákl. přenesená",J161,0)</f>
        <v>0</v>
      </c>
      <c r="BH161" s="140">
        <f>IF(N161="sníž. přenesená",J161,0)</f>
        <v>0</v>
      </c>
      <c r="BI161" s="140">
        <f>IF(N161="nulová",J161,0)</f>
        <v>0</v>
      </c>
      <c r="BJ161" s="17" t="s">
        <v>84</v>
      </c>
      <c r="BK161" s="140">
        <f>ROUND(I161*H161,2)</f>
        <v>676.67</v>
      </c>
      <c r="BL161" s="17" t="s">
        <v>161</v>
      </c>
      <c r="BM161" s="139" t="s">
        <v>1039</v>
      </c>
    </row>
    <row r="162" spans="2:65" s="1" customFormat="1">
      <c r="B162" s="33"/>
      <c r="D162" s="141" t="s">
        <v>163</v>
      </c>
      <c r="F162" s="142" t="s">
        <v>278</v>
      </c>
      <c r="I162" s="143"/>
      <c r="L162" s="33"/>
      <c r="M162" s="144"/>
      <c r="T162" s="54"/>
      <c r="AT162" s="17" t="s">
        <v>163</v>
      </c>
      <c r="AU162" s="17" t="s">
        <v>86</v>
      </c>
    </row>
    <row r="163" spans="2:65" s="12" customFormat="1">
      <c r="B163" s="145"/>
      <c r="D163" s="146" t="s">
        <v>165</v>
      </c>
      <c r="E163" s="147" t="s">
        <v>32</v>
      </c>
      <c r="F163" s="148" t="s">
        <v>176</v>
      </c>
      <c r="H163" s="147" t="s">
        <v>32</v>
      </c>
      <c r="I163" s="149"/>
      <c r="L163" s="145"/>
      <c r="M163" s="150"/>
      <c r="T163" s="151"/>
      <c r="AT163" s="147" t="s">
        <v>165</v>
      </c>
      <c r="AU163" s="147" t="s">
        <v>86</v>
      </c>
      <c r="AV163" s="12" t="s">
        <v>84</v>
      </c>
      <c r="AW163" s="12" t="s">
        <v>37</v>
      </c>
      <c r="AX163" s="12" t="s">
        <v>76</v>
      </c>
      <c r="AY163" s="147" t="s">
        <v>153</v>
      </c>
    </row>
    <row r="164" spans="2:65" s="13" customFormat="1">
      <c r="B164" s="152"/>
      <c r="D164" s="146" t="s">
        <v>165</v>
      </c>
      <c r="E164" s="153" t="s">
        <v>32</v>
      </c>
      <c r="F164" s="154" t="s">
        <v>1020</v>
      </c>
      <c r="H164" s="155">
        <v>1.2709999999999999</v>
      </c>
      <c r="I164" s="156"/>
      <c r="L164" s="152"/>
      <c r="M164" s="157"/>
      <c r="T164" s="158"/>
      <c r="AT164" s="153" t="s">
        <v>165</v>
      </c>
      <c r="AU164" s="153" t="s">
        <v>86</v>
      </c>
      <c r="AV164" s="13" t="s">
        <v>86</v>
      </c>
      <c r="AW164" s="13" t="s">
        <v>37</v>
      </c>
      <c r="AX164" s="13" t="s">
        <v>76</v>
      </c>
      <c r="AY164" s="153" t="s">
        <v>153</v>
      </c>
    </row>
    <row r="165" spans="2:65" s="12" customFormat="1">
      <c r="B165" s="145"/>
      <c r="D165" s="146" t="s">
        <v>165</v>
      </c>
      <c r="E165" s="147" t="s">
        <v>32</v>
      </c>
      <c r="F165" s="148" t="s">
        <v>858</v>
      </c>
      <c r="H165" s="147" t="s">
        <v>32</v>
      </c>
      <c r="I165" s="149"/>
      <c r="L165" s="145"/>
      <c r="M165" s="150"/>
      <c r="T165" s="151"/>
      <c r="AT165" s="147" t="s">
        <v>165</v>
      </c>
      <c r="AU165" s="147" t="s">
        <v>86</v>
      </c>
      <c r="AV165" s="12" t="s">
        <v>84</v>
      </c>
      <c r="AW165" s="12" t="s">
        <v>37</v>
      </c>
      <c r="AX165" s="12" t="s">
        <v>76</v>
      </c>
      <c r="AY165" s="147" t="s">
        <v>153</v>
      </c>
    </row>
    <row r="166" spans="2:65" s="13" customFormat="1">
      <c r="B166" s="152"/>
      <c r="D166" s="146" t="s">
        <v>165</v>
      </c>
      <c r="E166" s="153" t="s">
        <v>32</v>
      </c>
      <c r="F166" s="154" t="s">
        <v>1021</v>
      </c>
      <c r="H166" s="155">
        <v>1.7230000000000001</v>
      </c>
      <c r="I166" s="156"/>
      <c r="L166" s="152"/>
      <c r="M166" s="157"/>
      <c r="T166" s="158"/>
      <c r="AT166" s="153" t="s">
        <v>165</v>
      </c>
      <c r="AU166" s="153" t="s">
        <v>86</v>
      </c>
      <c r="AV166" s="13" t="s">
        <v>86</v>
      </c>
      <c r="AW166" s="13" t="s">
        <v>37</v>
      </c>
      <c r="AX166" s="13" t="s">
        <v>76</v>
      </c>
      <c r="AY166" s="153" t="s">
        <v>153</v>
      </c>
    </row>
    <row r="167" spans="2:65" s="14" customFormat="1">
      <c r="B167" s="159"/>
      <c r="D167" s="146" t="s">
        <v>165</v>
      </c>
      <c r="E167" s="160" t="s">
        <v>32</v>
      </c>
      <c r="F167" s="161" t="s">
        <v>178</v>
      </c>
      <c r="H167" s="162">
        <v>2.9940000000000002</v>
      </c>
      <c r="I167" s="163"/>
      <c r="L167" s="159"/>
      <c r="M167" s="164"/>
      <c r="T167" s="165"/>
      <c r="AT167" s="160" t="s">
        <v>165</v>
      </c>
      <c r="AU167" s="160" t="s">
        <v>86</v>
      </c>
      <c r="AV167" s="14" t="s">
        <v>161</v>
      </c>
      <c r="AW167" s="14" t="s">
        <v>37</v>
      </c>
      <c r="AX167" s="14" t="s">
        <v>84</v>
      </c>
      <c r="AY167" s="160" t="s">
        <v>153</v>
      </c>
    </row>
    <row r="168" spans="2:65" s="1" customFormat="1" ht="16.5" customHeight="1">
      <c r="B168" s="33"/>
      <c r="C168" s="128" t="s">
        <v>248</v>
      </c>
      <c r="D168" s="128" t="s">
        <v>156</v>
      </c>
      <c r="E168" s="129" t="s">
        <v>255</v>
      </c>
      <c r="F168" s="130" t="s">
        <v>256</v>
      </c>
      <c r="G168" s="131" t="s">
        <v>159</v>
      </c>
      <c r="H168" s="132">
        <v>0.27600000000000002</v>
      </c>
      <c r="I168" s="133">
        <v>226.01</v>
      </c>
      <c r="J168" s="134">
        <f>ROUND(I168*H168,2)</f>
        <v>62.38</v>
      </c>
      <c r="K168" s="130" t="s">
        <v>160</v>
      </c>
      <c r="L168" s="33"/>
      <c r="M168" s="135" t="s">
        <v>32</v>
      </c>
      <c r="N168" s="136" t="s">
        <v>47</v>
      </c>
      <c r="P168" s="137">
        <f>O168*H168</f>
        <v>0</v>
      </c>
      <c r="Q168" s="137">
        <v>0</v>
      </c>
      <c r="R168" s="137">
        <f>Q168*H168</f>
        <v>0</v>
      </c>
      <c r="S168" s="137">
        <v>0.26100000000000001</v>
      </c>
      <c r="T168" s="138">
        <f>S168*H168</f>
        <v>7.2036000000000003E-2</v>
      </c>
      <c r="AR168" s="139" t="s">
        <v>161</v>
      </c>
      <c r="AT168" s="139" t="s">
        <v>156</v>
      </c>
      <c r="AU168" s="139" t="s">
        <v>86</v>
      </c>
      <c r="AY168" s="17" t="s">
        <v>153</v>
      </c>
      <c r="BE168" s="140">
        <f>IF(N168="základní",J168,0)</f>
        <v>62.38</v>
      </c>
      <c r="BF168" s="140">
        <f>IF(N168="snížená",J168,0)</f>
        <v>0</v>
      </c>
      <c r="BG168" s="140">
        <f>IF(N168="zákl. přenesená",J168,0)</f>
        <v>0</v>
      </c>
      <c r="BH168" s="140">
        <f>IF(N168="sníž. přenesená",J168,0)</f>
        <v>0</v>
      </c>
      <c r="BI168" s="140">
        <f>IF(N168="nulová",J168,0)</f>
        <v>0</v>
      </c>
      <c r="BJ168" s="17" t="s">
        <v>84</v>
      </c>
      <c r="BK168" s="140">
        <f>ROUND(I168*H168,2)</f>
        <v>62.38</v>
      </c>
      <c r="BL168" s="17" t="s">
        <v>161</v>
      </c>
      <c r="BM168" s="139" t="s">
        <v>1040</v>
      </c>
    </row>
    <row r="169" spans="2:65" s="1" customFormat="1">
      <c r="B169" s="33"/>
      <c r="D169" s="141" t="s">
        <v>163</v>
      </c>
      <c r="F169" s="142" t="s">
        <v>258</v>
      </c>
      <c r="I169" s="143"/>
      <c r="L169" s="33"/>
      <c r="M169" s="144"/>
      <c r="T169" s="54"/>
      <c r="AT169" s="17" t="s">
        <v>163</v>
      </c>
      <c r="AU169" s="17" t="s">
        <v>86</v>
      </c>
    </row>
    <row r="170" spans="2:65" s="12" customFormat="1">
      <c r="B170" s="145"/>
      <c r="D170" s="146" t="s">
        <v>165</v>
      </c>
      <c r="E170" s="147" t="s">
        <v>32</v>
      </c>
      <c r="F170" s="148" t="s">
        <v>880</v>
      </c>
      <c r="H170" s="147" t="s">
        <v>32</v>
      </c>
      <c r="I170" s="149"/>
      <c r="L170" s="145"/>
      <c r="M170" s="150"/>
      <c r="T170" s="151"/>
      <c r="AT170" s="147" t="s">
        <v>165</v>
      </c>
      <c r="AU170" s="147" t="s">
        <v>86</v>
      </c>
      <c r="AV170" s="12" t="s">
        <v>84</v>
      </c>
      <c r="AW170" s="12" t="s">
        <v>37</v>
      </c>
      <c r="AX170" s="12" t="s">
        <v>76</v>
      </c>
      <c r="AY170" s="147" t="s">
        <v>153</v>
      </c>
    </row>
    <row r="171" spans="2:65" s="13" customFormat="1">
      <c r="B171" s="152"/>
      <c r="D171" s="146" t="s">
        <v>165</v>
      </c>
      <c r="E171" s="153" t="s">
        <v>32</v>
      </c>
      <c r="F171" s="154" t="s">
        <v>1041</v>
      </c>
      <c r="H171" s="155">
        <v>0.27600000000000002</v>
      </c>
      <c r="I171" s="156"/>
      <c r="L171" s="152"/>
      <c r="M171" s="157"/>
      <c r="T171" s="158"/>
      <c r="AT171" s="153" t="s">
        <v>165</v>
      </c>
      <c r="AU171" s="153" t="s">
        <v>86</v>
      </c>
      <c r="AV171" s="13" t="s">
        <v>86</v>
      </c>
      <c r="AW171" s="13" t="s">
        <v>37</v>
      </c>
      <c r="AX171" s="13" t="s">
        <v>84</v>
      </c>
      <c r="AY171" s="153" t="s">
        <v>153</v>
      </c>
    </row>
    <row r="172" spans="2:65" s="1" customFormat="1" ht="16.5" customHeight="1">
      <c r="B172" s="33"/>
      <c r="C172" s="128" t="s">
        <v>254</v>
      </c>
      <c r="D172" s="128" t="s">
        <v>156</v>
      </c>
      <c r="E172" s="129" t="s">
        <v>882</v>
      </c>
      <c r="F172" s="130" t="s">
        <v>883</v>
      </c>
      <c r="G172" s="131" t="s">
        <v>884</v>
      </c>
      <c r="H172" s="132">
        <v>8.3000000000000004E-2</v>
      </c>
      <c r="I172" s="133">
        <v>4237.78</v>
      </c>
      <c r="J172" s="134">
        <f>ROUND(I172*H172,2)</f>
        <v>351.74</v>
      </c>
      <c r="K172" s="130" t="s">
        <v>160</v>
      </c>
      <c r="L172" s="33"/>
      <c r="M172" s="135" t="s">
        <v>32</v>
      </c>
      <c r="N172" s="136" t="s">
        <v>47</v>
      </c>
      <c r="P172" s="137">
        <f>O172*H172</f>
        <v>0</v>
      </c>
      <c r="Q172" s="137">
        <v>0</v>
      </c>
      <c r="R172" s="137">
        <f>Q172*H172</f>
        <v>0</v>
      </c>
      <c r="S172" s="137">
        <v>2.2000000000000002</v>
      </c>
      <c r="T172" s="138">
        <f>S172*H172</f>
        <v>0.18260000000000001</v>
      </c>
      <c r="AR172" s="139" t="s">
        <v>161</v>
      </c>
      <c r="AT172" s="139" t="s">
        <v>156</v>
      </c>
      <c r="AU172" s="139" t="s">
        <v>86</v>
      </c>
      <c r="AY172" s="17" t="s">
        <v>153</v>
      </c>
      <c r="BE172" s="140">
        <f>IF(N172="základní",J172,0)</f>
        <v>351.74</v>
      </c>
      <c r="BF172" s="140">
        <f>IF(N172="snížená",J172,0)</f>
        <v>0</v>
      </c>
      <c r="BG172" s="140">
        <f>IF(N172="zákl. přenesená",J172,0)</f>
        <v>0</v>
      </c>
      <c r="BH172" s="140">
        <f>IF(N172="sníž. přenesená",J172,0)</f>
        <v>0</v>
      </c>
      <c r="BI172" s="140">
        <f>IF(N172="nulová",J172,0)</f>
        <v>0</v>
      </c>
      <c r="BJ172" s="17" t="s">
        <v>84</v>
      </c>
      <c r="BK172" s="140">
        <f>ROUND(I172*H172,2)</f>
        <v>351.74</v>
      </c>
      <c r="BL172" s="17" t="s">
        <v>161</v>
      </c>
      <c r="BM172" s="139" t="s">
        <v>1042</v>
      </c>
    </row>
    <row r="173" spans="2:65" s="1" customFormat="1">
      <c r="B173" s="33"/>
      <c r="D173" s="141" t="s">
        <v>163</v>
      </c>
      <c r="F173" s="142" t="s">
        <v>886</v>
      </c>
      <c r="I173" s="143"/>
      <c r="L173" s="33"/>
      <c r="M173" s="144"/>
      <c r="T173" s="54"/>
      <c r="AT173" s="17" t="s">
        <v>163</v>
      </c>
      <c r="AU173" s="17" t="s">
        <v>86</v>
      </c>
    </row>
    <row r="174" spans="2:65" s="12" customFormat="1">
      <c r="B174" s="145"/>
      <c r="D174" s="146" t="s">
        <v>165</v>
      </c>
      <c r="E174" s="147" t="s">
        <v>32</v>
      </c>
      <c r="F174" s="148" t="s">
        <v>887</v>
      </c>
      <c r="H174" s="147" t="s">
        <v>32</v>
      </c>
      <c r="I174" s="149"/>
      <c r="L174" s="145"/>
      <c r="M174" s="150"/>
      <c r="T174" s="151"/>
      <c r="AT174" s="147" t="s">
        <v>165</v>
      </c>
      <c r="AU174" s="147" t="s">
        <v>86</v>
      </c>
      <c r="AV174" s="12" t="s">
        <v>84</v>
      </c>
      <c r="AW174" s="12" t="s">
        <v>37</v>
      </c>
      <c r="AX174" s="12" t="s">
        <v>76</v>
      </c>
      <c r="AY174" s="147" t="s">
        <v>153</v>
      </c>
    </row>
    <row r="175" spans="2:65" s="13" customFormat="1">
      <c r="B175" s="152"/>
      <c r="D175" s="146" t="s">
        <v>165</v>
      </c>
      <c r="E175" s="153" t="s">
        <v>32</v>
      </c>
      <c r="F175" s="154" t="s">
        <v>1043</v>
      </c>
      <c r="H175" s="155">
        <v>8.3000000000000004E-2</v>
      </c>
      <c r="I175" s="156"/>
      <c r="L175" s="152"/>
      <c r="M175" s="157"/>
      <c r="T175" s="158"/>
      <c r="AT175" s="153" t="s">
        <v>165</v>
      </c>
      <c r="AU175" s="153" t="s">
        <v>86</v>
      </c>
      <c r="AV175" s="13" t="s">
        <v>86</v>
      </c>
      <c r="AW175" s="13" t="s">
        <v>37</v>
      </c>
      <c r="AX175" s="13" t="s">
        <v>84</v>
      </c>
      <c r="AY175" s="153" t="s">
        <v>153</v>
      </c>
    </row>
    <row r="176" spans="2:65" s="1" customFormat="1" ht="24.2" customHeight="1">
      <c r="B176" s="33"/>
      <c r="C176" s="128" t="s">
        <v>261</v>
      </c>
      <c r="D176" s="128" t="s">
        <v>156</v>
      </c>
      <c r="E176" s="129" t="s">
        <v>249</v>
      </c>
      <c r="F176" s="130" t="s">
        <v>250</v>
      </c>
      <c r="G176" s="131" t="s">
        <v>159</v>
      </c>
      <c r="H176" s="132">
        <v>3.4079999999999999</v>
      </c>
      <c r="I176" s="133">
        <v>226.01</v>
      </c>
      <c r="J176" s="134">
        <f>ROUND(I176*H176,2)</f>
        <v>770.24</v>
      </c>
      <c r="K176" s="130" t="s">
        <v>160</v>
      </c>
      <c r="L176" s="33"/>
      <c r="M176" s="135" t="s">
        <v>32</v>
      </c>
      <c r="N176" s="136" t="s">
        <v>47</v>
      </c>
      <c r="P176" s="137">
        <f>O176*H176</f>
        <v>0</v>
      </c>
      <c r="Q176" s="137">
        <v>0</v>
      </c>
      <c r="R176" s="137">
        <f>Q176*H176</f>
        <v>0</v>
      </c>
      <c r="S176" s="137">
        <v>5.7000000000000002E-2</v>
      </c>
      <c r="T176" s="138">
        <f>S176*H176</f>
        <v>0.19425600000000001</v>
      </c>
      <c r="AR176" s="139" t="s">
        <v>161</v>
      </c>
      <c r="AT176" s="139" t="s">
        <v>156</v>
      </c>
      <c r="AU176" s="139" t="s">
        <v>86</v>
      </c>
      <c r="AY176" s="17" t="s">
        <v>153</v>
      </c>
      <c r="BE176" s="140">
        <f>IF(N176="základní",J176,0)</f>
        <v>770.24</v>
      </c>
      <c r="BF176" s="140">
        <f>IF(N176="snížená",J176,0)</f>
        <v>0</v>
      </c>
      <c r="BG176" s="140">
        <f>IF(N176="zákl. přenesená",J176,0)</f>
        <v>0</v>
      </c>
      <c r="BH176" s="140">
        <f>IF(N176="sníž. přenesená",J176,0)</f>
        <v>0</v>
      </c>
      <c r="BI176" s="140">
        <f>IF(N176="nulová",J176,0)</f>
        <v>0</v>
      </c>
      <c r="BJ176" s="17" t="s">
        <v>84</v>
      </c>
      <c r="BK176" s="140">
        <f>ROUND(I176*H176,2)</f>
        <v>770.24</v>
      </c>
      <c r="BL176" s="17" t="s">
        <v>161</v>
      </c>
      <c r="BM176" s="139" t="s">
        <v>1044</v>
      </c>
    </row>
    <row r="177" spans="2:65" s="1" customFormat="1">
      <c r="B177" s="33"/>
      <c r="D177" s="141" t="s">
        <v>163</v>
      </c>
      <c r="F177" s="142" t="s">
        <v>252</v>
      </c>
      <c r="I177" s="143"/>
      <c r="L177" s="33"/>
      <c r="M177" s="144"/>
      <c r="T177" s="54"/>
      <c r="AT177" s="17" t="s">
        <v>163</v>
      </c>
      <c r="AU177" s="17" t="s">
        <v>86</v>
      </c>
    </row>
    <row r="178" spans="2:65" s="12" customFormat="1">
      <c r="B178" s="145"/>
      <c r="D178" s="146" t="s">
        <v>165</v>
      </c>
      <c r="E178" s="147" t="s">
        <v>32</v>
      </c>
      <c r="F178" s="148" t="s">
        <v>176</v>
      </c>
      <c r="H178" s="147" t="s">
        <v>32</v>
      </c>
      <c r="I178" s="149"/>
      <c r="L178" s="145"/>
      <c r="M178" s="150"/>
      <c r="T178" s="151"/>
      <c r="AT178" s="147" t="s">
        <v>165</v>
      </c>
      <c r="AU178" s="147" t="s">
        <v>86</v>
      </c>
      <c r="AV178" s="12" t="s">
        <v>84</v>
      </c>
      <c r="AW178" s="12" t="s">
        <v>37</v>
      </c>
      <c r="AX178" s="12" t="s">
        <v>76</v>
      </c>
      <c r="AY178" s="147" t="s">
        <v>153</v>
      </c>
    </row>
    <row r="179" spans="2:65" s="13" customFormat="1">
      <c r="B179" s="152"/>
      <c r="D179" s="146" t="s">
        <v>165</v>
      </c>
      <c r="E179" s="153" t="s">
        <v>32</v>
      </c>
      <c r="F179" s="154" t="s">
        <v>1020</v>
      </c>
      <c r="H179" s="155">
        <v>1.2709999999999999</v>
      </c>
      <c r="I179" s="156"/>
      <c r="L179" s="152"/>
      <c r="M179" s="157"/>
      <c r="T179" s="158"/>
      <c r="AT179" s="153" t="s">
        <v>165</v>
      </c>
      <c r="AU179" s="153" t="s">
        <v>86</v>
      </c>
      <c r="AV179" s="13" t="s">
        <v>86</v>
      </c>
      <c r="AW179" s="13" t="s">
        <v>37</v>
      </c>
      <c r="AX179" s="13" t="s">
        <v>76</v>
      </c>
      <c r="AY179" s="153" t="s">
        <v>153</v>
      </c>
    </row>
    <row r="180" spans="2:65" s="12" customFormat="1">
      <c r="B180" s="145"/>
      <c r="D180" s="146" t="s">
        <v>165</v>
      </c>
      <c r="E180" s="147" t="s">
        <v>32</v>
      </c>
      <c r="F180" s="148" t="s">
        <v>858</v>
      </c>
      <c r="H180" s="147" t="s">
        <v>32</v>
      </c>
      <c r="I180" s="149"/>
      <c r="L180" s="145"/>
      <c r="M180" s="150"/>
      <c r="T180" s="151"/>
      <c r="AT180" s="147" t="s">
        <v>165</v>
      </c>
      <c r="AU180" s="147" t="s">
        <v>86</v>
      </c>
      <c r="AV180" s="12" t="s">
        <v>84</v>
      </c>
      <c r="AW180" s="12" t="s">
        <v>37</v>
      </c>
      <c r="AX180" s="12" t="s">
        <v>76</v>
      </c>
      <c r="AY180" s="147" t="s">
        <v>153</v>
      </c>
    </row>
    <row r="181" spans="2:65" s="13" customFormat="1">
      <c r="B181" s="152"/>
      <c r="D181" s="146" t="s">
        <v>165</v>
      </c>
      <c r="E181" s="153" t="s">
        <v>32</v>
      </c>
      <c r="F181" s="154" t="s">
        <v>1045</v>
      </c>
      <c r="H181" s="155">
        <v>2.137</v>
      </c>
      <c r="I181" s="156"/>
      <c r="L181" s="152"/>
      <c r="M181" s="157"/>
      <c r="T181" s="158"/>
      <c r="AT181" s="153" t="s">
        <v>165</v>
      </c>
      <c r="AU181" s="153" t="s">
        <v>86</v>
      </c>
      <c r="AV181" s="13" t="s">
        <v>86</v>
      </c>
      <c r="AW181" s="13" t="s">
        <v>37</v>
      </c>
      <c r="AX181" s="13" t="s">
        <v>76</v>
      </c>
      <c r="AY181" s="153" t="s">
        <v>153</v>
      </c>
    </row>
    <row r="182" spans="2:65" s="14" customFormat="1">
      <c r="B182" s="159"/>
      <c r="D182" s="146" t="s">
        <v>165</v>
      </c>
      <c r="E182" s="160" t="s">
        <v>32</v>
      </c>
      <c r="F182" s="161" t="s">
        <v>178</v>
      </c>
      <c r="H182" s="162">
        <v>3.4079999999999999</v>
      </c>
      <c r="I182" s="163"/>
      <c r="L182" s="159"/>
      <c r="M182" s="164"/>
      <c r="T182" s="165"/>
      <c r="AT182" s="160" t="s">
        <v>165</v>
      </c>
      <c r="AU182" s="160" t="s">
        <v>86</v>
      </c>
      <c r="AV182" s="14" t="s">
        <v>161</v>
      </c>
      <c r="AW182" s="14" t="s">
        <v>37</v>
      </c>
      <c r="AX182" s="14" t="s">
        <v>84</v>
      </c>
      <c r="AY182" s="160" t="s">
        <v>153</v>
      </c>
    </row>
    <row r="183" spans="2:65" s="1" customFormat="1" ht="16.5" customHeight="1">
      <c r="B183" s="33"/>
      <c r="C183" s="128" t="s">
        <v>268</v>
      </c>
      <c r="D183" s="128" t="s">
        <v>156</v>
      </c>
      <c r="E183" s="129" t="s">
        <v>262</v>
      </c>
      <c r="F183" s="130" t="s">
        <v>263</v>
      </c>
      <c r="G183" s="131" t="s">
        <v>226</v>
      </c>
      <c r="H183" s="132">
        <v>12</v>
      </c>
      <c r="I183" s="133">
        <v>226.01</v>
      </c>
      <c r="J183" s="134">
        <f>ROUND(I183*H183,2)</f>
        <v>2712.12</v>
      </c>
      <c r="K183" s="130" t="s">
        <v>264</v>
      </c>
      <c r="L183" s="33"/>
      <c r="M183" s="135" t="s">
        <v>32</v>
      </c>
      <c r="N183" s="136" t="s">
        <v>47</v>
      </c>
      <c r="P183" s="137">
        <f>O183*H183</f>
        <v>0</v>
      </c>
      <c r="Q183" s="137">
        <v>0</v>
      </c>
      <c r="R183" s="137">
        <f>Q183*H183</f>
        <v>0</v>
      </c>
      <c r="S183" s="137">
        <v>6.4999999999999997E-3</v>
      </c>
      <c r="T183" s="138">
        <f>S183*H183</f>
        <v>7.8E-2</v>
      </c>
      <c r="AR183" s="139" t="s">
        <v>161</v>
      </c>
      <c r="AT183" s="139" t="s">
        <v>156</v>
      </c>
      <c r="AU183" s="139" t="s">
        <v>86</v>
      </c>
      <c r="AY183" s="17" t="s">
        <v>153</v>
      </c>
      <c r="BE183" s="140">
        <f>IF(N183="základní",J183,0)</f>
        <v>2712.12</v>
      </c>
      <c r="BF183" s="140">
        <f>IF(N183="snížená",J183,0)</f>
        <v>0</v>
      </c>
      <c r="BG183" s="140">
        <f>IF(N183="zákl. přenesená",J183,0)</f>
        <v>0</v>
      </c>
      <c r="BH183" s="140">
        <f>IF(N183="sníž. přenesená",J183,0)</f>
        <v>0</v>
      </c>
      <c r="BI183" s="140">
        <f>IF(N183="nulová",J183,0)</f>
        <v>0</v>
      </c>
      <c r="BJ183" s="17" t="s">
        <v>84</v>
      </c>
      <c r="BK183" s="140">
        <f>ROUND(I183*H183,2)</f>
        <v>2712.12</v>
      </c>
      <c r="BL183" s="17" t="s">
        <v>161</v>
      </c>
      <c r="BM183" s="139" t="s">
        <v>1046</v>
      </c>
    </row>
    <row r="184" spans="2:65" s="12" customFormat="1">
      <c r="B184" s="145"/>
      <c r="D184" s="146" t="s">
        <v>165</v>
      </c>
      <c r="E184" s="147" t="s">
        <v>32</v>
      </c>
      <c r="F184" s="148" t="s">
        <v>266</v>
      </c>
      <c r="H184" s="147" t="s">
        <v>32</v>
      </c>
      <c r="I184" s="149"/>
      <c r="L184" s="145"/>
      <c r="M184" s="150"/>
      <c r="T184" s="151"/>
      <c r="AT184" s="147" t="s">
        <v>165</v>
      </c>
      <c r="AU184" s="147" t="s">
        <v>86</v>
      </c>
      <c r="AV184" s="12" t="s">
        <v>84</v>
      </c>
      <c r="AW184" s="12" t="s">
        <v>37</v>
      </c>
      <c r="AX184" s="12" t="s">
        <v>76</v>
      </c>
      <c r="AY184" s="147" t="s">
        <v>153</v>
      </c>
    </row>
    <row r="185" spans="2:65" s="13" customFormat="1">
      <c r="B185" s="152"/>
      <c r="D185" s="146" t="s">
        <v>165</v>
      </c>
      <c r="E185" s="153" t="s">
        <v>32</v>
      </c>
      <c r="F185" s="154" t="s">
        <v>8</v>
      </c>
      <c r="H185" s="155">
        <v>12</v>
      </c>
      <c r="I185" s="156"/>
      <c r="L185" s="152"/>
      <c r="M185" s="157"/>
      <c r="T185" s="158"/>
      <c r="AT185" s="153" t="s">
        <v>165</v>
      </c>
      <c r="AU185" s="153" t="s">
        <v>86</v>
      </c>
      <c r="AV185" s="13" t="s">
        <v>86</v>
      </c>
      <c r="AW185" s="13" t="s">
        <v>37</v>
      </c>
      <c r="AX185" s="13" t="s">
        <v>84</v>
      </c>
      <c r="AY185" s="153" t="s">
        <v>153</v>
      </c>
    </row>
    <row r="186" spans="2:65" s="1" customFormat="1" ht="24.2" customHeight="1">
      <c r="B186" s="33"/>
      <c r="C186" s="128" t="s">
        <v>267</v>
      </c>
      <c r="D186" s="128" t="s">
        <v>156</v>
      </c>
      <c r="E186" s="129" t="s">
        <v>269</v>
      </c>
      <c r="F186" s="130" t="s">
        <v>270</v>
      </c>
      <c r="G186" s="131" t="s">
        <v>271</v>
      </c>
      <c r="H186" s="132">
        <v>2</v>
      </c>
      <c r="I186" s="133">
        <v>84.76</v>
      </c>
      <c r="J186" s="134">
        <f>ROUND(I186*H186,2)</f>
        <v>169.52</v>
      </c>
      <c r="K186" s="130" t="s">
        <v>160</v>
      </c>
      <c r="L186" s="33"/>
      <c r="M186" s="135" t="s">
        <v>32</v>
      </c>
      <c r="N186" s="136" t="s">
        <v>47</v>
      </c>
      <c r="P186" s="137">
        <f>O186*H186</f>
        <v>0</v>
      </c>
      <c r="Q186" s="137">
        <v>0</v>
      </c>
      <c r="R186" s="137">
        <f>Q186*H186</f>
        <v>0</v>
      </c>
      <c r="S186" s="137">
        <v>2.5000000000000001E-2</v>
      </c>
      <c r="T186" s="138">
        <f>S186*H186</f>
        <v>0.05</v>
      </c>
      <c r="AR186" s="139" t="s">
        <v>261</v>
      </c>
      <c r="AT186" s="139" t="s">
        <v>156</v>
      </c>
      <c r="AU186" s="139" t="s">
        <v>86</v>
      </c>
      <c r="AY186" s="17" t="s">
        <v>153</v>
      </c>
      <c r="BE186" s="140">
        <f>IF(N186="základní",J186,0)</f>
        <v>169.52</v>
      </c>
      <c r="BF186" s="140">
        <f>IF(N186="snížená",J186,0)</f>
        <v>0</v>
      </c>
      <c r="BG186" s="140">
        <f>IF(N186="zákl. přenesená",J186,0)</f>
        <v>0</v>
      </c>
      <c r="BH186" s="140">
        <f>IF(N186="sníž. přenesená",J186,0)</f>
        <v>0</v>
      </c>
      <c r="BI186" s="140">
        <f>IF(N186="nulová",J186,0)</f>
        <v>0</v>
      </c>
      <c r="BJ186" s="17" t="s">
        <v>84</v>
      </c>
      <c r="BK186" s="140">
        <f>ROUND(I186*H186,2)</f>
        <v>169.52</v>
      </c>
      <c r="BL186" s="17" t="s">
        <v>261</v>
      </c>
      <c r="BM186" s="139" t="s">
        <v>1047</v>
      </c>
    </row>
    <row r="187" spans="2:65" s="1" customFormat="1">
      <c r="B187" s="33"/>
      <c r="D187" s="141" t="s">
        <v>163</v>
      </c>
      <c r="F187" s="142" t="s">
        <v>273</v>
      </c>
      <c r="I187" s="143"/>
      <c r="L187" s="33"/>
      <c r="M187" s="144"/>
      <c r="T187" s="54"/>
      <c r="AT187" s="17" t="s">
        <v>163</v>
      </c>
      <c r="AU187" s="17" t="s">
        <v>86</v>
      </c>
    </row>
    <row r="188" spans="2:65" s="12" customFormat="1">
      <c r="B188" s="145"/>
      <c r="D188" s="146" t="s">
        <v>165</v>
      </c>
      <c r="E188" s="147" t="s">
        <v>32</v>
      </c>
      <c r="F188" s="148" t="s">
        <v>274</v>
      </c>
      <c r="H188" s="147" t="s">
        <v>32</v>
      </c>
      <c r="I188" s="149"/>
      <c r="L188" s="145"/>
      <c r="M188" s="150"/>
      <c r="T188" s="151"/>
      <c r="AT188" s="147" t="s">
        <v>165</v>
      </c>
      <c r="AU188" s="147" t="s">
        <v>86</v>
      </c>
      <c r="AV188" s="12" t="s">
        <v>84</v>
      </c>
      <c r="AW188" s="12" t="s">
        <v>37</v>
      </c>
      <c r="AX188" s="12" t="s">
        <v>76</v>
      </c>
      <c r="AY188" s="147" t="s">
        <v>153</v>
      </c>
    </row>
    <row r="189" spans="2:65" s="13" customFormat="1">
      <c r="B189" s="152"/>
      <c r="D189" s="146" t="s">
        <v>165</v>
      </c>
      <c r="E189" s="153" t="s">
        <v>32</v>
      </c>
      <c r="F189" s="154" t="s">
        <v>86</v>
      </c>
      <c r="H189" s="155">
        <v>2</v>
      </c>
      <c r="I189" s="156"/>
      <c r="L189" s="152"/>
      <c r="M189" s="157"/>
      <c r="T189" s="158"/>
      <c r="AT189" s="153" t="s">
        <v>165</v>
      </c>
      <c r="AU189" s="153" t="s">
        <v>86</v>
      </c>
      <c r="AV189" s="13" t="s">
        <v>86</v>
      </c>
      <c r="AW189" s="13" t="s">
        <v>37</v>
      </c>
      <c r="AX189" s="13" t="s">
        <v>84</v>
      </c>
      <c r="AY189" s="153" t="s">
        <v>153</v>
      </c>
    </row>
    <row r="190" spans="2:65" s="1" customFormat="1" ht="24.2" customHeight="1">
      <c r="B190" s="33"/>
      <c r="C190" s="128" t="s">
        <v>279</v>
      </c>
      <c r="D190" s="128" t="s">
        <v>156</v>
      </c>
      <c r="E190" s="129" t="s">
        <v>286</v>
      </c>
      <c r="F190" s="130" t="s">
        <v>287</v>
      </c>
      <c r="G190" s="131" t="s">
        <v>288</v>
      </c>
      <c r="H190" s="132">
        <v>1</v>
      </c>
      <c r="I190" s="133">
        <v>2919.36</v>
      </c>
      <c r="J190" s="134">
        <f>ROUND(I190*H190,2)</f>
        <v>2919.36</v>
      </c>
      <c r="K190" s="130" t="s">
        <v>264</v>
      </c>
      <c r="L190" s="33"/>
      <c r="M190" s="135" t="s">
        <v>32</v>
      </c>
      <c r="N190" s="136" t="s">
        <v>47</v>
      </c>
      <c r="P190" s="137">
        <f>O190*H190</f>
        <v>0</v>
      </c>
      <c r="Q190" s="137">
        <v>1.0000000000000001E-5</v>
      </c>
      <c r="R190" s="137">
        <f>Q190*H190</f>
        <v>1.0000000000000001E-5</v>
      </c>
      <c r="S190" s="137">
        <v>0</v>
      </c>
      <c r="T190" s="138">
        <f>S190*H190</f>
        <v>0</v>
      </c>
      <c r="AR190" s="139" t="s">
        <v>161</v>
      </c>
      <c r="AT190" s="139" t="s">
        <v>156</v>
      </c>
      <c r="AU190" s="139" t="s">
        <v>86</v>
      </c>
      <c r="AY190" s="17" t="s">
        <v>153</v>
      </c>
      <c r="BE190" s="140">
        <f>IF(N190="základní",J190,0)</f>
        <v>2919.36</v>
      </c>
      <c r="BF190" s="140">
        <f>IF(N190="snížená",J190,0)</f>
        <v>0</v>
      </c>
      <c r="BG190" s="140">
        <f>IF(N190="zákl. přenesená",J190,0)</f>
        <v>0</v>
      </c>
      <c r="BH190" s="140">
        <f>IF(N190="sníž. přenesená",J190,0)</f>
        <v>0</v>
      </c>
      <c r="BI190" s="140">
        <f>IF(N190="nulová",J190,0)</f>
        <v>0</v>
      </c>
      <c r="BJ190" s="17" t="s">
        <v>84</v>
      </c>
      <c r="BK190" s="140">
        <f>ROUND(I190*H190,2)</f>
        <v>2919.36</v>
      </c>
      <c r="BL190" s="17" t="s">
        <v>161</v>
      </c>
      <c r="BM190" s="139" t="s">
        <v>1048</v>
      </c>
    </row>
    <row r="191" spans="2:65" s="11" customFormat="1" ht="22.9" customHeight="1">
      <c r="B191" s="116"/>
      <c r="D191" s="117" t="s">
        <v>75</v>
      </c>
      <c r="E191" s="126" t="s">
        <v>290</v>
      </c>
      <c r="F191" s="126" t="s">
        <v>291</v>
      </c>
      <c r="I191" s="119"/>
      <c r="J191" s="127">
        <f>BK191</f>
        <v>6129.8900000000012</v>
      </c>
      <c r="L191" s="116"/>
      <c r="M191" s="121"/>
      <c r="P191" s="122">
        <f>SUM(P192:P202)</f>
        <v>0</v>
      </c>
      <c r="R191" s="122">
        <f>SUM(R192:R202)</f>
        <v>0</v>
      </c>
      <c r="T191" s="123">
        <f>SUM(T192:T202)</f>
        <v>0</v>
      </c>
      <c r="AR191" s="117" t="s">
        <v>84</v>
      </c>
      <c r="AT191" s="124" t="s">
        <v>75</v>
      </c>
      <c r="AU191" s="124" t="s">
        <v>84</v>
      </c>
      <c r="AY191" s="117" t="s">
        <v>153</v>
      </c>
      <c r="BK191" s="125">
        <f>SUM(BK192:BK202)</f>
        <v>6129.8900000000012</v>
      </c>
    </row>
    <row r="192" spans="2:65" s="1" customFormat="1" ht="24.2" customHeight="1">
      <c r="B192" s="33"/>
      <c r="C192" s="128" t="s">
        <v>285</v>
      </c>
      <c r="D192" s="128" t="s">
        <v>156</v>
      </c>
      <c r="E192" s="129" t="s">
        <v>292</v>
      </c>
      <c r="F192" s="130" t="s">
        <v>293</v>
      </c>
      <c r="G192" s="131" t="s">
        <v>294</v>
      </c>
      <c r="H192" s="132">
        <v>2.3250000000000002</v>
      </c>
      <c r="I192" s="133">
        <v>1271.33</v>
      </c>
      <c r="J192" s="134">
        <f>ROUND(I192*H192,2)</f>
        <v>2955.84</v>
      </c>
      <c r="K192" s="130" t="s">
        <v>160</v>
      </c>
      <c r="L192" s="33"/>
      <c r="M192" s="135" t="s">
        <v>32</v>
      </c>
      <c r="N192" s="136" t="s">
        <v>47</v>
      </c>
      <c r="P192" s="137">
        <f>O192*H192</f>
        <v>0</v>
      </c>
      <c r="Q192" s="137">
        <v>0</v>
      </c>
      <c r="R192" s="137">
        <f>Q192*H192</f>
        <v>0</v>
      </c>
      <c r="S192" s="137">
        <v>0</v>
      </c>
      <c r="T192" s="138">
        <f>S192*H192</f>
        <v>0</v>
      </c>
      <c r="AR192" s="139" t="s">
        <v>161</v>
      </c>
      <c r="AT192" s="139" t="s">
        <v>156</v>
      </c>
      <c r="AU192" s="139" t="s">
        <v>86</v>
      </c>
      <c r="AY192" s="17" t="s">
        <v>153</v>
      </c>
      <c r="BE192" s="140">
        <f>IF(N192="základní",J192,0)</f>
        <v>2955.84</v>
      </c>
      <c r="BF192" s="140">
        <f>IF(N192="snížená",J192,0)</f>
        <v>0</v>
      </c>
      <c r="BG192" s="140">
        <f>IF(N192="zákl. přenesená",J192,0)</f>
        <v>0</v>
      </c>
      <c r="BH192" s="140">
        <f>IF(N192="sníž. přenesená",J192,0)</f>
        <v>0</v>
      </c>
      <c r="BI192" s="140">
        <f>IF(N192="nulová",J192,0)</f>
        <v>0</v>
      </c>
      <c r="BJ192" s="17" t="s">
        <v>84</v>
      </c>
      <c r="BK192" s="140">
        <f>ROUND(I192*H192,2)</f>
        <v>2955.84</v>
      </c>
      <c r="BL192" s="17" t="s">
        <v>161</v>
      </c>
      <c r="BM192" s="139" t="s">
        <v>1049</v>
      </c>
    </row>
    <row r="193" spans="2:65" s="1" customFormat="1">
      <c r="B193" s="33"/>
      <c r="D193" s="141" t="s">
        <v>163</v>
      </c>
      <c r="F193" s="142" t="s">
        <v>296</v>
      </c>
      <c r="I193" s="143"/>
      <c r="L193" s="33"/>
      <c r="M193" s="144"/>
      <c r="T193" s="54"/>
      <c r="AT193" s="17" t="s">
        <v>163</v>
      </c>
      <c r="AU193" s="17" t="s">
        <v>86</v>
      </c>
    </row>
    <row r="194" spans="2:65" s="1" customFormat="1" ht="21.75" customHeight="1">
      <c r="B194" s="33"/>
      <c r="C194" s="128" t="s">
        <v>7</v>
      </c>
      <c r="D194" s="128" t="s">
        <v>156</v>
      </c>
      <c r="E194" s="129" t="s">
        <v>298</v>
      </c>
      <c r="F194" s="130" t="s">
        <v>299</v>
      </c>
      <c r="G194" s="131" t="s">
        <v>294</v>
      </c>
      <c r="H194" s="132">
        <v>2.3250000000000002</v>
      </c>
      <c r="I194" s="133">
        <v>452.03</v>
      </c>
      <c r="J194" s="134">
        <f>ROUND(I194*H194,2)</f>
        <v>1050.97</v>
      </c>
      <c r="K194" s="130" t="s">
        <v>160</v>
      </c>
      <c r="L194" s="33"/>
      <c r="M194" s="135" t="s">
        <v>32</v>
      </c>
      <c r="N194" s="136" t="s">
        <v>47</v>
      </c>
      <c r="P194" s="137">
        <f>O194*H194</f>
        <v>0</v>
      </c>
      <c r="Q194" s="137">
        <v>0</v>
      </c>
      <c r="R194" s="137">
        <f>Q194*H194</f>
        <v>0</v>
      </c>
      <c r="S194" s="137">
        <v>0</v>
      </c>
      <c r="T194" s="138">
        <f>S194*H194</f>
        <v>0</v>
      </c>
      <c r="AR194" s="139" t="s">
        <v>161</v>
      </c>
      <c r="AT194" s="139" t="s">
        <v>156</v>
      </c>
      <c r="AU194" s="139" t="s">
        <v>86</v>
      </c>
      <c r="AY194" s="17" t="s">
        <v>153</v>
      </c>
      <c r="BE194" s="140">
        <f>IF(N194="základní",J194,0)</f>
        <v>1050.97</v>
      </c>
      <c r="BF194" s="140">
        <f>IF(N194="snížená",J194,0)</f>
        <v>0</v>
      </c>
      <c r="BG194" s="140">
        <f>IF(N194="zákl. přenesená",J194,0)</f>
        <v>0</v>
      </c>
      <c r="BH194" s="140">
        <f>IF(N194="sníž. přenesená",J194,0)</f>
        <v>0</v>
      </c>
      <c r="BI194" s="140">
        <f>IF(N194="nulová",J194,0)</f>
        <v>0</v>
      </c>
      <c r="BJ194" s="17" t="s">
        <v>84</v>
      </c>
      <c r="BK194" s="140">
        <f>ROUND(I194*H194,2)</f>
        <v>1050.97</v>
      </c>
      <c r="BL194" s="17" t="s">
        <v>161</v>
      </c>
      <c r="BM194" s="139" t="s">
        <v>1050</v>
      </c>
    </row>
    <row r="195" spans="2:65" s="1" customFormat="1">
      <c r="B195" s="33"/>
      <c r="D195" s="141" t="s">
        <v>163</v>
      </c>
      <c r="F195" s="142" t="s">
        <v>301</v>
      </c>
      <c r="I195" s="143"/>
      <c r="L195" s="33"/>
      <c r="M195" s="144"/>
      <c r="T195" s="54"/>
      <c r="AT195" s="17" t="s">
        <v>163</v>
      </c>
      <c r="AU195" s="17" t="s">
        <v>86</v>
      </c>
    </row>
    <row r="196" spans="2:65" s="1" customFormat="1" ht="24.2" customHeight="1">
      <c r="B196" s="33"/>
      <c r="C196" s="128" t="s">
        <v>297</v>
      </c>
      <c r="D196" s="128" t="s">
        <v>156</v>
      </c>
      <c r="E196" s="129" t="s">
        <v>303</v>
      </c>
      <c r="F196" s="130" t="s">
        <v>304</v>
      </c>
      <c r="G196" s="131" t="s">
        <v>294</v>
      </c>
      <c r="H196" s="132">
        <v>20.925000000000001</v>
      </c>
      <c r="I196" s="133">
        <v>12.52</v>
      </c>
      <c r="J196" s="134">
        <f>ROUND(I196*H196,2)</f>
        <v>261.98</v>
      </c>
      <c r="K196" s="130" t="s">
        <v>160</v>
      </c>
      <c r="L196" s="33"/>
      <c r="M196" s="135" t="s">
        <v>32</v>
      </c>
      <c r="N196" s="136" t="s">
        <v>47</v>
      </c>
      <c r="P196" s="137">
        <f>O196*H196</f>
        <v>0</v>
      </c>
      <c r="Q196" s="137">
        <v>0</v>
      </c>
      <c r="R196" s="137">
        <f>Q196*H196</f>
        <v>0</v>
      </c>
      <c r="S196" s="137">
        <v>0</v>
      </c>
      <c r="T196" s="138">
        <f>S196*H196</f>
        <v>0</v>
      </c>
      <c r="AR196" s="139" t="s">
        <v>161</v>
      </c>
      <c r="AT196" s="139" t="s">
        <v>156</v>
      </c>
      <c r="AU196" s="139" t="s">
        <v>86</v>
      </c>
      <c r="AY196" s="17" t="s">
        <v>153</v>
      </c>
      <c r="BE196" s="140">
        <f>IF(N196="základní",J196,0)</f>
        <v>261.98</v>
      </c>
      <c r="BF196" s="140">
        <f>IF(N196="snížená",J196,0)</f>
        <v>0</v>
      </c>
      <c r="BG196" s="140">
        <f>IF(N196="zákl. přenesená",J196,0)</f>
        <v>0</v>
      </c>
      <c r="BH196" s="140">
        <f>IF(N196="sníž. přenesená",J196,0)</f>
        <v>0</v>
      </c>
      <c r="BI196" s="140">
        <f>IF(N196="nulová",J196,0)</f>
        <v>0</v>
      </c>
      <c r="BJ196" s="17" t="s">
        <v>84</v>
      </c>
      <c r="BK196" s="140">
        <f>ROUND(I196*H196,2)</f>
        <v>261.98</v>
      </c>
      <c r="BL196" s="17" t="s">
        <v>161</v>
      </c>
      <c r="BM196" s="139" t="s">
        <v>1051</v>
      </c>
    </row>
    <row r="197" spans="2:65" s="1" customFormat="1">
      <c r="B197" s="33"/>
      <c r="D197" s="141" t="s">
        <v>163</v>
      </c>
      <c r="F197" s="142" t="s">
        <v>306</v>
      </c>
      <c r="I197" s="143"/>
      <c r="L197" s="33"/>
      <c r="M197" s="144"/>
      <c r="T197" s="54"/>
      <c r="AT197" s="17" t="s">
        <v>163</v>
      </c>
      <c r="AU197" s="17" t="s">
        <v>86</v>
      </c>
    </row>
    <row r="198" spans="2:65" s="13" customFormat="1">
      <c r="B198" s="152"/>
      <c r="D198" s="146" t="s">
        <v>165</v>
      </c>
      <c r="E198" s="153" t="s">
        <v>32</v>
      </c>
      <c r="F198" s="154" t="s">
        <v>1052</v>
      </c>
      <c r="H198" s="155">
        <v>20.925000000000001</v>
      </c>
      <c r="I198" s="156"/>
      <c r="L198" s="152"/>
      <c r="M198" s="157"/>
      <c r="T198" s="158"/>
      <c r="AT198" s="153" t="s">
        <v>165</v>
      </c>
      <c r="AU198" s="153" t="s">
        <v>86</v>
      </c>
      <c r="AV198" s="13" t="s">
        <v>86</v>
      </c>
      <c r="AW198" s="13" t="s">
        <v>37</v>
      </c>
      <c r="AX198" s="13" t="s">
        <v>84</v>
      </c>
      <c r="AY198" s="153" t="s">
        <v>153</v>
      </c>
    </row>
    <row r="199" spans="2:65" s="1" customFormat="1" ht="24.2" customHeight="1">
      <c r="B199" s="33"/>
      <c r="C199" s="128" t="s">
        <v>302</v>
      </c>
      <c r="D199" s="128" t="s">
        <v>156</v>
      </c>
      <c r="E199" s="129" t="s">
        <v>309</v>
      </c>
      <c r="F199" s="130" t="s">
        <v>310</v>
      </c>
      <c r="G199" s="131" t="s">
        <v>294</v>
      </c>
      <c r="H199" s="132">
        <v>2.1440000000000001</v>
      </c>
      <c r="I199" s="133">
        <v>800.47</v>
      </c>
      <c r="J199" s="134">
        <f>ROUND(I199*H199,2)</f>
        <v>1716.21</v>
      </c>
      <c r="K199" s="130" t="s">
        <v>160</v>
      </c>
      <c r="L199" s="33"/>
      <c r="M199" s="135" t="s">
        <v>32</v>
      </c>
      <c r="N199" s="136" t="s">
        <v>47</v>
      </c>
      <c r="P199" s="137">
        <f>O199*H199</f>
        <v>0</v>
      </c>
      <c r="Q199" s="137">
        <v>0</v>
      </c>
      <c r="R199" s="137">
        <f>Q199*H199</f>
        <v>0</v>
      </c>
      <c r="S199" s="137">
        <v>0</v>
      </c>
      <c r="T199" s="138">
        <f>S199*H199</f>
        <v>0</v>
      </c>
      <c r="AR199" s="139" t="s">
        <v>161</v>
      </c>
      <c r="AT199" s="139" t="s">
        <v>156</v>
      </c>
      <c r="AU199" s="139" t="s">
        <v>86</v>
      </c>
      <c r="AY199" s="17" t="s">
        <v>153</v>
      </c>
      <c r="BE199" s="140">
        <f>IF(N199="základní",J199,0)</f>
        <v>1716.21</v>
      </c>
      <c r="BF199" s="140">
        <f>IF(N199="snížená",J199,0)</f>
        <v>0</v>
      </c>
      <c r="BG199" s="140">
        <f>IF(N199="zákl. přenesená",J199,0)</f>
        <v>0</v>
      </c>
      <c r="BH199" s="140">
        <f>IF(N199="sníž. přenesená",J199,0)</f>
        <v>0</v>
      </c>
      <c r="BI199" s="140">
        <f>IF(N199="nulová",J199,0)</f>
        <v>0</v>
      </c>
      <c r="BJ199" s="17" t="s">
        <v>84</v>
      </c>
      <c r="BK199" s="140">
        <f>ROUND(I199*H199,2)</f>
        <v>1716.21</v>
      </c>
      <c r="BL199" s="17" t="s">
        <v>161</v>
      </c>
      <c r="BM199" s="139" t="s">
        <v>1053</v>
      </c>
    </row>
    <row r="200" spans="2:65" s="1" customFormat="1">
      <c r="B200" s="33"/>
      <c r="D200" s="141" t="s">
        <v>163</v>
      </c>
      <c r="F200" s="142" t="s">
        <v>312</v>
      </c>
      <c r="I200" s="143"/>
      <c r="L200" s="33"/>
      <c r="M200" s="144"/>
      <c r="T200" s="54"/>
      <c r="AT200" s="17" t="s">
        <v>163</v>
      </c>
      <c r="AU200" s="17" t="s">
        <v>86</v>
      </c>
    </row>
    <row r="201" spans="2:65" s="1" customFormat="1" ht="24.2" customHeight="1">
      <c r="B201" s="33"/>
      <c r="C201" s="128" t="s">
        <v>308</v>
      </c>
      <c r="D201" s="128" t="s">
        <v>156</v>
      </c>
      <c r="E201" s="129" t="s">
        <v>314</v>
      </c>
      <c r="F201" s="130" t="s">
        <v>315</v>
      </c>
      <c r="G201" s="131" t="s">
        <v>294</v>
      </c>
      <c r="H201" s="132">
        <v>0.18099999999999999</v>
      </c>
      <c r="I201" s="133">
        <v>800.47</v>
      </c>
      <c r="J201" s="134">
        <f>ROUND(I201*H201,2)</f>
        <v>144.88999999999999</v>
      </c>
      <c r="K201" s="130" t="s">
        <v>160</v>
      </c>
      <c r="L201" s="33"/>
      <c r="M201" s="135" t="s">
        <v>32</v>
      </c>
      <c r="N201" s="136" t="s">
        <v>47</v>
      </c>
      <c r="P201" s="137">
        <f>O201*H201</f>
        <v>0</v>
      </c>
      <c r="Q201" s="137">
        <v>0</v>
      </c>
      <c r="R201" s="137">
        <f>Q201*H201</f>
        <v>0</v>
      </c>
      <c r="S201" s="137">
        <v>0</v>
      </c>
      <c r="T201" s="138">
        <f>S201*H201</f>
        <v>0</v>
      </c>
      <c r="AR201" s="139" t="s">
        <v>161</v>
      </c>
      <c r="AT201" s="139" t="s">
        <v>156</v>
      </c>
      <c r="AU201" s="139" t="s">
        <v>86</v>
      </c>
      <c r="AY201" s="17" t="s">
        <v>153</v>
      </c>
      <c r="BE201" s="140">
        <f>IF(N201="základní",J201,0)</f>
        <v>144.88999999999999</v>
      </c>
      <c r="BF201" s="140">
        <f>IF(N201="snížená",J201,0)</f>
        <v>0</v>
      </c>
      <c r="BG201" s="140">
        <f>IF(N201="zákl. přenesená",J201,0)</f>
        <v>0</v>
      </c>
      <c r="BH201" s="140">
        <f>IF(N201="sníž. přenesená",J201,0)</f>
        <v>0</v>
      </c>
      <c r="BI201" s="140">
        <f>IF(N201="nulová",J201,0)</f>
        <v>0</v>
      </c>
      <c r="BJ201" s="17" t="s">
        <v>84</v>
      </c>
      <c r="BK201" s="140">
        <f>ROUND(I201*H201,2)</f>
        <v>144.88999999999999</v>
      </c>
      <c r="BL201" s="17" t="s">
        <v>161</v>
      </c>
      <c r="BM201" s="139" t="s">
        <v>1054</v>
      </c>
    </row>
    <row r="202" spans="2:65" s="1" customFormat="1">
      <c r="B202" s="33"/>
      <c r="D202" s="141" t="s">
        <v>163</v>
      </c>
      <c r="F202" s="142" t="s">
        <v>317</v>
      </c>
      <c r="I202" s="143"/>
      <c r="L202" s="33"/>
      <c r="M202" s="144"/>
      <c r="T202" s="54"/>
      <c r="AT202" s="17" t="s">
        <v>163</v>
      </c>
      <c r="AU202" s="17" t="s">
        <v>86</v>
      </c>
    </row>
    <row r="203" spans="2:65" s="11" customFormat="1" ht="22.9" customHeight="1">
      <c r="B203" s="116"/>
      <c r="D203" s="117" t="s">
        <v>75</v>
      </c>
      <c r="E203" s="126" t="s">
        <v>318</v>
      </c>
      <c r="F203" s="126" t="s">
        <v>319</v>
      </c>
      <c r="I203" s="119"/>
      <c r="J203" s="127">
        <f>BK203</f>
        <v>3232.99</v>
      </c>
      <c r="L203" s="116"/>
      <c r="M203" s="121"/>
      <c r="P203" s="122">
        <f>SUM(P204:P205)</f>
        <v>0</v>
      </c>
      <c r="R203" s="122">
        <f>SUM(R204:R205)</f>
        <v>0</v>
      </c>
      <c r="T203" s="123">
        <f>SUM(T204:T205)</f>
        <v>0</v>
      </c>
      <c r="AR203" s="117" t="s">
        <v>84</v>
      </c>
      <c r="AT203" s="124" t="s">
        <v>75</v>
      </c>
      <c r="AU203" s="124" t="s">
        <v>84</v>
      </c>
      <c r="AY203" s="117" t="s">
        <v>153</v>
      </c>
      <c r="BK203" s="125">
        <f>SUM(BK204:BK205)</f>
        <v>3232.99</v>
      </c>
    </row>
    <row r="204" spans="2:65" s="1" customFormat="1" ht="37.9" customHeight="1">
      <c r="B204" s="33"/>
      <c r="C204" s="128" t="s">
        <v>313</v>
      </c>
      <c r="D204" s="128" t="s">
        <v>156</v>
      </c>
      <c r="E204" s="129" t="s">
        <v>321</v>
      </c>
      <c r="F204" s="130" t="s">
        <v>322</v>
      </c>
      <c r="G204" s="131" t="s">
        <v>294</v>
      </c>
      <c r="H204" s="132">
        <v>2.5430000000000001</v>
      </c>
      <c r="I204" s="133">
        <v>1271.33</v>
      </c>
      <c r="J204" s="134">
        <f>ROUND(I204*H204,2)</f>
        <v>3232.99</v>
      </c>
      <c r="K204" s="130" t="s">
        <v>160</v>
      </c>
      <c r="L204" s="33"/>
      <c r="M204" s="135" t="s">
        <v>32</v>
      </c>
      <c r="N204" s="136" t="s">
        <v>47</v>
      </c>
      <c r="P204" s="137">
        <f>O204*H204</f>
        <v>0</v>
      </c>
      <c r="Q204" s="137">
        <v>0</v>
      </c>
      <c r="R204" s="137">
        <f>Q204*H204</f>
        <v>0</v>
      </c>
      <c r="S204" s="137">
        <v>0</v>
      </c>
      <c r="T204" s="138">
        <f>S204*H204</f>
        <v>0</v>
      </c>
      <c r="AR204" s="139" t="s">
        <v>161</v>
      </c>
      <c r="AT204" s="139" t="s">
        <v>156</v>
      </c>
      <c r="AU204" s="139" t="s">
        <v>86</v>
      </c>
      <c r="AY204" s="17" t="s">
        <v>153</v>
      </c>
      <c r="BE204" s="140">
        <f>IF(N204="základní",J204,0)</f>
        <v>3232.99</v>
      </c>
      <c r="BF204" s="140">
        <f>IF(N204="snížená",J204,0)</f>
        <v>0</v>
      </c>
      <c r="BG204" s="140">
        <f>IF(N204="zákl. přenesená",J204,0)</f>
        <v>0</v>
      </c>
      <c r="BH204" s="140">
        <f>IF(N204="sníž. přenesená",J204,0)</f>
        <v>0</v>
      </c>
      <c r="BI204" s="140">
        <f>IF(N204="nulová",J204,0)</f>
        <v>0</v>
      </c>
      <c r="BJ204" s="17" t="s">
        <v>84</v>
      </c>
      <c r="BK204" s="140">
        <f>ROUND(I204*H204,2)</f>
        <v>3232.99</v>
      </c>
      <c r="BL204" s="17" t="s">
        <v>161</v>
      </c>
      <c r="BM204" s="139" t="s">
        <v>1055</v>
      </c>
    </row>
    <row r="205" spans="2:65" s="1" customFormat="1">
      <c r="B205" s="33"/>
      <c r="D205" s="141" t="s">
        <v>163</v>
      </c>
      <c r="F205" s="142" t="s">
        <v>324</v>
      </c>
      <c r="I205" s="143"/>
      <c r="L205" s="33"/>
      <c r="M205" s="144"/>
      <c r="T205" s="54"/>
      <c r="AT205" s="17" t="s">
        <v>163</v>
      </c>
      <c r="AU205" s="17" t="s">
        <v>86</v>
      </c>
    </row>
    <row r="206" spans="2:65" s="11" customFormat="1" ht="25.9" customHeight="1">
      <c r="B206" s="116"/>
      <c r="D206" s="117" t="s">
        <v>75</v>
      </c>
      <c r="E206" s="118" t="s">
        <v>325</v>
      </c>
      <c r="F206" s="118" t="s">
        <v>326</v>
      </c>
      <c r="I206" s="119"/>
      <c r="J206" s="120">
        <f>BK206</f>
        <v>94881.23000000001</v>
      </c>
      <c r="L206" s="116"/>
      <c r="M206" s="121"/>
      <c r="P206" s="122">
        <f>P207+P221+P237+P273+P326+P338+P358+P371+P422+P452+P467</f>
        <v>0</v>
      </c>
      <c r="R206" s="122">
        <f>R207+R221+R237+R273+R326+R338+R358+R371+R422+R452+R467</f>
        <v>0.63384950500000004</v>
      </c>
      <c r="T206" s="123">
        <f>T207+T221+T237+T273+T326+T338+T358+T371+T422+T452+T467</f>
        <v>0.10287</v>
      </c>
      <c r="AR206" s="117" t="s">
        <v>86</v>
      </c>
      <c r="AT206" s="124" t="s">
        <v>75</v>
      </c>
      <c r="AU206" s="124" t="s">
        <v>76</v>
      </c>
      <c r="AY206" s="117" t="s">
        <v>153</v>
      </c>
      <c r="BK206" s="125">
        <f>BK207+BK221+BK237+BK273+BK326+BK338+BK358+BK371+BK422+BK452+BK467</f>
        <v>94881.23000000001</v>
      </c>
    </row>
    <row r="207" spans="2:65" s="11" customFormat="1" ht="22.9" customHeight="1">
      <c r="B207" s="116"/>
      <c r="D207" s="117" t="s">
        <v>75</v>
      </c>
      <c r="E207" s="126" t="s">
        <v>327</v>
      </c>
      <c r="F207" s="126" t="s">
        <v>328</v>
      </c>
      <c r="I207" s="119"/>
      <c r="J207" s="127">
        <f>BK207</f>
        <v>6328.6600000000008</v>
      </c>
      <c r="L207" s="116"/>
      <c r="M207" s="121"/>
      <c r="P207" s="122">
        <f>SUM(P208:P220)</f>
        <v>0</v>
      </c>
      <c r="R207" s="122">
        <f>SUM(R208:R220)</f>
        <v>1.4740000000000001E-2</v>
      </c>
      <c r="T207" s="123">
        <f>SUM(T208:T220)</f>
        <v>0</v>
      </c>
      <c r="AR207" s="117" t="s">
        <v>86</v>
      </c>
      <c r="AT207" s="124" t="s">
        <v>75</v>
      </c>
      <c r="AU207" s="124" t="s">
        <v>84</v>
      </c>
      <c r="AY207" s="117" t="s">
        <v>153</v>
      </c>
      <c r="BK207" s="125">
        <f>SUM(BK208:BK220)</f>
        <v>6328.6600000000008</v>
      </c>
    </row>
    <row r="208" spans="2:65" s="1" customFormat="1" ht="16.5" customHeight="1">
      <c r="B208" s="33"/>
      <c r="C208" s="128" t="s">
        <v>320</v>
      </c>
      <c r="D208" s="128" t="s">
        <v>156</v>
      </c>
      <c r="E208" s="129" t="s">
        <v>330</v>
      </c>
      <c r="F208" s="130" t="s">
        <v>331</v>
      </c>
      <c r="G208" s="131" t="s">
        <v>226</v>
      </c>
      <c r="H208" s="132">
        <v>2</v>
      </c>
      <c r="I208" s="133">
        <v>452.03</v>
      </c>
      <c r="J208" s="134">
        <f>ROUND(I208*H208,2)</f>
        <v>904.06</v>
      </c>
      <c r="K208" s="130" t="s">
        <v>160</v>
      </c>
      <c r="L208" s="33"/>
      <c r="M208" s="135" t="s">
        <v>32</v>
      </c>
      <c r="N208" s="136" t="s">
        <v>47</v>
      </c>
      <c r="P208" s="137">
        <f>O208*H208</f>
        <v>0</v>
      </c>
      <c r="Q208" s="137">
        <v>7.1000000000000002E-4</v>
      </c>
      <c r="R208" s="137">
        <f>Q208*H208</f>
        <v>1.42E-3</v>
      </c>
      <c r="S208" s="137">
        <v>0</v>
      </c>
      <c r="T208" s="138">
        <f>S208*H208</f>
        <v>0</v>
      </c>
      <c r="AR208" s="139" t="s">
        <v>261</v>
      </c>
      <c r="AT208" s="139" t="s">
        <v>156</v>
      </c>
      <c r="AU208" s="139" t="s">
        <v>86</v>
      </c>
      <c r="AY208" s="17" t="s">
        <v>153</v>
      </c>
      <c r="BE208" s="140">
        <f>IF(N208="základní",J208,0)</f>
        <v>904.06</v>
      </c>
      <c r="BF208" s="140">
        <f>IF(N208="snížená",J208,0)</f>
        <v>0</v>
      </c>
      <c r="BG208" s="140">
        <f>IF(N208="zákl. přenesená",J208,0)</f>
        <v>0</v>
      </c>
      <c r="BH208" s="140">
        <f>IF(N208="sníž. přenesená",J208,0)</f>
        <v>0</v>
      </c>
      <c r="BI208" s="140">
        <f>IF(N208="nulová",J208,0)</f>
        <v>0</v>
      </c>
      <c r="BJ208" s="17" t="s">
        <v>84</v>
      </c>
      <c r="BK208" s="140">
        <f>ROUND(I208*H208,2)</f>
        <v>904.06</v>
      </c>
      <c r="BL208" s="17" t="s">
        <v>261</v>
      </c>
      <c r="BM208" s="139" t="s">
        <v>1056</v>
      </c>
    </row>
    <row r="209" spans="2:65" s="1" customFormat="1">
      <c r="B209" s="33"/>
      <c r="D209" s="141" t="s">
        <v>163</v>
      </c>
      <c r="F209" s="142" t="s">
        <v>333</v>
      </c>
      <c r="I209" s="143"/>
      <c r="L209" s="33"/>
      <c r="M209" s="144"/>
      <c r="T209" s="54"/>
      <c r="AT209" s="17" t="s">
        <v>163</v>
      </c>
      <c r="AU209" s="17" t="s">
        <v>86</v>
      </c>
    </row>
    <row r="210" spans="2:65" s="1" customFormat="1" ht="16.5" customHeight="1">
      <c r="B210" s="33"/>
      <c r="C210" s="128" t="s">
        <v>329</v>
      </c>
      <c r="D210" s="128" t="s">
        <v>156</v>
      </c>
      <c r="E210" s="129" t="s">
        <v>335</v>
      </c>
      <c r="F210" s="130" t="s">
        <v>336</v>
      </c>
      <c r="G210" s="131" t="s">
        <v>226</v>
      </c>
      <c r="H210" s="132">
        <v>6</v>
      </c>
      <c r="I210" s="133">
        <v>555.62</v>
      </c>
      <c r="J210" s="134">
        <f>ROUND(I210*H210,2)</f>
        <v>3333.72</v>
      </c>
      <c r="K210" s="130" t="s">
        <v>160</v>
      </c>
      <c r="L210" s="33"/>
      <c r="M210" s="135" t="s">
        <v>32</v>
      </c>
      <c r="N210" s="136" t="s">
        <v>47</v>
      </c>
      <c r="P210" s="137">
        <f>O210*H210</f>
        <v>0</v>
      </c>
      <c r="Q210" s="137">
        <v>2.0600000000000002E-3</v>
      </c>
      <c r="R210" s="137">
        <f>Q210*H210</f>
        <v>1.2360000000000001E-2</v>
      </c>
      <c r="S210" s="137">
        <v>0</v>
      </c>
      <c r="T210" s="138">
        <f>S210*H210</f>
        <v>0</v>
      </c>
      <c r="AR210" s="139" t="s">
        <v>261</v>
      </c>
      <c r="AT210" s="139" t="s">
        <v>156</v>
      </c>
      <c r="AU210" s="139" t="s">
        <v>86</v>
      </c>
      <c r="AY210" s="17" t="s">
        <v>153</v>
      </c>
      <c r="BE210" s="140">
        <f>IF(N210="základní",J210,0)</f>
        <v>3333.72</v>
      </c>
      <c r="BF210" s="140">
        <f>IF(N210="snížená",J210,0)</f>
        <v>0</v>
      </c>
      <c r="BG210" s="140">
        <f>IF(N210="zákl. přenesená",J210,0)</f>
        <v>0</v>
      </c>
      <c r="BH210" s="140">
        <f>IF(N210="sníž. přenesená",J210,0)</f>
        <v>0</v>
      </c>
      <c r="BI210" s="140">
        <f>IF(N210="nulová",J210,0)</f>
        <v>0</v>
      </c>
      <c r="BJ210" s="17" t="s">
        <v>84</v>
      </c>
      <c r="BK210" s="140">
        <f>ROUND(I210*H210,2)</f>
        <v>3333.72</v>
      </c>
      <c r="BL210" s="17" t="s">
        <v>261</v>
      </c>
      <c r="BM210" s="139" t="s">
        <v>1057</v>
      </c>
    </row>
    <row r="211" spans="2:65" s="1" customFormat="1">
      <c r="B211" s="33"/>
      <c r="D211" s="141" t="s">
        <v>163</v>
      </c>
      <c r="F211" s="142" t="s">
        <v>338</v>
      </c>
      <c r="I211" s="143"/>
      <c r="L211" s="33"/>
      <c r="M211" s="144"/>
      <c r="T211" s="54"/>
      <c r="AT211" s="17" t="s">
        <v>163</v>
      </c>
      <c r="AU211" s="17" t="s">
        <v>86</v>
      </c>
    </row>
    <row r="212" spans="2:65" s="1" customFormat="1" ht="16.5" customHeight="1">
      <c r="B212" s="33"/>
      <c r="C212" s="128" t="s">
        <v>334</v>
      </c>
      <c r="D212" s="128" t="s">
        <v>156</v>
      </c>
      <c r="E212" s="129" t="s">
        <v>340</v>
      </c>
      <c r="F212" s="130" t="s">
        <v>341</v>
      </c>
      <c r="G212" s="131" t="s">
        <v>226</v>
      </c>
      <c r="H212" s="132">
        <v>2</v>
      </c>
      <c r="I212" s="133">
        <v>395.53</v>
      </c>
      <c r="J212" s="134">
        <f>ROUND(I212*H212,2)</f>
        <v>791.06</v>
      </c>
      <c r="K212" s="130" t="s">
        <v>160</v>
      </c>
      <c r="L212" s="33"/>
      <c r="M212" s="135" t="s">
        <v>32</v>
      </c>
      <c r="N212" s="136" t="s">
        <v>47</v>
      </c>
      <c r="P212" s="137">
        <f>O212*H212</f>
        <v>0</v>
      </c>
      <c r="Q212" s="137">
        <v>4.8000000000000001E-4</v>
      </c>
      <c r="R212" s="137">
        <f>Q212*H212</f>
        <v>9.6000000000000002E-4</v>
      </c>
      <c r="S212" s="137">
        <v>0</v>
      </c>
      <c r="T212" s="138">
        <f>S212*H212</f>
        <v>0</v>
      </c>
      <c r="AR212" s="139" t="s">
        <v>261</v>
      </c>
      <c r="AT212" s="139" t="s">
        <v>156</v>
      </c>
      <c r="AU212" s="139" t="s">
        <v>86</v>
      </c>
      <c r="AY212" s="17" t="s">
        <v>153</v>
      </c>
      <c r="BE212" s="140">
        <f>IF(N212="základní",J212,0)</f>
        <v>791.06</v>
      </c>
      <c r="BF212" s="140">
        <f>IF(N212="snížená",J212,0)</f>
        <v>0</v>
      </c>
      <c r="BG212" s="140">
        <f>IF(N212="zákl. přenesená",J212,0)</f>
        <v>0</v>
      </c>
      <c r="BH212" s="140">
        <f>IF(N212="sníž. přenesená",J212,0)</f>
        <v>0</v>
      </c>
      <c r="BI212" s="140">
        <f>IF(N212="nulová",J212,0)</f>
        <v>0</v>
      </c>
      <c r="BJ212" s="17" t="s">
        <v>84</v>
      </c>
      <c r="BK212" s="140">
        <f>ROUND(I212*H212,2)</f>
        <v>791.06</v>
      </c>
      <c r="BL212" s="17" t="s">
        <v>261</v>
      </c>
      <c r="BM212" s="139" t="s">
        <v>1058</v>
      </c>
    </row>
    <row r="213" spans="2:65" s="1" customFormat="1">
      <c r="B213" s="33"/>
      <c r="D213" s="141" t="s">
        <v>163</v>
      </c>
      <c r="F213" s="142" t="s">
        <v>343</v>
      </c>
      <c r="I213" s="143"/>
      <c r="L213" s="33"/>
      <c r="M213" s="144"/>
      <c r="T213" s="54"/>
      <c r="AT213" s="17" t="s">
        <v>163</v>
      </c>
      <c r="AU213" s="17" t="s">
        <v>86</v>
      </c>
    </row>
    <row r="214" spans="2:65" s="1" customFormat="1" ht="16.5" customHeight="1">
      <c r="B214" s="33"/>
      <c r="C214" s="128" t="s">
        <v>339</v>
      </c>
      <c r="D214" s="128" t="s">
        <v>156</v>
      </c>
      <c r="E214" s="129" t="s">
        <v>345</v>
      </c>
      <c r="F214" s="130" t="s">
        <v>346</v>
      </c>
      <c r="G214" s="131" t="s">
        <v>271</v>
      </c>
      <c r="H214" s="132">
        <v>1</v>
      </c>
      <c r="I214" s="133">
        <v>103.59</v>
      </c>
      <c r="J214" s="134">
        <f>ROUND(I214*H214,2)</f>
        <v>103.59</v>
      </c>
      <c r="K214" s="130" t="s">
        <v>160</v>
      </c>
      <c r="L214" s="33"/>
      <c r="M214" s="135" t="s">
        <v>32</v>
      </c>
      <c r="N214" s="136" t="s">
        <v>47</v>
      </c>
      <c r="P214" s="137">
        <f>O214*H214</f>
        <v>0</v>
      </c>
      <c r="Q214" s="137">
        <v>0</v>
      </c>
      <c r="R214" s="137">
        <f>Q214*H214</f>
        <v>0</v>
      </c>
      <c r="S214" s="137">
        <v>0</v>
      </c>
      <c r="T214" s="138">
        <f>S214*H214</f>
        <v>0</v>
      </c>
      <c r="AR214" s="139" t="s">
        <v>261</v>
      </c>
      <c r="AT214" s="139" t="s">
        <v>156</v>
      </c>
      <c r="AU214" s="139" t="s">
        <v>86</v>
      </c>
      <c r="AY214" s="17" t="s">
        <v>153</v>
      </c>
      <c r="BE214" s="140">
        <f>IF(N214="základní",J214,0)</f>
        <v>103.59</v>
      </c>
      <c r="BF214" s="140">
        <f>IF(N214="snížená",J214,0)</f>
        <v>0</v>
      </c>
      <c r="BG214" s="140">
        <f>IF(N214="zákl. přenesená",J214,0)</f>
        <v>0</v>
      </c>
      <c r="BH214" s="140">
        <f>IF(N214="sníž. přenesená",J214,0)</f>
        <v>0</v>
      </c>
      <c r="BI214" s="140">
        <f>IF(N214="nulová",J214,0)</f>
        <v>0</v>
      </c>
      <c r="BJ214" s="17" t="s">
        <v>84</v>
      </c>
      <c r="BK214" s="140">
        <f>ROUND(I214*H214,2)</f>
        <v>103.59</v>
      </c>
      <c r="BL214" s="17" t="s">
        <v>261</v>
      </c>
      <c r="BM214" s="139" t="s">
        <v>1059</v>
      </c>
    </row>
    <row r="215" spans="2:65" s="1" customFormat="1">
      <c r="B215" s="33"/>
      <c r="D215" s="141" t="s">
        <v>163</v>
      </c>
      <c r="F215" s="142" t="s">
        <v>348</v>
      </c>
      <c r="I215" s="143"/>
      <c r="L215" s="33"/>
      <c r="M215" s="144"/>
      <c r="T215" s="54"/>
      <c r="AT215" s="17" t="s">
        <v>163</v>
      </c>
      <c r="AU215" s="17" t="s">
        <v>86</v>
      </c>
    </row>
    <row r="216" spans="2:65" s="1" customFormat="1" ht="16.5" customHeight="1">
      <c r="B216" s="33"/>
      <c r="C216" s="128" t="s">
        <v>344</v>
      </c>
      <c r="D216" s="128" t="s">
        <v>156</v>
      </c>
      <c r="E216" s="129" t="s">
        <v>350</v>
      </c>
      <c r="F216" s="130" t="s">
        <v>351</v>
      </c>
      <c r="G216" s="131" t="s">
        <v>271</v>
      </c>
      <c r="H216" s="132">
        <v>2</v>
      </c>
      <c r="I216" s="133">
        <v>141.26</v>
      </c>
      <c r="J216" s="134">
        <f>ROUND(I216*H216,2)</f>
        <v>282.52</v>
      </c>
      <c r="K216" s="130" t="s">
        <v>160</v>
      </c>
      <c r="L216" s="33"/>
      <c r="M216" s="135" t="s">
        <v>32</v>
      </c>
      <c r="N216" s="136" t="s">
        <v>47</v>
      </c>
      <c r="P216" s="137">
        <f>O216*H216</f>
        <v>0</v>
      </c>
      <c r="Q216" s="137">
        <v>0</v>
      </c>
      <c r="R216" s="137">
        <f>Q216*H216</f>
        <v>0</v>
      </c>
      <c r="S216" s="137">
        <v>0</v>
      </c>
      <c r="T216" s="138">
        <f>S216*H216</f>
        <v>0</v>
      </c>
      <c r="AR216" s="139" t="s">
        <v>261</v>
      </c>
      <c r="AT216" s="139" t="s">
        <v>156</v>
      </c>
      <c r="AU216" s="139" t="s">
        <v>86</v>
      </c>
      <c r="AY216" s="17" t="s">
        <v>153</v>
      </c>
      <c r="BE216" s="140">
        <f>IF(N216="základní",J216,0)</f>
        <v>282.52</v>
      </c>
      <c r="BF216" s="140">
        <f>IF(N216="snížená",J216,0)</f>
        <v>0</v>
      </c>
      <c r="BG216" s="140">
        <f>IF(N216="zákl. přenesená",J216,0)</f>
        <v>0</v>
      </c>
      <c r="BH216" s="140">
        <f>IF(N216="sníž. přenesená",J216,0)</f>
        <v>0</v>
      </c>
      <c r="BI216" s="140">
        <f>IF(N216="nulová",J216,0)</f>
        <v>0</v>
      </c>
      <c r="BJ216" s="17" t="s">
        <v>84</v>
      </c>
      <c r="BK216" s="140">
        <f>ROUND(I216*H216,2)</f>
        <v>282.52</v>
      </c>
      <c r="BL216" s="17" t="s">
        <v>261</v>
      </c>
      <c r="BM216" s="139" t="s">
        <v>1060</v>
      </c>
    </row>
    <row r="217" spans="2:65" s="1" customFormat="1">
      <c r="B217" s="33"/>
      <c r="D217" s="141" t="s">
        <v>163</v>
      </c>
      <c r="F217" s="142" t="s">
        <v>353</v>
      </c>
      <c r="I217" s="143"/>
      <c r="L217" s="33"/>
      <c r="M217" s="144"/>
      <c r="T217" s="54"/>
      <c r="AT217" s="17" t="s">
        <v>163</v>
      </c>
      <c r="AU217" s="17" t="s">
        <v>86</v>
      </c>
    </row>
    <row r="218" spans="2:65" s="1" customFormat="1" ht="16.5" customHeight="1">
      <c r="B218" s="33"/>
      <c r="C218" s="128" t="s">
        <v>349</v>
      </c>
      <c r="D218" s="128" t="s">
        <v>156</v>
      </c>
      <c r="E218" s="129" t="s">
        <v>355</v>
      </c>
      <c r="F218" s="130" t="s">
        <v>356</v>
      </c>
      <c r="G218" s="131" t="s">
        <v>288</v>
      </c>
      <c r="H218" s="132">
        <v>1</v>
      </c>
      <c r="I218" s="133">
        <v>894.64</v>
      </c>
      <c r="J218" s="134">
        <f>ROUND(I218*H218,2)</f>
        <v>894.64</v>
      </c>
      <c r="K218" s="130" t="s">
        <v>264</v>
      </c>
      <c r="L218" s="33"/>
      <c r="M218" s="135" t="s">
        <v>32</v>
      </c>
      <c r="N218" s="136" t="s">
        <v>47</v>
      </c>
      <c r="P218" s="137">
        <f>O218*H218</f>
        <v>0</v>
      </c>
      <c r="Q218" s="137">
        <v>0</v>
      </c>
      <c r="R218" s="137">
        <f>Q218*H218</f>
        <v>0</v>
      </c>
      <c r="S218" s="137">
        <v>0</v>
      </c>
      <c r="T218" s="138">
        <f>S218*H218</f>
        <v>0</v>
      </c>
      <c r="AR218" s="139" t="s">
        <v>261</v>
      </c>
      <c r="AT218" s="139" t="s">
        <v>156</v>
      </c>
      <c r="AU218" s="139" t="s">
        <v>86</v>
      </c>
      <c r="AY218" s="17" t="s">
        <v>153</v>
      </c>
      <c r="BE218" s="140">
        <f>IF(N218="základní",J218,0)</f>
        <v>894.64</v>
      </c>
      <c r="BF218" s="140">
        <f>IF(N218="snížená",J218,0)</f>
        <v>0</v>
      </c>
      <c r="BG218" s="140">
        <f>IF(N218="zákl. přenesená",J218,0)</f>
        <v>0</v>
      </c>
      <c r="BH218" s="140">
        <f>IF(N218="sníž. přenesená",J218,0)</f>
        <v>0</v>
      </c>
      <c r="BI218" s="140">
        <f>IF(N218="nulová",J218,0)</f>
        <v>0</v>
      </c>
      <c r="BJ218" s="17" t="s">
        <v>84</v>
      </c>
      <c r="BK218" s="140">
        <f>ROUND(I218*H218,2)</f>
        <v>894.64</v>
      </c>
      <c r="BL218" s="17" t="s">
        <v>261</v>
      </c>
      <c r="BM218" s="139" t="s">
        <v>1061</v>
      </c>
    </row>
    <row r="219" spans="2:65" s="1" customFormat="1" ht="24.2" customHeight="1">
      <c r="B219" s="33"/>
      <c r="C219" s="128" t="s">
        <v>354</v>
      </c>
      <c r="D219" s="128" t="s">
        <v>156</v>
      </c>
      <c r="E219" s="129" t="s">
        <v>359</v>
      </c>
      <c r="F219" s="130" t="s">
        <v>360</v>
      </c>
      <c r="G219" s="131" t="s">
        <v>294</v>
      </c>
      <c r="H219" s="132">
        <v>1.4999999999999999E-2</v>
      </c>
      <c r="I219" s="133">
        <v>1271.33</v>
      </c>
      <c r="J219" s="134">
        <f>ROUND(I219*H219,2)</f>
        <v>19.07</v>
      </c>
      <c r="K219" s="130" t="s">
        <v>160</v>
      </c>
      <c r="L219" s="33"/>
      <c r="M219" s="135" t="s">
        <v>32</v>
      </c>
      <c r="N219" s="136" t="s">
        <v>47</v>
      </c>
      <c r="P219" s="137">
        <f>O219*H219</f>
        <v>0</v>
      </c>
      <c r="Q219" s="137">
        <v>0</v>
      </c>
      <c r="R219" s="137">
        <f>Q219*H219</f>
        <v>0</v>
      </c>
      <c r="S219" s="137">
        <v>0</v>
      </c>
      <c r="T219" s="138">
        <f>S219*H219</f>
        <v>0</v>
      </c>
      <c r="AR219" s="139" t="s">
        <v>261</v>
      </c>
      <c r="AT219" s="139" t="s">
        <v>156</v>
      </c>
      <c r="AU219" s="139" t="s">
        <v>86</v>
      </c>
      <c r="AY219" s="17" t="s">
        <v>153</v>
      </c>
      <c r="BE219" s="140">
        <f>IF(N219="základní",J219,0)</f>
        <v>19.07</v>
      </c>
      <c r="BF219" s="140">
        <f>IF(N219="snížená",J219,0)</f>
        <v>0</v>
      </c>
      <c r="BG219" s="140">
        <f>IF(N219="zákl. přenesená",J219,0)</f>
        <v>0</v>
      </c>
      <c r="BH219" s="140">
        <f>IF(N219="sníž. přenesená",J219,0)</f>
        <v>0</v>
      </c>
      <c r="BI219" s="140">
        <f>IF(N219="nulová",J219,0)</f>
        <v>0</v>
      </c>
      <c r="BJ219" s="17" t="s">
        <v>84</v>
      </c>
      <c r="BK219" s="140">
        <f>ROUND(I219*H219,2)</f>
        <v>19.07</v>
      </c>
      <c r="BL219" s="17" t="s">
        <v>261</v>
      </c>
      <c r="BM219" s="139" t="s">
        <v>1062</v>
      </c>
    </row>
    <row r="220" spans="2:65" s="1" customFormat="1">
      <c r="B220" s="33"/>
      <c r="D220" s="141" t="s">
        <v>163</v>
      </c>
      <c r="F220" s="142" t="s">
        <v>362</v>
      </c>
      <c r="I220" s="143"/>
      <c r="L220" s="33"/>
      <c r="M220" s="144"/>
      <c r="T220" s="54"/>
      <c r="AT220" s="17" t="s">
        <v>163</v>
      </c>
      <c r="AU220" s="17" t="s">
        <v>86</v>
      </c>
    </row>
    <row r="221" spans="2:65" s="11" customFormat="1" ht="22.9" customHeight="1">
      <c r="B221" s="116"/>
      <c r="D221" s="117" t="s">
        <v>75</v>
      </c>
      <c r="E221" s="126" t="s">
        <v>363</v>
      </c>
      <c r="F221" s="126" t="s">
        <v>364</v>
      </c>
      <c r="I221" s="119"/>
      <c r="J221" s="127">
        <f>BK221</f>
        <v>7259.3</v>
      </c>
      <c r="L221" s="116"/>
      <c r="M221" s="121"/>
      <c r="P221" s="122">
        <f>SUM(P222:P236)</f>
        <v>0</v>
      </c>
      <c r="R221" s="122">
        <f>SUM(R222:R236)</f>
        <v>1.3199999999999998E-2</v>
      </c>
      <c r="T221" s="123">
        <f>SUM(T222:T236)</f>
        <v>0</v>
      </c>
      <c r="AR221" s="117" t="s">
        <v>86</v>
      </c>
      <c r="AT221" s="124" t="s">
        <v>75</v>
      </c>
      <c r="AU221" s="124" t="s">
        <v>84</v>
      </c>
      <c r="AY221" s="117" t="s">
        <v>153</v>
      </c>
      <c r="BK221" s="125">
        <f>SUM(BK222:BK236)</f>
        <v>7259.3</v>
      </c>
    </row>
    <row r="222" spans="2:65" s="1" customFormat="1" ht="21.75" customHeight="1">
      <c r="B222" s="33"/>
      <c r="C222" s="128" t="s">
        <v>358</v>
      </c>
      <c r="D222" s="128" t="s">
        <v>156</v>
      </c>
      <c r="E222" s="129" t="s">
        <v>366</v>
      </c>
      <c r="F222" s="130" t="s">
        <v>367</v>
      </c>
      <c r="G222" s="131" t="s">
        <v>226</v>
      </c>
      <c r="H222" s="132">
        <v>5</v>
      </c>
      <c r="I222" s="133">
        <v>414.36</v>
      </c>
      <c r="J222" s="134">
        <f>ROUND(I222*H222,2)</f>
        <v>2071.8000000000002</v>
      </c>
      <c r="K222" s="130" t="s">
        <v>160</v>
      </c>
      <c r="L222" s="33"/>
      <c r="M222" s="135" t="s">
        <v>32</v>
      </c>
      <c r="N222" s="136" t="s">
        <v>47</v>
      </c>
      <c r="P222" s="137">
        <f>O222*H222</f>
        <v>0</v>
      </c>
      <c r="Q222" s="137">
        <v>1.16E-3</v>
      </c>
      <c r="R222" s="137">
        <f>Q222*H222</f>
        <v>5.7999999999999996E-3</v>
      </c>
      <c r="S222" s="137">
        <v>0</v>
      </c>
      <c r="T222" s="138">
        <f>S222*H222</f>
        <v>0</v>
      </c>
      <c r="AR222" s="139" t="s">
        <v>261</v>
      </c>
      <c r="AT222" s="139" t="s">
        <v>156</v>
      </c>
      <c r="AU222" s="139" t="s">
        <v>86</v>
      </c>
      <c r="AY222" s="17" t="s">
        <v>153</v>
      </c>
      <c r="BE222" s="140">
        <f>IF(N222="základní",J222,0)</f>
        <v>2071.8000000000002</v>
      </c>
      <c r="BF222" s="140">
        <f>IF(N222="snížená",J222,0)</f>
        <v>0</v>
      </c>
      <c r="BG222" s="140">
        <f>IF(N222="zákl. přenesená",J222,0)</f>
        <v>0</v>
      </c>
      <c r="BH222" s="140">
        <f>IF(N222="sníž. přenesená",J222,0)</f>
        <v>0</v>
      </c>
      <c r="BI222" s="140">
        <f>IF(N222="nulová",J222,0)</f>
        <v>0</v>
      </c>
      <c r="BJ222" s="17" t="s">
        <v>84</v>
      </c>
      <c r="BK222" s="140">
        <f>ROUND(I222*H222,2)</f>
        <v>2071.8000000000002</v>
      </c>
      <c r="BL222" s="17" t="s">
        <v>261</v>
      </c>
      <c r="BM222" s="139" t="s">
        <v>1063</v>
      </c>
    </row>
    <row r="223" spans="2:65" s="1" customFormat="1">
      <c r="B223" s="33"/>
      <c r="D223" s="141" t="s">
        <v>163</v>
      </c>
      <c r="F223" s="142" t="s">
        <v>369</v>
      </c>
      <c r="I223" s="143"/>
      <c r="L223" s="33"/>
      <c r="M223" s="144"/>
      <c r="T223" s="54"/>
      <c r="AT223" s="17" t="s">
        <v>163</v>
      </c>
      <c r="AU223" s="17" t="s">
        <v>86</v>
      </c>
    </row>
    <row r="224" spans="2:65" s="1" customFormat="1" ht="21.75" customHeight="1">
      <c r="B224" s="33"/>
      <c r="C224" s="128" t="s">
        <v>365</v>
      </c>
      <c r="D224" s="128" t="s">
        <v>156</v>
      </c>
      <c r="E224" s="129" t="s">
        <v>371</v>
      </c>
      <c r="F224" s="130" t="s">
        <v>372</v>
      </c>
      <c r="G224" s="131" t="s">
        <v>226</v>
      </c>
      <c r="H224" s="132">
        <v>5</v>
      </c>
      <c r="I224" s="133">
        <v>452.03</v>
      </c>
      <c r="J224" s="134">
        <f>ROUND(I224*H224,2)</f>
        <v>2260.15</v>
      </c>
      <c r="K224" s="130" t="s">
        <v>160</v>
      </c>
      <c r="L224" s="33"/>
      <c r="M224" s="135" t="s">
        <v>32</v>
      </c>
      <c r="N224" s="136" t="s">
        <v>47</v>
      </c>
      <c r="P224" s="137">
        <f>O224*H224</f>
        <v>0</v>
      </c>
      <c r="Q224" s="137">
        <v>1.2600000000000001E-3</v>
      </c>
      <c r="R224" s="137">
        <f>Q224*H224</f>
        <v>6.3E-3</v>
      </c>
      <c r="S224" s="137">
        <v>0</v>
      </c>
      <c r="T224" s="138">
        <f>S224*H224</f>
        <v>0</v>
      </c>
      <c r="AR224" s="139" t="s">
        <v>261</v>
      </c>
      <c r="AT224" s="139" t="s">
        <v>156</v>
      </c>
      <c r="AU224" s="139" t="s">
        <v>86</v>
      </c>
      <c r="AY224" s="17" t="s">
        <v>153</v>
      </c>
      <c r="BE224" s="140">
        <f>IF(N224="základní",J224,0)</f>
        <v>2260.15</v>
      </c>
      <c r="BF224" s="140">
        <f>IF(N224="snížená",J224,0)</f>
        <v>0</v>
      </c>
      <c r="BG224" s="140">
        <f>IF(N224="zákl. přenesená",J224,0)</f>
        <v>0</v>
      </c>
      <c r="BH224" s="140">
        <f>IF(N224="sníž. přenesená",J224,0)</f>
        <v>0</v>
      </c>
      <c r="BI224" s="140">
        <f>IF(N224="nulová",J224,0)</f>
        <v>0</v>
      </c>
      <c r="BJ224" s="17" t="s">
        <v>84</v>
      </c>
      <c r="BK224" s="140">
        <f>ROUND(I224*H224,2)</f>
        <v>2260.15</v>
      </c>
      <c r="BL224" s="17" t="s">
        <v>261</v>
      </c>
      <c r="BM224" s="139" t="s">
        <v>1064</v>
      </c>
    </row>
    <row r="225" spans="2:65" s="1" customFormat="1">
      <c r="B225" s="33"/>
      <c r="D225" s="141" t="s">
        <v>163</v>
      </c>
      <c r="F225" s="142" t="s">
        <v>374</v>
      </c>
      <c r="I225" s="143"/>
      <c r="L225" s="33"/>
      <c r="M225" s="144"/>
      <c r="T225" s="54"/>
      <c r="AT225" s="17" t="s">
        <v>163</v>
      </c>
      <c r="AU225" s="17" t="s">
        <v>86</v>
      </c>
    </row>
    <row r="226" spans="2:65" s="1" customFormat="1" ht="24.2" customHeight="1">
      <c r="B226" s="33"/>
      <c r="C226" s="128" t="s">
        <v>370</v>
      </c>
      <c r="D226" s="128" t="s">
        <v>156</v>
      </c>
      <c r="E226" s="129" t="s">
        <v>376</v>
      </c>
      <c r="F226" s="130" t="s">
        <v>377</v>
      </c>
      <c r="G226" s="131" t="s">
        <v>226</v>
      </c>
      <c r="H226" s="132">
        <v>10</v>
      </c>
      <c r="I226" s="133">
        <v>67.33</v>
      </c>
      <c r="J226" s="134">
        <f>ROUND(I226*H226,2)</f>
        <v>673.3</v>
      </c>
      <c r="K226" s="130" t="s">
        <v>160</v>
      </c>
      <c r="L226" s="33"/>
      <c r="M226" s="135" t="s">
        <v>32</v>
      </c>
      <c r="N226" s="136" t="s">
        <v>47</v>
      </c>
      <c r="P226" s="137">
        <f>O226*H226</f>
        <v>0</v>
      </c>
      <c r="Q226" s="137">
        <v>4.0000000000000003E-5</v>
      </c>
      <c r="R226" s="137">
        <f>Q226*H226</f>
        <v>4.0000000000000002E-4</v>
      </c>
      <c r="S226" s="137">
        <v>0</v>
      </c>
      <c r="T226" s="138">
        <f>S226*H226</f>
        <v>0</v>
      </c>
      <c r="AR226" s="139" t="s">
        <v>261</v>
      </c>
      <c r="AT226" s="139" t="s">
        <v>156</v>
      </c>
      <c r="AU226" s="139" t="s">
        <v>86</v>
      </c>
      <c r="AY226" s="17" t="s">
        <v>153</v>
      </c>
      <c r="BE226" s="140">
        <f>IF(N226="základní",J226,0)</f>
        <v>673.3</v>
      </c>
      <c r="BF226" s="140">
        <f>IF(N226="snížená",J226,0)</f>
        <v>0</v>
      </c>
      <c r="BG226" s="140">
        <f>IF(N226="zákl. přenesená",J226,0)</f>
        <v>0</v>
      </c>
      <c r="BH226" s="140">
        <f>IF(N226="sníž. přenesená",J226,0)</f>
        <v>0</v>
      </c>
      <c r="BI226" s="140">
        <f>IF(N226="nulová",J226,0)</f>
        <v>0</v>
      </c>
      <c r="BJ226" s="17" t="s">
        <v>84</v>
      </c>
      <c r="BK226" s="140">
        <f>ROUND(I226*H226,2)</f>
        <v>673.3</v>
      </c>
      <c r="BL226" s="17" t="s">
        <v>261</v>
      </c>
      <c r="BM226" s="139" t="s">
        <v>1065</v>
      </c>
    </row>
    <row r="227" spans="2:65" s="1" customFormat="1">
      <c r="B227" s="33"/>
      <c r="D227" s="141" t="s">
        <v>163</v>
      </c>
      <c r="F227" s="142" t="s">
        <v>379</v>
      </c>
      <c r="I227" s="143"/>
      <c r="L227" s="33"/>
      <c r="M227" s="144"/>
      <c r="T227" s="54"/>
      <c r="AT227" s="17" t="s">
        <v>163</v>
      </c>
      <c r="AU227" s="17" t="s">
        <v>86</v>
      </c>
    </row>
    <row r="228" spans="2:65" s="1" customFormat="1" ht="16.5" customHeight="1">
      <c r="B228" s="33"/>
      <c r="C228" s="128" t="s">
        <v>375</v>
      </c>
      <c r="D228" s="128" t="s">
        <v>156</v>
      </c>
      <c r="E228" s="129" t="s">
        <v>386</v>
      </c>
      <c r="F228" s="130" t="s">
        <v>387</v>
      </c>
      <c r="G228" s="131" t="s">
        <v>271</v>
      </c>
      <c r="H228" s="132">
        <v>3</v>
      </c>
      <c r="I228" s="133">
        <v>150.68</v>
      </c>
      <c r="J228" s="134">
        <f>ROUND(I228*H228,2)</f>
        <v>452.04</v>
      </c>
      <c r="K228" s="130" t="s">
        <v>160</v>
      </c>
      <c r="L228" s="33"/>
      <c r="M228" s="135" t="s">
        <v>32</v>
      </c>
      <c r="N228" s="136" t="s">
        <v>47</v>
      </c>
      <c r="P228" s="137">
        <f>O228*H228</f>
        <v>0</v>
      </c>
      <c r="Q228" s="137">
        <v>0</v>
      </c>
      <c r="R228" s="137">
        <f>Q228*H228</f>
        <v>0</v>
      </c>
      <c r="S228" s="137">
        <v>0</v>
      </c>
      <c r="T228" s="138">
        <f>S228*H228</f>
        <v>0</v>
      </c>
      <c r="AR228" s="139" t="s">
        <v>261</v>
      </c>
      <c r="AT228" s="139" t="s">
        <v>156</v>
      </c>
      <c r="AU228" s="139" t="s">
        <v>86</v>
      </c>
      <c r="AY228" s="17" t="s">
        <v>153</v>
      </c>
      <c r="BE228" s="140">
        <f>IF(N228="základní",J228,0)</f>
        <v>452.04</v>
      </c>
      <c r="BF228" s="140">
        <f>IF(N228="snížená",J228,0)</f>
        <v>0</v>
      </c>
      <c r="BG228" s="140">
        <f>IF(N228="zákl. přenesená",J228,0)</f>
        <v>0</v>
      </c>
      <c r="BH228" s="140">
        <f>IF(N228="sníž. přenesená",J228,0)</f>
        <v>0</v>
      </c>
      <c r="BI228" s="140">
        <f>IF(N228="nulová",J228,0)</f>
        <v>0</v>
      </c>
      <c r="BJ228" s="17" t="s">
        <v>84</v>
      </c>
      <c r="BK228" s="140">
        <f>ROUND(I228*H228,2)</f>
        <v>452.04</v>
      </c>
      <c r="BL228" s="17" t="s">
        <v>261</v>
      </c>
      <c r="BM228" s="139" t="s">
        <v>1066</v>
      </c>
    </row>
    <row r="229" spans="2:65" s="1" customFormat="1">
      <c r="B229" s="33"/>
      <c r="D229" s="141" t="s">
        <v>163</v>
      </c>
      <c r="F229" s="142" t="s">
        <v>389</v>
      </c>
      <c r="I229" s="143"/>
      <c r="L229" s="33"/>
      <c r="M229" s="144"/>
      <c r="T229" s="54"/>
      <c r="AT229" s="17" t="s">
        <v>163</v>
      </c>
      <c r="AU229" s="17" t="s">
        <v>86</v>
      </c>
    </row>
    <row r="230" spans="2:65" s="1" customFormat="1" ht="16.5" customHeight="1">
      <c r="B230" s="33"/>
      <c r="C230" s="128" t="s">
        <v>380</v>
      </c>
      <c r="D230" s="128" t="s">
        <v>156</v>
      </c>
      <c r="E230" s="129" t="s">
        <v>391</v>
      </c>
      <c r="F230" s="130" t="s">
        <v>392</v>
      </c>
      <c r="G230" s="131" t="s">
        <v>288</v>
      </c>
      <c r="H230" s="132">
        <v>1</v>
      </c>
      <c r="I230" s="133">
        <v>894.64</v>
      </c>
      <c r="J230" s="134">
        <f>ROUND(I230*H230,2)</f>
        <v>894.64</v>
      </c>
      <c r="K230" s="130" t="s">
        <v>264</v>
      </c>
      <c r="L230" s="33"/>
      <c r="M230" s="135" t="s">
        <v>32</v>
      </c>
      <c r="N230" s="136" t="s">
        <v>47</v>
      </c>
      <c r="P230" s="137">
        <f>O230*H230</f>
        <v>0</v>
      </c>
      <c r="Q230" s="137">
        <v>0</v>
      </c>
      <c r="R230" s="137">
        <f>Q230*H230</f>
        <v>0</v>
      </c>
      <c r="S230" s="137">
        <v>0</v>
      </c>
      <c r="T230" s="138">
        <f>S230*H230</f>
        <v>0</v>
      </c>
      <c r="AR230" s="139" t="s">
        <v>261</v>
      </c>
      <c r="AT230" s="139" t="s">
        <v>156</v>
      </c>
      <c r="AU230" s="139" t="s">
        <v>86</v>
      </c>
      <c r="AY230" s="17" t="s">
        <v>153</v>
      </c>
      <c r="BE230" s="140">
        <f>IF(N230="základní",J230,0)</f>
        <v>894.64</v>
      </c>
      <c r="BF230" s="140">
        <f>IF(N230="snížená",J230,0)</f>
        <v>0</v>
      </c>
      <c r="BG230" s="140">
        <f>IF(N230="zákl. přenesená",J230,0)</f>
        <v>0</v>
      </c>
      <c r="BH230" s="140">
        <f>IF(N230="sníž. přenesená",J230,0)</f>
        <v>0</v>
      </c>
      <c r="BI230" s="140">
        <f>IF(N230="nulová",J230,0)</f>
        <v>0</v>
      </c>
      <c r="BJ230" s="17" t="s">
        <v>84</v>
      </c>
      <c r="BK230" s="140">
        <f>ROUND(I230*H230,2)</f>
        <v>894.64</v>
      </c>
      <c r="BL230" s="17" t="s">
        <v>261</v>
      </c>
      <c r="BM230" s="139" t="s">
        <v>1067</v>
      </c>
    </row>
    <row r="231" spans="2:65" s="1" customFormat="1" ht="16.5" customHeight="1">
      <c r="B231" s="33"/>
      <c r="C231" s="128" t="s">
        <v>385</v>
      </c>
      <c r="D231" s="128" t="s">
        <v>156</v>
      </c>
      <c r="E231" s="129" t="s">
        <v>381</v>
      </c>
      <c r="F231" s="130" t="s">
        <v>382</v>
      </c>
      <c r="G231" s="131" t="s">
        <v>271</v>
      </c>
      <c r="H231" s="132">
        <v>3</v>
      </c>
      <c r="I231" s="133">
        <v>218.48</v>
      </c>
      <c r="J231" s="134">
        <f>ROUND(I231*H231,2)</f>
        <v>655.44</v>
      </c>
      <c r="K231" s="130" t="s">
        <v>160</v>
      </c>
      <c r="L231" s="33"/>
      <c r="M231" s="135" t="s">
        <v>32</v>
      </c>
      <c r="N231" s="136" t="s">
        <v>47</v>
      </c>
      <c r="P231" s="137">
        <f>O231*H231</f>
        <v>0</v>
      </c>
      <c r="Q231" s="137">
        <v>2.0000000000000001E-4</v>
      </c>
      <c r="R231" s="137">
        <f>Q231*H231</f>
        <v>6.0000000000000006E-4</v>
      </c>
      <c r="S231" s="137">
        <v>0</v>
      </c>
      <c r="T231" s="138">
        <f>S231*H231</f>
        <v>0</v>
      </c>
      <c r="AR231" s="139" t="s">
        <v>261</v>
      </c>
      <c r="AT231" s="139" t="s">
        <v>156</v>
      </c>
      <c r="AU231" s="139" t="s">
        <v>86</v>
      </c>
      <c r="AY231" s="17" t="s">
        <v>153</v>
      </c>
      <c r="BE231" s="140">
        <f>IF(N231="základní",J231,0)</f>
        <v>655.44</v>
      </c>
      <c r="BF231" s="140">
        <f>IF(N231="snížená",J231,0)</f>
        <v>0</v>
      </c>
      <c r="BG231" s="140">
        <f>IF(N231="zákl. přenesená",J231,0)</f>
        <v>0</v>
      </c>
      <c r="BH231" s="140">
        <f>IF(N231="sníž. přenesená",J231,0)</f>
        <v>0</v>
      </c>
      <c r="BI231" s="140">
        <f>IF(N231="nulová",J231,0)</f>
        <v>0</v>
      </c>
      <c r="BJ231" s="17" t="s">
        <v>84</v>
      </c>
      <c r="BK231" s="140">
        <f>ROUND(I231*H231,2)</f>
        <v>655.44</v>
      </c>
      <c r="BL231" s="17" t="s">
        <v>261</v>
      </c>
      <c r="BM231" s="139" t="s">
        <v>1068</v>
      </c>
    </row>
    <row r="232" spans="2:65" s="1" customFormat="1">
      <c r="B232" s="33"/>
      <c r="D232" s="141" t="s">
        <v>163</v>
      </c>
      <c r="F232" s="142" t="s">
        <v>384</v>
      </c>
      <c r="I232" s="143"/>
      <c r="L232" s="33"/>
      <c r="M232" s="144"/>
      <c r="T232" s="54"/>
      <c r="AT232" s="17" t="s">
        <v>163</v>
      </c>
      <c r="AU232" s="17" t="s">
        <v>86</v>
      </c>
    </row>
    <row r="233" spans="2:65" s="1" customFormat="1" ht="21.75" customHeight="1">
      <c r="B233" s="33"/>
      <c r="C233" s="128" t="s">
        <v>390</v>
      </c>
      <c r="D233" s="128" t="s">
        <v>156</v>
      </c>
      <c r="E233" s="129" t="s">
        <v>395</v>
      </c>
      <c r="F233" s="130" t="s">
        <v>396</v>
      </c>
      <c r="G233" s="131" t="s">
        <v>226</v>
      </c>
      <c r="H233" s="132">
        <v>10</v>
      </c>
      <c r="I233" s="133">
        <v>23.54</v>
      </c>
      <c r="J233" s="134">
        <f>ROUND(I233*H233,2)</f>
        <v>235.4</v>
      </c>
      <c r="K233" s="130" t="s">
        <v>160</v>
      </c>
      <c r="L233" s="33"/>
      <c r="M233" s="135" t="s">
        <v>32</v>
      </c>
      <c r="N233" s="136" t="s">
        <v>47</v>
      </c>
      <c r="P233" s="137">
        <f>O233*H233</f>
        <v>0</v>
      </c>
      <c r="Q233" s="137">
        <v>1.0000000000000001E-5</v>
      </c>
      <c r="R233" s="137">
        <f>Q233*H233</f>
        <v>1E-4</v>
      </c>
      <c r="S233" s="137">
        <v>0</v>
      </c>
      <c r="T233" s="138">
        <f>S233*H233</f>
        <v>0</v>
      </c>
      <c r="AR233" s="139" t="s">
        <v>261</v>
      </c>
      <c r="AT233" s="139" t="s">
        <v>156</v>
      </c>
      <c r="AU233" s="139" t="s">
        <v>86</v>
      </c>
      <c r="AY233" s="17" t="s">
        <v>153</v>
      </c>
      <c r="BE233" s="140">
        <f>IF(N233="základní",J233,0)</f>
        <v>235.4</v>
      </c>
      <c r="BF233" s="140">
        <f>IF(N233="snížená",J233,0)</f>
        <v>0</v>
      </c>
      <c r="BG233" s="140">
        <f>IF(N233="zákl. přenesená",J233,0)</f>
        <v>0</v>
      </c>
      <c r="BH233" s="140">
        <f>IF(N233="sníž. přenesená",J233,0)</f>
        <v>0</v>
      </c>
      <c r="BI233" s="140">
        <f>IF(N233="nulová",J233,0)</f>
        <v>0</v>
      </c>
      <c r="BJ233" s="17" t="s">
        <v>84</v>
      </c>
      <c r="BK233" s="140">
        <f>ROUND(I233*H233,2)</f>
        <v>235.4</v>
      </c>
      <c r="BL233" s="17" t="s">
        <v>261</v>
      </c>
      <c r="BM233" s="139" t="s">
        <v>1069</v>
      </c>
    </row>
    <row r="234" spans="2:65" s="1" customFormat="1">
      <c r="B234" s="33"/>
      <c r="D234" s="141" t="s">
        <v>163</v>
      </c>
      <c r="F234" s="142" t="s">
        <v>398</v>
      </c>
      <c r="I234" s="143"/>
      <c r="L234" s="33"/>
      <c r="M234" s="144"/>
      <c r="T234" s="54"/>
      <c r="AT234" s="17" t="s">
        <v>163</v>
      </c>
      <c r="AU234" s="17" t="s">
        <v>86</v>
      </c>
    </row>
    <row r="235" spans="2:65" s="1" customFormat="1" ht="24.2" customHeight="1">
      <c r="B235" s="33"/>
      <c r="C235" s="128" t="s">
        <v>394</v>
      </c>
      <c r="D235" s="128" t="s">
        <v>156</v>
      </c>
      <c r="E235" s="129" t="s">
        <v>400</v>
      </c>
      <c r="F235" s="130" t="s">
        <v>401</v>
      </c>
      <c r="G235" s="131" t="s">
        <v>294</v>
      </c>
      <c r="H235" s="132">
        <v>1.2999999999999999E-2</v>
      </c>
      <c r="I235" s="133">
        <v>1271.33</v>
      </c>
      <c r="J235" s="134">
        <f>ROUND(I235*H235,2)</f>
        <v>16.53</v>
      </c>
      <c r="K235" s="130" t="s">
        <v>160</v>
      </c>
      <c r="L235" s="33"/>
      <c r="M235" s="135" t="s">
        <v>32</v>
      </c>
      <c r="N235" s="136" t="s">
        <v>47</v>
      </c>
      <c r="P235" s="137">
        <f>O235*H235</f>
        <v>0</v>
      </c>
      <c r="Q235" s="137">
        <v>0</v>
      </c>
      <c r="R235" s="137">
        <f>Q235*H235</f>
        <v>0</v>
      </c>
      <c r="S235" s="137">
        <v>0</v>
      </c>
      <c r="T235" s="138">
        <f>S235*H235</f>
        <v>0</v>
      </c>
      <c r="AR235" s="139" t="s">
        <v>261</v>
      </c>
      <c r="AT235" s="139" t="s">
        <v>156</v>
      </c>
      <c r="AU235" s="139" t="s">
        <v>86</v>
      </c>
      <c r="AY235" s="17" t="s">
        <v>153</v>
      </c>
      <c r="BE235" s="140">
        <f>IF(N235="základní",J235,0)</f>
        <v>16.53</v>
      </c>
      <c r="BF235" s="140">
        <f>IF(N235="snížená",J235,0)</f>
        <v>0</v>
      </c>
      <c r="BG235" s="140">
        <f>IF(N235="zákl. přenesená",J235,0)</f>
        <v>0</v>
      </c>
      <c r="BH235" s="140">
        <f>IF(N235="sníž. přenesená",J235,0)</f>
        <v>0</v>
      </c>
      <c r="BI235" s="140">
        <f>IF(N235="nulová",J235,0)</f>
        <v>0</v>
      </c>
      <c r="BJ235" s="17" t="s">
        <v>84</v>
      </c>
      <c r="BK235" s="140">
        <f>ROUND(I235*H235,2)</f>
        <v>16.53</v>
      </c>
      <c r="BL235" s="17" t="s">
        <v>261</v>
      </c>
      <c r="BM235" s="139" t="s">
        <v>1070</v>
      </c>
    </row>
    <row r="236" spans="2:65" s="1" customFormat="1">
      <c r="B236" s="33"/>
      <c r="D236" s="141" t="s">
        <v>163</v>
      </c>
      <c r="F236" s="142" t="s">
        <v>403</v>
      </c>
      <c r="I236" s="143"/>
      <c r="L236" s="33"/>
      <c r="M236" s="144"/>
      <c r="T236" s="54"/>
      <c r="AT236" s="17" t="s">
        <v>163</v>
      </c>
      <c r="AU236" s="17" t="s">
        <v>86</v>
      </c>
    </row>
    <row r="237" spans="2:65" s="11" customFormat="1" ht="22.9" customHeight="1">
      <c r="B237" s="116"/>
      <c r="D237" s="117" t="s">
        <v>75</v>
      </c>
      <c r="E237" s="126" t="s">
        <v>404</v>
      </c>
      <c r="F237" s="126" t="s">
        <v>405</v>
      </c>
      <c r="I237" s="119"/>
      <c r="J237" s="127">
        <f>BK237</f>
        <v>21093.710000000003</v>
      </c>
      <c r="L237" s="116"/>
      <c r="M237" s="121"/>
      <c r="P237" s="122">
        <f>SUM(P238:P272)</f>
        <v>0</v>
      </c>
      <c r="R237" s="122">
        <f>SUM(R238:R272)</f>
        <v>6.7369999999999999E-2</v>
      </c>
      <c r="T237" s="123">
        <f>SUM(T238:T272)</f>
        <v>4.7969999999999999E-2</v>
      </c>
      <c r="AR237" s="117" t="s">
        <v>86</v>
      </c>
      <c r="AT237" s="124" t="s">
        <v>75</v>
      </c>
      <c r="AU237" s="124" t="s">
        <v>84</v>
      </c>
      <c r="AY237" s="117" t="s">
        <v>153</v>
      </c>
      <c r="BK237" s="125">
        <f>SUM(BK238:BK272)</f>
        <v>21093.710000000003</v>
      </c>
    </row>
    <row r="238" spans="2:65" s="1" customFormat="1" ht="16.5" customHeight="1">
      <c r="B238" s="33"/>
      <c r="C238" s="128" t="s">
        <v>399</v>
      </c>
      <c r="D238" s="128" t="s">
        <v>156</v>
      </c>
      <c r="E238" s="129" t="s">
        <v>418</v>
      </c>
      <c r="F238" s="130" t="s">
        <v>419</v>
      </c>
      <c r="G238" s="131" t="s">
        <v>409</v>
      </c>
      <c r="H238" s="132">
        <v>1</v>
      </c>
      <c r="I238" s="133">
        <v>235.43</v>
      </c>
      <c r="J238" s="134">
        <f>ROUND(I238*H238,2)</f>
        <v>235.43</v>
      </c>
      <c r="K238" s="130" t="s">
        <v>160</v>
      </c>
      <c r="L238" s="33"/>
      <c r="M238" s="135" t="s">
        <v>32</v>
      </c>
      <c r="N238" s="136" t="s">
        <v>47</v>
      </c>
      <c r="P238" s="137">
        <f>O238*H238</f>
        <v>0</v>
      </c>
      <c r="Q238" s="137">
        <v>0</v>
      </c>
      <c r="R238" s="137">
        <f>Q238*H238</f>
        <v>0</v>
      </c>
      <c r="S238" s="137">
        <v>1.933E-2</v>
      </c>
      <c r="T238" s="138">
        <f>S238*H238</f>
        <v>1.933E-2</v>
      </c>
      <c r="AR238" s="139" t="s">
        <v>261</v>
      </c>
      <c r="AT238" s="139" t="s">
        <v>156</v>
      </c>
      <c r="AU238" s="139" t="s">
        <v>86</v>
      </c>
      <c r="AY238" s="17" t="s">
        <v>153</v>
      </c>
      <c r="BE238" s="140">
        <f>IF(N238="základní",J238,0)</f>
        <v>235.43</v>
      </c>
      <c r="BF238" s="140">
        <f>IF(N238="snížená",J238,0)</f>
        <v>0</v>
      </c>
      <c r="BG238" s="140">
        <f>IF(N238="zákl. přenesená",J238,0)</f>
        <v>0</v>
      </c>
      <c r="BH238" s="140">
        <f>IF(N238="sníž. přenesená",J238,0)</f>
        <v>0</v>
      </c>
      <c r="BI238" s="140">
        <f>IF(N238="nulová",J238,0)</f>
        <v>0</v>
      </c>
      <c r="BJ238" s="17" t="s">
        <v>84</v>
      </c>
      <c r="BK238" s="140">
        <f>ROUND(I238*H238,2)</f>
        <v>235.43</v>
      </c>
      <c r="BL238" s="17" t="s">
        <v>261</v>
      </c>
      <c r="BM238" s="139" t="s">
        <v>1071</v>
      </c>
    </row>
    <row r="239" spans="2:65" s="1" customFormat="1">
      <c r="B239" s="33"/>
      <c r="D239" s="141" t="s">
        <v>163</v>
      </c>
      <c r="F239" s="142" t="s">
        <v>421</v>
      </c>
      <c r="I239" s="143"/>
      <c r="L239" s="33"/>
      <c r="M239" s="144"/>
      <c r="T239" s="54"/>
      <c r="AT239" s="17" t="s">
        <v>163</v>
      </c>
      <c r="AU239" s="17" t="s">
        <v>86</v>
      </c>
    </row>
    <row r="240" spans="2:65" s="1" customFormat="1" ht="16.5" customHeight="1">
      <c r="B240" s="33"/>
      <c r="C240" s="128" t="s">
        <v>406</v>
      </c>
      <c r="D240" s="128" t="s">
        <v>156</v>
      </c>
      <c r="E240" s="129" t="s">
        <v>407</v>
      </c>
      <c r="F240" s="130" t="s">
        <v>408</v>
      </c>
      <c r="G240" s="131" t="s">
        <v>409</v>
      </c>
      <c r="H240" s="132">
        <v>1</v>
      </c>
      <c r="I240" s="133">
        <v>84.76</v>
      </c>
      <c r="J240" s="134">
        <f>ROUND(I240*H240,2)</f>
        <v>84.76</v>
      </c>
      <c r="K240" s="130" t="s">
        <v>160</v>
      </c>
      <c r="L240" s="33"/>
      <c r="M240" s="135" t="s">
        <v>32</v>
      </c>
      <c r="N240" s="136" t="s">
        <v>47</v>
      </c>
      <c r="P240" s="137">
        <f>O240*H240</f>
        <v>0</v>
      </c>
      <c r="Q240" s="137">
        <v>0</v>
      </c>
      <c r="R240" s="137">
        <f>Q240*H240</f>
        <v>0</v>
      </c>
      <c r="S240" s="137">
        <v>1.56E-3</v>
      </c>
      <c r="T240" s="138">
        <f>S240*H240</f>
        <v>1.56E-3</v>
      </c>
      <c r="AR240" s="139" t="s">
        <v>261</v>
      </c>
      <c r="AT240" s="139" t="s">
        <v>156</v>
      </c>
      <c r="AU240" s="139" t="s">
        <v>86</v>
      </c>
      <c r="AY240" s="17" t="s">
        <v>153</v>
      </c>
      <c r="BE240" s="140">
        <f>IF(N240="základní",J240,0)</f>
        <v>84.76</v>
      </c>
      <c r="BF240" s="140">
        <f>IF(N240="snížená",J240,0)</f>
        <v>0</v>
      </c>
      <c r="BG240" s="140">
        <f>IF(N240="zákl. přenesená",J240,0)</f>
        <v>0</v>
      </c>
      <c r="BH240" s="140">
        <f>IF(N240="sníž. přenesená",J240,0)</f>
        <v>0</v>
      </c>
      <c r="BI240" s="140">
        <f>IF(N240="nulová",J240,0)</f>
        <v>0</v>
      </c>
      <c r="BJ240" s="17" t="s">
        <v>84</v>
      </c>
      <c r="BK240" s="140">
        <f>ROUND(I240*H240,2)</f>
        <v>84.76</v>
      </c>
      <c r="BL240" s="17" t="s">
        <v>261</v>
      </c>
      <c r="BM240" s="139" t="s">
        <v>1072</v>
      </c>
    </row>
    <row r="241" spans="2:65" s="1" customFormat="1">
      <c r="B241" s="33"/>
      <c r="D241" s="141" t="s">
        <v>163</v>
      </c>
      <c r="F241" s="142" t="s">
        <v>411</v>
      </c>
      <c r="I241" s="143"/>
      <c r="L241" s="33"/>
      <c r="M241" s="144"/>
      <c r="T241" s="54"/>
      <c r="AT241" s="17" t="s">
        <v>163</v>
      </c>
      <c r="AU241" s="17" t="s">
        <v>86</v>
      </c>
    </row>
    <row r="242" spans="2:65" s="1" customFormat="1" ht="16.5" customHeight="1">
      <c r="B242" s="33"/>
      <c r="C242" s="128" t="s">
        <v>412</v>
      </c>
      <c r="D242" s="128" t="s">
        <v>156</v>
      </c>
      <c r="E242" s="129" t="s">
        <v>423</v>
      </c>
      <c r="F242" s="130" t="s">
        <v>424</v>
      </c>
      <c r="G242" s="131" t="s">
        <v>409</v>
      </c>
      <c r="H242" s="132">
        <v>1</v>
      </c>
      <c r="I242" s="133">
        <v>235.43</v>
      </c>
      <c r="J242" s="134">
        <f>ROUND(I242*H242,2)</f>
        <v>235.43</v>
      </c>
      <c r="K242" s="130" t="s">
        <v>160</v>
      </c>
      <c r="L242" s="33"/>
      <c r="M242" s="135" t="s">
        <v>32</v>
      </c>
      <c r="N242" s="136" t="s">
        <v>47</v>
      </c>
      <c r="P242" s="137">
        <f>O242*H242</f>
        <v>0</v>
      </c>
      <c r="Q242" s="137">
        <v>0</v>
      </c>
      <c r="R242" s="137">
        <f>Q242*H242</f>
        <v>0</v>
      </c>
      <c r="S242" s="137">
        <v>1.9460000000000002E-2</v>
      </c>
      <c r="T242" s="138">
        <f>S242*H242</f>
        <v>1.9460000000000002E-2</v>
      </c>
      <c r="AR242" s="139" t="s">
        <v>261</v>
      </c>
      <c r="AT242" s="139" t="s">
        <v>156</v>
      </c>
      <c r="AU242" s="139" t="s">
        <v>86</v>
      </c>
      <c r="AY242" s="17" t="s">
        <v>153</v>
      </c>
      <c r="BE242" s="140">
        <f>IF(N242="základní",J242,0)</f>
        <v>235.43</v>
      </c>
      <c r="BF242" s="140">
        <f>IF(N242="snížená",J242,0)</f>
        <v>0</v>
      </c>
      <c r="BG242" s="140">
        <f>IF(N242="zákl. přenesená",J242,0)</f>
        <v>0</v>
      </c>
      <c r="BH242" s="140">
        <f>IF(N242="sníž. přenesená",J242,0)</f>
        <v>0</v>
      </c>
      <c r="BI242" s="140">
        <f>IF(N242="nulová",J242,0)</f>
        <v>0</v>
      </c>
      <c r="BJ242" s="17" t="s">
        <v>84</v>
      </c>
      <c r="BK242" s="140">
        <f>ROUND(I242*H242,2)</f>
        <v>235.43</v>
      </c>
      <c r="BL242" s="17" t="s">
        <v>261</v>
      </c>
      <c r="BM242" s="139" t="s">
        <v>1073</v>
      </c>
    </row>
    <row r="243" spans="2:65" s="1" customFormat="1">
      <c r="B243" s="33"/>
      <c r="D243" s="141" t="s">
        <v>163</v>
      </c>
      <c r="F243" s="142" t="s">
        <v>426</v>
      </c>
      <c r="I243" s="143"/>
      <c r="L243" s="33"/>
      <c r="M243" s="144"/>
      <c r="T243" s="54"/>
      <c r="AT243" s="17" t="s">
        <v>163</v>
      </c>
      <c r="AU243" s="17" t="s">
        <v>86</v>
      </c>
    </row>
    <row r="244" spans="2:65" s="1" customFormat="1" ht="16.5" customHeight="1">
      <c r="B244" s="33"/>
      <c r="C244" s="128" t="s">
        <v>417</v>
      </c>
      <c r="D244" s="128" t="s">
        <v>156</v>
      </c>
      <c r="E244" s="129" t="s">
        <v>413</v>
      </c>
      <c r="F244" s="130" t="s">
        <v>414</v>
      </c>
      <c r="G244" s="131" t="s">
        <v>271</v>
      </c>
      <c r="H244" s="132">
        <v>1</v>
      </c>
      <c r="I244" s="133">
        <v>84.76</v>
      </c>
      <c r="J244" s="134">
        <f>ROUND(I244*H244,2)</f>
        <v>84.76</v>
      </c>
      <c r="K244" s="130" t="s">
        <v>160</v>
      </c>
      <c r="L244" s="33"/>
      <c r="M244" s="135" t="s">
        <v>32</v>
      </c>
      <c r="N244" s="136" t="s">
        <v>47</v>
      </c>
      <c r="P244" s="137">
        <f>O244*H244</f>
        <v>0</v>
      </c>
      <c r="Q244" s="137">
        <v>0</v>
      </c>
      <c r="R244" s="137">
        <f>Q244*H244</f>
        <v>0</v>
      </c>
      <c r="S244" s="137">
        <v>7.62E-3</v>
      </c>
      <c r="T244" s="138">
        <f>S244*H244</f>
        <v>7.62E-3</v>
      </c>
      <c r="AR244" s="139" t="s">
        <v>261</v>
      </c>
      <c r="AT244" s="139" t="s">
        <v>156</v>
      </c>
      <c r="AU244" s="139" t="s">
        <v>86</v>
      </c>
      <c r="AY244" s="17" t="s">
        <v>153</v>
      </c>
      <c r="BE244" s="140">
        <f>IF(N244="základní",J244,0)</f>
        <v>84.76</v>
      </c>
      <c r="BF244" s="140">
        <f>IF(N244="snížená",J244,0)</f>
        <v>0</v>
      </c>
      <c r="BG244" s="140">
        <f>IF(N244="zákl. přenesená",J244,0)</f>
        <v>0</v>
      </c>
      <c r="BH244" s="140">
        <f>IF(N244="sníž. přenesená",J244,0)</f>
        <v>0</v>
      </c>
      <c r="BI244" s="140">
        <f>IF(N244="nulová",J244,0)</f>
        <v>0</v>
      </c>
      <c r="BJ244" s="17" t="s">
        <v>84</v>
      </c>
      <c r="BK244" s="140">
        <f>ROUND(I244*H244,2)</f>
        <v>84.76</v>
      </c>
      <c r="BL244" s="17" t="s">
        <v>261</v>
      </c>
      <c r="BM244" s="139" t="s">
        <v>1074</v>
      </c>
    </row>
    <row r="245" spans="2:65" s="1" customFormat="1">
      <c r="B245" s="33"/>
      <c r="D245" s="141" t="s">
        <v>163</v>
      </c>
      <c r="F245" s="142" t="s">
        <v>416</v>
      </c>
      <c r="I245" s="143"/>
      <c r="L245" s="33"/>
      <c r="M245" s="144"/>
      <c r="T245" s="54"/>
      <c r="AT245" s="17" t="s">
        <v>163</v>
      </c>
      <c r="AU245" s="17" t="s">
        <v>86</v>
      </c>
    </row>
    <row r="246" spans="2:65" s="1" customFormat="1" ht="21.75" customHeight="1">
      <c r="B246" s="33"/>
      <c r="C246" s="128" t="s">
        <v>422</v>
      </c>
      <c r="D246" s="128" t="s">
        <v>156</v>
      </c>
      <c r="E246" s="129" t="s">
        <v>439</v>
      </c>
      <c r="F246" s="130" t="s">
        <v>440</v>
      </c>
      <c r="G246" s="131" t="s">
        <v>409</v>
      </c>
      <c r="H246" s="132">
        <v>1</v>
      </c>
      <c r="I246" s="133">
        <v>4002.34</v>
      </c>
      <c r="J246" s="134">
        <f>ROUND(I246*H246,2)</f>
        <v>4002.34</v>
      </c>
      <c r="K246" s="130" t="s">
        <v>160</v>
      </c>
      <c r="L246" s="33"/>
      <c r="M246" s="135" t="s">
        <v>32</v>
      </c>
      <c r="N246" s="136" t="s">
        <v>47</v>
      </c>
      <c r="P246" s="137">
        <f>O246*H246</f>
        <v>0</v>
      </c>
      <c r="Q246" s="137">
        <v>1.387E-2</v>
      </c>
      <c r="R246" s="137">
        <f>Q246*H246</f>
        <v>1.387E-2</v>
      </c>
      <c r="S246" s="137">
        <v>0</v>
      </c>
      <c r="T246" s="138">
        <f>S246*H246</f>
        <v>0</v>
      </c>
      <c r="AR246" s="139" t="s">
        <v>261</v>
      </c>
      <c r="AT246" s="139" t="s">
        <v>156</v>
      </c>
      <c r="AU246" s="139" t="s">
        <v>86</v>
      </c>
      <c r="AY246" s="17" t="s">
        <v>153</v>
      </c>
      <c r="BE246" s="140">
        <f>IF(N246="základní",J246,0)</f>
        <v>4002.34</v>
      </c>
      <c r="BF246" s="140">
        <f>IF(N246="snížená",J246,0)</f>
        <v>0</v>
      </c>
      <c r="BG246" s="140">
        <f>IF(N246="zákl. přenesená",J246,0)</f>
        <v>0</v>
      </c>
      <c r="BH246" s="140">
        <f>IF(N246="sníž. přenesená",J246,0)</f>
        <v>0</v>
      </c>
      <c r="BI246" s="140">
        <f>IF(N246="nulová",J246,0)</f>
        <v>0</v>
      </c>
      <c r="BJ246" s="17" t="s">
        <v>84</v>
      </c>
      <c r="BK246" s="140">
        <f>ROUND(I246*H246,2)</f>
        <v>4002.34</v>
      </c>
      <c r="BL246" s="17" t="s">
        <v>261</v>
      </c>
      <c r="BM246" s="139" t="s">
        <v>1075</v>
      </c>
    </row>
    <row r="247" spans="2:65" s="1" customFormat="1">
      <c r="B247" s="33"/>
      <c r="D247" s="141" t="s">
        <v>163</v>
      </c>
      <c r="F247" s="142" t="s">
        <v>442</v>
      </c>
      <c r="I247" s="143"/>
      <c r="L247" s="33"/>
      <c r="M247" s="144"/>
      <c r="T247" s="54"/>
      <c r="AT247" s="17" t="s">
        <v>163</v>
      </c>
      <c r="AU247" s="17" t="s">
        <v>86</v>
      </c>
    </row>
    <row r="248" spans="2:65" s="1" customFormat="1" ht="16.5" customHeight="1">
      <c r="B248" s="33"/>
      <c r="C248" s="128" t="s">
        <v>427</v>
      </c>
      <c r="D248" s="128" t="s">
        <v>156</v>
      </c>
      <c r="E248" s="129" t="s">
        <v>444</v>
      </c>
      <c r="F248" s="130" t="s">
        <v>445</v>
      </c>
      <c r="G248" s="131" t="s">
        <v>271</v>
      </c>
      <c r="H248" s="132">
        <v>1</v>
      </c>
      <c r="I248" s="133">
        <v>207.18</v>
      </c>
      <c r="J248" s="134">
        <f>ROUND(I248*H248,2)</f>
        <v>207.18</v>
      </c>
      <c r="K248" s="130" t="s">
        <v>160</v>
      </c>
      <c r="L248" s="33"/>
      <c r="M248" s="135" t="s">
        <v>32</v>
      </c>
      <c r="N248" s="136" t="s">
        <v>47</v>
      </c>
      <c r="P248" s="137">
        <f>O248*H248</f>
        <v>0</v>
      </c>
      <c r="Q248" s="137">
        <v>0</v>
      </c>
      <c r="R248" s="137">
        <f>Q248*H248</f>
        <v>0</v>
      </c>
      <c r="S248" s="137">
        <v>0</v>
      </c>
      <c r="T248" s="138">
        <f>S248*H248</f>
        <v>0</v>
      </c>
      <c r="AR248" s="139" t="s">
        <v>261</v>
      </c>
      <c r="AT248" s="139" t="s">
        <v>156</v>
      </c>
      <c r="AU248" s="139" t="s">
        <v>86</v>
      </c>
      <c r="AY248" s="17" t="s">
        <v>153</v>
      </c>
      <c r="BE248" s="140">
        <f>IF(N248="základní",J248,0)</f>
        <v>207.18</v>
      </c>
      <c r="BF248" s="140">
        <f>IF(N248="snížená",J248,0)</f>
        <v>0</v>
      </c>
      <c r="BG248" s="140">
        <f>IF(N248="zákl. přenesená",J248,0)</f>
        <v>0</v>
      </c>
      <c r="BH248" s="140">
        <f>IF(N248="sníž. přenesená",J248,0)</f>
        <v>0</v>
      </c>
      <c r="BI248" s="140">
        <f>IF(N248="nulová",J248,0)</f>
        <v>0</v>
      </c>
      <c r="BJ248" s="17" t="s">
        <v>84</v>
      </c>
      <c r="BK248" s="140">
        <f>ROUND(I248*H248,2)</f>
        <v>207.18</v>
      </c>
      <c r="BL248" s="17" t="s">
        <v>261</v>
      </c>
      <c r="BM248" s="139" t="s">
        <v>1076</v>
      </c>
    </row>
    <row r="249" spans="2:65" s="1" customFormat="1">
      <c r="B249" s="33"/>
      <c r="D249" s="141" t="s">
        <v>163</v>
      </c>
      <c r="F249" s="142" t="s">
        <v>447</v>
      </c>
      <c r="I249" s="143"/>
      <c r="L249" s="33"/>
      <c r="M249" s="144"/>
      <c r="T249" s="54"/>
      <c r="AT249" s="17" t="s">
        <v>163</v>
      </c>
      <c r="AU249" s="17" t="s">
        <v>86</v>
      </c>
    </row>
    <row r="250" spans="2:65" s="1" customFormat="1" ht="16.5" customHeight="1">
      <c r="B250" s="33"/>
      <c r="C250" s="166" t="s">
        <v>433</v>
      </c>
      <c r="D250" s="166" t="s">
        <v>231</v>
      </c>
      <c r="E250" s="167" t="s">
        <v>449</v>
      </c>
      <c r="F250" s="168" t="s">
        <v>450</v>
      </c>
      <c r="G250" s="169" t="s">
        <v>271</v>
      </c>
      <c r="H250" s="170">
        <v>1</v>
      </c>
      <c r="I250" s="171">
        <v>1129.98</v>
      </c>
      <c r="J250" s="172">
        <f>ROUND(I250*H250,2)</f>
        <v>1129.98</v>
      </c>
      <c r="K250" s="168" t="s">
        <v>160</v>
      </c>
      <c r="L250" s="173"/>
      <c r="M250" s="174" t="s">
        <v>32</v>
      </c>
      <c r="N250" s="175" t="s">
        <v>47</v>
      </c>
      <c r="P250" s="137">
        <f>O250*H250</f>
        <v>0</v>
      </c>
      <c r="Q250" s="137">
        <v>2.3999999999999998E-3</v>
      </c>
      <c r="R250" s="137">
        <f>Q250*H250</f>
        <v>2.3999999999999998E-3</v>
      </c>
      <c r="S250" s="137">
        <v>0</v>
      </c>
      <c r="T250" s="138">
        <f>S250*H250</f>
        <v>0</v>
      </c>
      <c r="AR250" s="139" t="s">
        <v>354</v>
      </c>
      <c r="AT250" s="139" t="s">
        <v>231</v>
      </c>
      <c r="AU250" s="139" t="s">
        <v>86</v>
      </c>
      <c r="AY250" s="17" t="s">
        <v>153</v>
      </c>
      <c r="BE250" s="140">
        <f>IF(N250="základní",J250,0)</f>
        <v>1129.98</v>
      </c>
      <c r="BF250" s="140">
        <f>IF(N250="snížená",J250,0)</f>
        <v>0</v>
      </c>
      <c r="BG250" s="140">
        <f>IF(N250="zákl. přenesená",J250,0)</f>
        <v>0</v>
      </c>
      <c r="BH250" s="140">
        <f>IF(N250="sníž. přenesená",J250,0)</f>
        <v>0</v>
      </c>
      <c r="BI250" s="140">
        <f>IF(N250="nulová",J250,0)</f>
        <v>0</v>
      </c>
      <c r="BJ250" s="17" t="s">
        <v>84</v>
      </c>
      <c r="BK250" s="140">
        <f>ROUND(I250*H250,2)</f>
        <v>1129.98</v>
      </c>
      <c r="BL250" s="17" t="s">
        <v>261</v>
      </c>
      <c r="BM250" s="139" t="s">
        <v>1077</v>
      </c>
    </row>
    <row r="251" spans="2:65" s="1" customFormat="1" ht="24.2" customHeight="1">
      <c r="B251" s="33"/>
      <c r="C251" s="128" t="s">
        <v>438</v>
      </c>
      <c r="D251" s="128" t="s">
        <v>156</v>
      </c>
      <c r="E251" s="129" t="s">
        <v>921</v>
      </c>
      <c r="F251" s="130" t="s">
        <v>922</v>
      </c>
      <c r="G251" s="131" t="s">
        <v>409</v>
      </c>
      <c r="H251" s="132">
        <v>1</v>
      </c>
      <c r="I251" s="133">
        <v>2683.92</v>
      </c>
      <c r="J251" s="134">
        <f>ROUND(I251*H251,2)</f>
        <v>2683.92</v>
      </c>
      <c r="K251" s="130" t="s">
        <v>160</v>
      </c>
      <c r="L251" s="33"/>
      <c r="M251" s="135" t="s">
        <v>32</v>
      </c>
      <c r="N251" s="136" t="s">
        <v>47</v>
      </c>
      <c r="P251" s="137">
        <f>O251*H251</f>
        <v>0</v>
      </c>
      <c r="Q251" s="137">
        <v>1.247E-2</v>
      </c>
      <c r="R251" s="137">
        <f>Q251*H251</f>
        <v>1.247E-2</v>
      </c>
      <c r="S251" s="137">
        <v>0</v>
      </c>
      <c r="T251" s="138">
        <f>S251*H251</f>
        <v>0</v>
      </c>
      <c r="AR251" s="139" t="s">
        <v>261</v>
      </c>
      <c r="AT251" s="139" t="s">
        <v>156</v>
      </c>
      <c r="AU251" s="139" t="s">
        <v>86</v>
      </c>
      <c r="AY251" s="17" t="s">
        <v>153</v>
      </c>
      <c r="BE251" s="140">
        <f>IF(N251="základní",J251,0)</f>
        <v>2683.92</v>
      </c>
      <c r="BF251" s="140">
        <f>IF(N251="snížená",J251,0)</f>
        <v>0</v>
      </c>
      <c r="BG251" s="140">
        <f>IF(N251="zákl. přenesená",J251,0)</f>
        <v>0</v>
      </c>
      <c r="BH251" s="140">
        <f>IF(N251="sníž. přenesená",J251,0)</f>
        <v>0</v>
      </c>
      <c r="BI251" s="140">
        <f>IF(N251="nulová",J251,0)</f>
        <v>0</v>
      </c>
      <c r="BJ251" s="17" t="s">
        <v>84</v>
      </c>
      <c r="BK251" s="140">
        <f>ROUND(I251*H251,2)</f>
        <v>2683.92</v>
      </c>
      <c r="BL251" s="17" t="s">
        <v>261</v>
      </c>
      <c r="BM251" s="139" t="s">
        <v>1078</v>
      </c>
    </row>
    <row r="252" spans="2:65" s="1" customFormat="1">
      <c r="B252" s="33"/>
      <c r="D252" s="141" t="s">
        <v>163</v>
      </c>
      <c r="F252" s="142" t="s">
        <v>924</v>
      </c>
      <c r="I252" s="143"/>
      <c r="L252" s="33"/>
      <c r="M252" s="144"/>
      <c r="T252" s="54"/>
      <c r="AT252" s="17" t="s">
        <v>163</v>
      </c>
      <c r="AU252" s="17" t="s">
        <v>86</v>
      </c>
    </row>
    <row r="253" spans="2:65" s="1" customFormat="1" ht="16.5" customHeight="1">
      <c r="B253" s="33"/>
      <c r="C253" s="128" t="s">
        <v>443</v>
      </c>
      <c r="D253" s="128" t="s">
        <v>156</v>
      </c>
      <c r="E253" s="129" t="s">
        <v>479</v>
      </c>
      <c r="F253" s="130" t="s">
        <v>480</v>
      </c>
      <c r="G253" s="131" t="s">
        <v>271</v>
      </c>
      <c r="H253" s="132">
        <v>1</v>
      </c>
      <c r="I253" s="133">
        <v>725.13</v>
      </c>
      <c r="J253" s="134">
        <f>ROUND(I253*H253,2)</f>
        <v>725.13</v>
      </c>
      <c r="K253" s="130" t="s">
        <v>160</v>
      </c>
      <c r="L253" s="33"/>
      <c r="M253" s="135" t="s">
        <v>32</v>
      </c>
      <c r="N253" s="136" t="s">
        <v>47</v>
      </c>
      <c r="P253" s="137">
        <f>O253*H253</f>
        <v>0</v>
      </c>
      <c r="Q253" s="137">
        <v>1.2800000000000001E-3</v>
      </c>
      <c r="R253" s="137">
        <f>Q253*H253</f>
        <v>1.2800000000000001E-3</v>
      </c>
      <c r="S253" s="137">
        <v>0</v>
      </c>
      <c r="T253" s="138">
        <f>S253*H253</f>
        <v>0</v>
      </c>
      <c r="AR253" s="139" t="s">
        <v>261</v>
      </c>
      <c r="AT253" s="139" t="s">
        <v>156</v>
      </c>
      <c r="AU253" s="139" t="s">
        <v>86</v>
      </c>
      <c r="AY253" s="17" t="s">
        <v>153</v>
      </c>
      <c r="BE253" s="140">
        <f>IF(N253="základní",J253,0)</f>
        <v>725.13</v>
      </c>
      <c r="BF253" s="140">
        <f>IF(N253="snížená",J253,0)</f>
        <v>0</v>
      </c>
      <c r="BG253" s="140">
        <f>IF(N253="zákl. přenesená",J253,0)</f>
        <v>0</v>
      </c>
      <c r="BH253" s="140">
        <f>IF(N253="sníž. přenesená",J253,0)</f>
        <v>0</v>
      </c>
      <c r="BI253" s="140">
        <f>IF(N253="nulová",J253,0)</f>
        <v>0</v>
      </c>
      <c r="BJ253" s="17" t="s">
        <v>84</v>
      </c>
      <c r="BK253" s="140">
        <f>ROUND(I253*H253,2)</f>
        <v>725.13</v>
      </c>
      <c r="BL253" s="17" t="s">
        <v>261</v>
      </c>
      <c r="BM253" s="139" t="s">
        <v>1079</v>
      </c>
    </row>
    <row r="254" spans="2:65" s="1" customFormat="1">
      <c r="B254" s="33"/>
      <c r="D254" s="141" t="s">
        <v>163</v>
      </c>
      <c r="F254" s="142" t="s">
        <v>482</v>
      </c>
      <c r="I254" s="143"/>
      <c r="L254" s="33"/>
      <c r="M254" s="144"/>
      <c r="T254" s="54"/>
      <c r="AT254" s="17" t="s">
        <v>163</v>
      </c>
      <c r="AU254" s="17" t="s">
        <v>86</v>
      </c>
    </row>
    <row r="255" spans="2:65" s="12" customFormat="1">
      <c r="B255" s="145"/>
      <c r="D255" s="146" t="s">
        <v>165</v>
      </c>
      <c r="E255" s="147" t="s">
        <v>32</v>
      </c>
      <c r="F255" s="148" t="s">
        <v>927</v>
      </c>
      <c r="H255" s="147" t="s">
        <v>32</v>
      </c>
      <c r="I255" s="149"/>
      <c r="L255" s="145"/>
      <c r="M255" s="150"/>
      <c r="T255" s="151"/>
      <c r="AT255" s="147" t="s">
        <v>165</v>
      </c>
      <c r="AU255" s="147" t="s">
        <v>86</v>
      </c>
      <c r="AV255" s="12" t="s">
        <v>84</v>
      </c>
      <c r="AW255" s="12" t="s">
        <v>37</v>
      </c>
      <c r="AX255" s="12" t="s">
        <v>76</v>
      </c>
      <c r="AY255" s="147" t="s">
        <v>153</v>
      </c>
    </row>
    <row r="256" spans="2:65" s="13" customFormat="1">
      <c r="B256" s="152"/>
      <c r="D256" s="146" t="s">
        <v>165</v>
      </c>
      <c r="E256" s="153" t="s">
        <v>32</v>
      </c>
      <c r="F256" s="154" t="s">
        <v>84</v>
      </c>
      <c r="H256" s="155">
        <v>1</v>
      </c>
      <c r="I256" s="156"/>
      <c r="L256" s="152"/>
      <c r="M256" s="157"/>
      <c r="T256" s="158"/>
      <c r="AT256" s="153" t="s">
        <v>165</v>
      </c>
      <c r="AU256" s="153" t="s">
        <v>86</v>
      </c>
      <c r="AV256" s="13" t="s">
        <v>86</v>
      </c>
      <c r="AW256" s="13" t="s">
        <v>37</v>
      </c>
      <c r="AX256" s="13" t="s">
        <v>84</v>
      </c>
      <c r="AY256" s="153" t="s">
        <v>153</v>
      </c>
    </row>
    <row r="257" spans="2:65" s="1" customFormat="1" ht="16.5" customHeight="1">
      <c r="B257" s="33"/>
      <c r="C257" s="128" t="s">
        <v>448</v>
      </c>
      <c r="D257" s="128" t="s">
        <v>156</v>
      </c>
      <c r="E257" s="129" t="s">
        <v>485</v>
      </c>
      <c r="F257" s="130" t="s">
        <v>486</v>
      </c>
      <c r="G257" s="131" t="s">
        <v>409</v>
      </c>
      <c r="H257" s="132">
        <v>1</v>
      </c>
      <c r="I257" s="133">
        <v>1695.11</v>
      </c>
      <c r="J257" s="134">
        <f>ROUND(I257*H257,2)</f>
        <v>1695.11</v>
      </c>
      <c r="K257" s="130" t="s">
        <v>160</v>
      </c>
      <c r="L257" s="33"/>
      <c r="M257" s="135" t="s">
        <v>32</v>
      </c>
      <c r="N257" s="136" t="s">
        <v>47</v>
      </c>
      <c r="P257" s="137">
        <f>O257*H257</f>
        <v>0</v>
      </c>
      <c r="Q257" s="137">
        <v>1.8E-3</v>
      </c>
      <c r="R257" s="137">
        <f>Q257*H257</f>
        <v>1.8E-3</v>
      </c>
      <c r="S257" s="137">
        <v>0</v>
      </c>
      <c r="T257" s="138">
        <f>S257*H257</f>
        <v>0</v>
      </c>
      <c r="AR257" s="139" t="s">
        <v>261</v>
      </c>
      <c r="AT257" s="139" t="s">
        <v>156</v>
      </c>
      <c r="AU257" s="139" t="s">
        <v>86</v>
      </c>
      <c r="AY257" s="17" t="s">
        <v>153</v>
      </c>
      <c r="BE257" s="140">
        <f>IF(N257="základní",J257,0)</f>
        <v>1695.11</v>
      </c>
      <c r="BF257" s="140">
        <f>IF(N257="snížená",J257,0)</f>
        <v>0</v>
      </c>
      <c r="BG257" s="140">
        <f>IF(N257="zákl. přenesená",J257,0)</f>
        <v>0</v>
      </c>
      <c r="BH257" s="140">
        <f>IF(N257="sníž. přenesená",J257,0)</f>
        <v>0</v>
      </c>
      <c r="BI257" s="140">
        <f>IF(N257="nulová",J257,0)</f>
        <v>0</v>
      </c>
      <c r="BJ257" s="17" t="s">
        <v>84</v>
      </c>
      <c r="BK257" s="140">
        <f>ROUND(I257*H257,2)</f>
        <v>1695.11</v>
      </c>
      <c r="BL257" s="17" t="s">
        <v>261</v>
      </c>
      <c r="BM257" s="139" t="s">
        <v>1080</v>
      </c>
    </row>
    <row r="258" spans="2:65" s="1" customFormat="1">
      <c r="B258" s="33"/>
      <c r="D258" s="141" t="s">
        <v>163</v>
      </c>
      <c r="F258" s="142" t="s">
        <v>488</v>
      </c>
      <c r="I258" s="143"/>
      <c r="L258" s="33"/>
      <c r="M258" s="144"/>
      <c r="T258" s="54"/>
      <c r="AT258" s="17" t="s">
        <v>163</v>
      </c>
      <c r="AU258" s="17" t="s">
        <v>86</v>
      </c>
    </row>
    <row r="259" spans="2:65" s="1" customFormat="1" ht="16.5" customHeight="1">
      <c r="B259" s="33"/>
      <c r="C259" s="128" t="s">
        <v>452</v>
      </c>
      <c r="D259" s="128" t="s">
        <v>156</v>
      </c>
      <c r="E259" s="129" t="s">
        <v>1081</v>
      </c>
      <c r="F259" s="130" t="s">
        <v>1082</v>
      </c>
      <c r="G259" s="131" t="s">
        <v>409</v>
      </c>
      <c r="H259" s="132">
        <v>1</v>
      </c>
      <c r="I259" s="133">
        <v>4468.5</v>
      </c>
      <c r="J259" s="134">
        <f>ROUND(I259*H259,2)</f>
        <v>4468.5</v>
      </c>
      <c r="K259" s="130" t="s">
        <v>160</v>
      </c>
      <c r="L259" s="33"/>
      <c r="M259" s="135" t="s">
        <v>32</v>
      </c>
      <c r="N259" s="136" t="s">
        <v>47</v>
      </c>
      <c r="P259" s="137">
        <f>O259*H259</f>
        <v>0</v>
      </c>
      <c r="Q259" s="137">
        <v>1.4970000000000001E-2</v>
      </c>
      <c r="R259" s="137">
        <f>Q259*H259</f>
        <v>1.4970000000000001E-2</v>
      </c>
      <c r="S259" s="137">
        <v>0</v>
      </c>
      <c r="T259" s="138">
        <f>S259*H259</f>
        <v>0</v>
      </c>
      <c r="AR259" s="139" t="s">
        <v>261</v>
      </c>
      <c r="AT259" s="139" t="s">
        <v>156</v>
      </c>
      <c r="AU259" s="139" t="s">
        <v>86</v>
      </c>
      <c r="AY259" s="17" t="s">
        <v>153</v>
      </c>
      <c r="BE259" s="140">
        <f>IF(N259="základní",J259,0)</f>
        <v>4468.5</v>
      </c>
      <c r="BF259" s="140">
        <f>IF(N259="snížená",J259,0)</f>
        <v>0</v>
      </c>
      <c r="BG259" s="140">
        <f>IF(N259="zákl. přenesená",J259,0)</f>
        <v>0</v>
      </c>
      <c r="BH259" s="140">
        <f>IF(N259="sníž. přenesená",J259,0)</f>
        <v>0</v>
      </c>
      <c r="BI259" s="140">
        <f>IF(N259="nulová",J259,0)</f>
        <v>0</v>
      </c>
      <c r="BJ259" s="17" t="s">
        <v>84</v>
      </c>
      <c r="BK259" s="140">
        <f>ROUND(I259*H259,2)</f>
        <v>4468.5</v>
      </c>
      <c r="BL259" s="17" t="s">
        <v>261</v>
      </c>
      <c r="BM259" s="139" t="s">
        <v>1083</v>
      </c>
    </row>
    <row r="260" spans="2:65" s="1" customFormat="1">
      <c r="B260" s="33"/>
      <c r="D260" s="141" t="s">
        <v>163</v>
      </c>
      <c r="F260" s="142" t="s">
        <v>1084</v>
      </c>
      <c r="I260" s="143"/>
      <c r="L260" s="33"/>
      <c r="M260" s="144"/>
      <c r="T260" s="54"/>
      <c r="AT260" s="17" t="s">
        <v>163</v>
      </c>
      <c r="AU260" s="17" t="s">
        <v>86</v>
      </c>
    </row>
    <row r="261" spans="2:65" s="1" customFormat="1" ht="16.5" customHeight="1">
      <c r="B261" s="33"/>
      <c r="C261" s="128" t="s">
        <v>457</v>
      </c>
      <c r="D261" s="128" t="s">
        <v>156</v>
      </c>
      <c r="E261" s="129" t="s">
        <v>428</v>
      </c>
      <c r="F261" s="130" t="s">
        <v>429</v>
      </c>
      <c r="G261" s="131" t="s">
        <v>409</v>
      </c>
      <c r="H261" s="132">
        <v>3</v>
      </c>
      <c r="I261" s="133">
        <v>235.43</v>
      </c>
      <c r="J261" s="134">
        <f>ROUND(I261*H261,2)</f>
        <v>706.29</v>
      </c>
      <c r="K261" s="130" t="s">
        <v>160</v>
      </c>
      <c r="L261" s="33"/>
      <c r="M261" s="135" t="s">
        <v>32</v>
      </c>
      <c r="N261" s="136" t="s">
        <v>47</v>
      </c>
      <c r="P261" s="137">
        <f>O261*H261</f>
        <v>0</v>
      </c>
      <c r="Q261" s="137">
        <v>2.4000000000000001E-4</v>
      </c>
      <c r="R261" s="137">
        <f>Q261*H261</f>
        <v>7.2000000000000005E-4</v>
      </c>
      <c r="S261" s="137">
        <v>0</v>
      </c>
      <c r="T261" s="138">
        <f>S261*H261</f>
        <v>0</v>
      </c>
      <c r="AR261" s="139" t="s">
        <v>261</v>
      </c>
      <c r="AT261" s="139" t="s">
        <v>156</v>
      </c>
      <c r="AU261" s="139" t="s">
        <v>86</v>
      </c>
      <c r="AY261" s="17" t="s">
        <v>153</v>
      </c>
      <c r="BE261" s="140">
        <f>IF(N261="základní",J261,0)</f>
        <v>706.29</v>
      </c>
      <c r="BF261" s="140">
        <f>IF(N261="snížená",J261,0)</f>
        <v>0</v>
      </c>
      <c r="BG261" s="140">
        <f>IF(N261="zákl. přenesená",J261,0)</f>
        <v>0</v>
      </c>
      <c r="BH261" s="140">
        <f>IF(N261="sníž. přenesená",J261,0)</f>
        <v>0</v>
      </c>
      <c r="BI261" s="140">
        <f>IF(N261="nulová",J261,0)</f>
        <v>0</v>
      </c>
      <c r="BJ261" s="17" t="s">
        <v>84</v>
      </c>
      <c r="BK261" s="140">
        <f>ROUND(I261*H261,2)</f>
        <v>706.29</v>
      </c>
      <c r="BL261" s="17" t="s">
        <v>261</v>
      </c>
      <c r="BM261" s="139" t="s">
        <v>1085</v>
      </c>
    </row>
    <row r="262" spans="2:65" s="1" customFormat="1">
      <c r="B262" s="33"/>
      <c r="D262" s="141" t="s">
        <v>163</v>
      </c>
      <c r="F262" s="142" t="s">
        <v>431</v>
      </c>
      <c r="I262" s="143"/>
      <c r="L262" s="33"/>
      <c r="M262" s="144"/>
      <c r="T262" s="54"/>
      <c r="AT262" s="17" t="s">
        <v>163</v>
      </c>
      <c r="AU262" s="17" t="s">
        <v>86</v>
      </c>
    </row>
    <row r="263" spans="2:65" s="12" customFormat="1">
      <c r="B263" s="145"/>
      <c r="D263" s="146" t="s">
        <v>165</v>
      </c>
      <c r="E263" s="147" t="s">
        <v>32</v>
      </c>
      <c r="F263" s="148" t="s">
        <v>176</v>
      </c>
      <c r="H263" s="147" t="s">
        <v>32</v>
      </c>
      <c r="I263" s="149"/>
      <c r="L263" s="145"/>
      <c r="M263" s="150"/>
      <c r="T263" s="151"/>
      <c r="AT263" s="147" t="s">
        <v>165</v>
      </c>
      <c r="AU263" s="147" t="s">
        <v>86</v>
      </c>
      <c r="AV263" s="12" t="s">
        <v>84</v>
      </c>
      <c r="AW263" s="12" t="s">
        <v>37</v>
      </c>
      <c r="AX263" s="12" t="s">
        <v>76</v>
      </c>
      <c r="AY263" s="147" t="s">
        <v>153</v>
      </c>
    </row>
    <row r="264" spans="2:65" s="13" customFormat="1">
      <c r="B264" s="152"/>
      <c r="D264" s="146" t="s">
        <v>165</v>
      </c>
      <c r="E264" s="153" t="s">
        <v>32</v>
      </c>
      <c r="F264" s="154" t="s">
        <v>84</v>
      </c>
      <c r="H264" s="155">
        <v>1</v>
      </c>
      <c r="I264" s="156"/>
      <c r="L264" s="152"/>
      <c r="M264" s="157"/>
      <c r="T264" s="158"/>
      <c r="AT264" s="153" t="s">
        <v>165</v>
      </c>
      <c r="AU264" s="153" t="s">
        <v>86</v>
      </c>
      <c r="AV264" s="13" t="s">
        <v>86</v>
      </c>
      <c r="AW264" s="13" t="s">
        <v>37</v>
      </c>
      <c r="AX264" s="13" t="s">
        <v>76</v>
      </c>
      <c r="AY264" s="153" t="s">
        <v>153</v>
      </c>
    </row>
    <row r="265" spans="2:65" s="12" customFormat="1">
      <c r="B265" s="145"/>
      <c r="D265" s="146" t="s">
        <v>165</v>
      </c>
      <c r="E265" s="147" t="s">
        <v>32</v>
      </c>
      <c r="F265" s="148" t="s">
        <v>858</v>
      </c>
      <c r="H265" s="147" t="s">
        <v>32</v>
      </c>
      <c r="I265" s="149"/>
      <c r="L265" s="145"/>
      <c r="M265" s="150"/>
      <c r="T265" s="151"/>
      <c r="AT265" s="147" t="s">
        <v>165</v>
      </c>
      <c r="AU265" s="147" t="s">
        <v>86</v>
      </c>
      <c r="AV265" s="12" t="s">
        <v>84</v>
      </c>
      <c r="AW265" s="12" t="s">
        <v>37</v>
      </c>
      <c r="AX265" s="12" t="s">
        <v>76</v>
      </c>
      <c r="AY265" s="147" t="s">
        <v>153</v>
      </c>
    </row>
    <row r="266" spans="2:65" s="13" customFormat="1">
      <c r="B266" s="152"/>
      <c r="D266" s="146" t="s">
        <v>165</v>
      </c>
      <c r="E266" s="153" t="s">
        <v>32</v>
      </c>
      <c r="F266" s="154" t="s">
        <v>86</v>
      </c>
      <c r="H266" s="155">
        <v>2</v>
      </c>
      <c r="I266" s="156"/>
      <c r="L266" s="152"/>
      <c r="M266" s="157"/>
      <c r="T266" s="158"/>
      <c r="AT266" s="153" t="s">
        <v>165</v>
      </c>
      <c r="AU266" s="153" t="s">
        <v>86</v>
      </c>
      <c r="AV266" s="13" t="s">
        <v>86</v>
      </c>
      <c r="AW266" s="13" t="s">
        <v>37</v>
      </c>
      <c r="AX266" s="13" t="s">
        <v>76</v>
      </c>
      <c r="AY266" s="153" t="s">
        <v>153</v>
      </c>
    </row>
    <row r="267" spans="2:65" s="14" customFormat="1">
      <c r="B267" s="159"/>
      <c r="D267" s="146" t="s">
        <v>165</v>
      </c>
      <c r="E267" s="160" t="s">
        <v>32</v>
      </c>
      <c r="F267" s="161" t="s">
        <v>178</v>
      </c>
      <c r="H267" s="162">
        <v>3</v>
      </c>
      <c r="I267" s="163"/>
      <c r="L267" s="159"/>
      <c r="M267" s="164"/>
      <c r="T267" s="165"/>
      <c r="AT267" s="160" t="s">
        <v>165</v>
      </c>
      <c r="AU267" s="160" t="s">
        <v>86</v>
      </c>
      <c r="AV267" s="14" t="s">
        <v>161</v>
      </c>
      <c r="AW267" s="14" t="s">
        <v>37</v>
      </c>
      <c r="AX267" s="14" t="s">
        <v>84</v>
      </c>
      <c r="AY267" s="160" t="s">
        <v>153</v>
      </c>
    </row>
    <row r="268" spans="2:65" s="1" customFormat="1" ht="16.5" customHeight="1">
      <c r="B268" s="33"/>
      <c r="C268" s="166" t="s">
        <v>461</v>
      </c>
      <c r="D268" s="166" t="s">
        <v>231</v>
      </c>
      <c r="E268" s="167" t="s">
        <v>434</v>
      </c>
      <c r="F268" s="168" t="s">
        <v>435</v>
      </c>
      <c r="G268" s="169" t="s">
        <v>226</v>
      </c>
      <c r="H268" s="170">
        <v>1.5</v>
      </c>
      <c r="I268" s="171">
        <v>159.15</v>
      </c>
      <c r="J268" s="172">
        <f>ROUND(I268*H268,2)</f>
        <v>238.73</v>
      </c>
      <c r="K268" s="168" t="s">
        <v>160</v>
      </c>
      <c r="L268" s="173"/>
      <c r="M268" s="174" t="s">
        <v>32</v>
      </c>
      <c r="N268" s="175" t="s">
        <v>47</v>
      </c>
      <c r="P268" s="137">
        <f>O268*H268</f>
        <v>0</v>
      </c>
      <c r="Q268" s="137">
        <v>1.8000000000000001E-4</v>
      </c>
      <c r="R268" s="137">
        <f>Q268*H268</f>
        <v>2.7E-4</v>
      </c>
      <c r="S268" s="137">
        <v>0</v>
      </c>
      <c r="T268" s="138">
        <f>S268*H268</f>
        <v>0</v>
      </c>
      <c r="AR268" s="139" t="s">
        <v>354</v>
      </c>
      <c r="AT268" s="139" t="s">
        <v>231</v>
      </c>
      <c r="AU268" s="139" t="s">
        <v>86</v>
      </c>
      <c r="AY268" s="17" t="s">
        <v>153</v>
      </c>
      <c r="BE268" s="140">
        <f>IF(N268="základní",J268,0)</f>
        <v>238.73</v>
      </c>
      <c r="BF268" s="140">
        <f>IF(N268="snížená",J268,0)</f>
        <v>0</v>
      </c>
      <c r="BG268" s="140">
        <f>IF(N268="zákl. přenesená",J268,0)</f>
        <v>0</v>
      </c>
      <c r="BH268" s="140">
        <f>IF(N268="sníž. přenesená",J268,0)</f>
        <v>0</v>
      </c>
      <c r="BI268" s="140">
        <f>IF(N268="nulová",J268,0)</f>
        <v>0</v>
      </c>
      <c r="BJ268" s="17" t="s">
        <v>84</v>
      </c>
      <c r="BK268" s="140">
        <f>ROUND(I268*H268,2)</f>
        <v>238.73</v>
      </c>
      <c r="BL268" s="17" t="s">
        <v>261</v>
      </c>
      <c r="BM268" s="139" t="s">
        <v>1086</v>
      </c>
    </row>
    <row r="269" spans="2:65" s="1" customFormat="1" ht="16.5" customHeight="1">
      <c r="B269" s="33"/>
      <c r="C269" s="128" t="s">
        <v>465</v>
      </c>
      <c r="D269" s="128" t="s">
        <v>156</v>
      </c>
      <c r="E269" s="129" t="s">
        <v>471</v>
      </c>
      <c r="F269" s="130" t="s">
        <v>472</v>
      </c>
      <c r="G269" s="131" t="s">
        <v>409</v>
      </c>
      <c r="H269" s="132">
        <v>1</v>
      </c>
      <c r="I269" s="133">
        <v>1638.7</v>
      </c>
      <c r="J269" s="134">
        <f>ROUND(I269*H269,2)</f>
        <v>1638.7</v>
      </c>
      <c r="K269" s="130" t="s">
        <v>264</v>
      </c>
      <c r="L269" s="33"/>
      <c r="M269" s="135" t="s">
        <v>32</v>
      </c>
      <c r="N269" s="136" t="s">
        <v>47</v>
      </c>
      <c r="P269" s="137">
        <f>O269*H269</f>
        <v>0</v>
      </c>
      <c r="Q269" s="137">
        <v>2.14E-3</v>
      </c>
      <c r="R269" s="137">
        <f>Q269*H269</f>
        <v>2.14E-3</v>
      </c>
      <c r="S269" s="137">
        <v>0</v>
      </c>
      <c r="T269" s="138">
        <f>S269*H269</f>
        <v>0</v>
      </c>
      <c r="AR269" s="139" t="s">
        <v>261</v>
      </c>
      <c r="AT269" s="139" t="s">
        <v>156</v>
      </c>
      <c r="AU269" s="139" t="s">
        <v>86</v>
      </c>
      <c r="AY269" s="17" t="s">
        <v>153</v>
      </c>
      <c r="BE269" s="140">
        <f>IF(N269="základní",J269,0)</f>
        <v>1638.7</v>
      </c>
      <c r="BF269" s="140">
        <f>IF(N269="snížená",J269,0)</f>
        <v>0</v>
      </c>
      <c r="BG269" s="140">
        <f>IF(N269="zákl. přenesená",J269,0)</f>
        <v>0</v>
      </c>
      <c r="BH269" s="140">
        <f>IF(N269="sníž. přenesená",J269,0)</f>
        <v>0</v>
      </c>
      <c r="BI269" s="140">
        <f>IF(N269="nulová",J269,0)</f>
        <v>0</v>
      </c>
      <c r="BJ269" s="17" t="s">
        <v>84</v>
      </c>
      <c r="BK269" s="140">
        <f>ROUND(I269*H269,2)</f>
        <v>1638.7</v>
      </c>
      <c r="BL269" s="17" t="s">
        <v>261</v>
      </c>
      <c r="BM269" s="139" t="s">
        <v>1087</v>
      </c>
    </row>
    <row r="270" spans="2:65" s="1" customFormat="1" ht="16.5" customHeight="1">
      <c r="B270" s="33"/>
      <c r="C270" s="128" t="s">
        <v>470</v>
      </c>
      <c r="D270" s="128" t="s">
        <v>156</v>
      </c>
      <c r="E270" s="129" t="s">
        <v>933</v>
      </c>
      <c r="F270" s="130" t="s">
        <v>934</v>
      </c>
      <c r="G270" s="131" t="s">
        <v>409</v>
      </c>
      <c r="H270" s="132">
        <v>1</v>
      </c>
      <c r="I270" s="133">
        <v>2872.27</v>
      </c>
      <c r="J270" s="134">
        <f>ROUND(I270*H270,2)</f>
        <v>2872.27</v>
      </c>
      <c r="K270" s="130" t="s">
        <v>264</v>
      </c>
      <c r="L270" s="33"/>
      <c r="M270" s="135" t="s">
        <v>32</v>
      </c>
      <c r="N270" s="136" t="s">
        <v>47</v>
      </c>
      <c r="P270" s="137">
        <f>O270*H270</f>
        <v>0</v>
      </c>
      <c r="Q270" s="137">
        <v>1.745E-2</v>
      </c>
      <c r="R270" s="137">
        <f>Q270*H270</f>
        <v>1.745E-2</v>
      </c>
      <c r="S270" s="137">
        <v>0</v>
      </c>
      <c r="T270" s="138">
        <f>S270*H270</f>
        <v>0</v>
      </c>
      <c r="AR270" s="139" t="s">
        <v>261</v>
      </c>
      <c r="AT270" s="139" t="s">
        <v>156</v>
      </c>
      <c r="AU270" s="139" t="s">
        <v>86</v>
      </c>
      <c r="AY270" s="17" t="s">
        <v>153</v>
      </c>
      <c r="BE270" s="140">
        <f>IF(N270="základní",J270,0)</f>
        <v>2872.27</v>
      </c>
      <c r="BF270" s="140">
        <f>IF(N270="snížená",J270,0)</f>
        <v>0</v>
      </c>
      <c r="BG270" s="140">
        <f>IF(N270="zákl. přenesená",J270,0)</f>
        <v>0</v>
      </c>
      <c r="BH270" s="140">
        <f>IF(N270="sníž. přenesená",J270,0)</f>
        <v>0</v>
      </c>
      <c r="BI270" s="140">
        <f>IF(N270="nulová",J270,0)</f>
        <v>0</v>
      </c>
      <c r="BJ270" s="17" t="s">
        <v>84</v>
      </c>
      <c r="BK270" s="140">
        <f>ROUND(I270*H270,2)</f>
        <v>2872.27</v>
      </c>
      <c r="BL270" s="17" t="s">
        <v>261</v>
      </c>
      <c r="BM270" s="139" t="s">
        <v>1088</v>
      </c>
    </row>
    <row r="271" spans="2:65" s="1" customFormat="1" ht="24.2" customHeight="1">
      <c r="B271" s="33"/>
      <c r="C271" s="128" t="s">
        <v>474</v>
      </c>
      <c r="D271" s="128" t="s">
        <v>156</v>
      </c>
      <c r="E271" s="129" t="s">
        <v>490</v>
      </c>
      <c r="F271" s="130" t="s">
        <v>491</v>
      </c>
      <c r="G271" s="131" t="s">
        <v>294</v>
      </c>
      <c r="H271" s="132">
        <v>6.7000000000000004E-2</v>
      </c>
      <c r="I271" s="133">
        <v>1271.33</v>
      </c>
      <c r="J271" s="134">
        <f>ROUND(I271*H271,2)</f>
        <v>85.18</v>
      </c>
      <c r="K271" s="130" t="s">
        <v>160</v>
      </c>
      <c r="L271" s="33"/>
      <c r="M271" s="135" t="s">
        <v>32</v>
      </c>
      <c r="N271" s="136" t="s">
        <v>47</v>
      </c>
      <c r="P271" s="137">
        <f>O271*H271</f>
        <v>0</v>
      </c>
      <c r="Q271" s="137">
        <v>0</v>
      </c>
      <c r="R271" s="137">
        <f>Q271*H271</f>
        <v>0</v>
      </c>
      <c r="S271" s="137">
        <v>0</v>
      </c>
      <c r="T271" s="138">
        <f>S271*H271</f>
        <v>0</v>
      </c>
      <c r="AR271" s="139" t="s">
        <v>261</v>
      </c>
      <c r="AT271" s="139" t="s">
        <v>156</v>
      </c>
      <c r="AU271" s="139" t="s">
        <v>86</v>
      </c>
      <c r="AY271" s="17" t="s">
        <v>153</v>
      </c>
      <c r="BE271" s="140">
        <f>IF(N271="základní",J271,0)</f>
        <v>85.18</v>
      </c>
      <c r="BF271" s="140">
        <f>IF(N271="snížená",J271,0)</f>
        <v>0</v>
      </c>
      <c r="BG271" s="140">
        <f>IF(N271="zákl. přenesená",J271,0)</f>
        <v>0</v>
      </c>
      <c r="BH271" s="140">
        <f>IF(N271="sníž. přenesená",J271,0)</f>
        <v>0</v>
      </c>
      <c r="BI271" s="140">
        <f>IF(N271="nulová",J271,0)</f>
        <v>0</v>
      </c>
      <c r="BJ271" s="17" t="s">
        <v>84</v>
      </c>
      <c r="BK271" s="140">
        <f>ROUND(I271*H271,2)</f>
        <v>85.18</v>
      </c>
      <c r="BL271" s="17" t="s">
        <v>261</v>
      </c>
      <c r="BM271" s="139" t="s">
        <v>1089</v>
      </c>
    </row>
    <row r="272" spans="2:65" s="1" customFormat="1">
      <c r="B272" s="33"/>
      <c r="D272" s="141" t="s">
        <v>163</v>
      </c>
      <c r="F272" s="142" t="s">
        <v>493</v>
      </c>
      <c r="I272" s="143"/>
      <c r="L272" s="33"/>
      <c r="M272" s="144"/>
      <c r="T272" s="54"/>
      <c r="AT272" s="17" t="s">
        <v>163</v>
      </c>
      <c r="AU272" s="17" t="s">
        <v>86</v>
      </c>
    </row>
    <row r="273" spans="2:65" s="11" customFormat="1" ht="22.9" customHeight="1">
      <c r="B273" s="116"/>
      <c r="D273" s="117" t="s">
        <v>75</v>
      </c>
      <c r="E273" s="126" t="s">
        <v>494</v>
      </c>
      <c r="F273" s="126" t="s">
        <v>495</v>
      </c>
      <c r="I273" s="119"/>
      <c r="J273" s="127">
        <f>BK273</f>
        <v>4781.0400000000009</v>
      </c>
      <c r="L273" s="116"/>
      <c r="M273" s="121"/>
      <c r="P273" s="122">
        <f>SUM(P274:P325)</f>
        <v>0</v>
      </c>
      <c r="R273" s="122">
        <f>SUM(R274:R325)</f>
        <v>1.3600000000000001E-3</v>
      </c>
      <c r="T273" s="123">
        <f>SUM(T274:T325)</f>
        <v>4.3E-3</v>
      </c>
      <c r="AR273" s="117" t="s">
        <v>86</v>
      </c>
      <c r="AT273" s="124" t="s">
        <v>75</v>
      </c>
      <c r="AU273" s="124" t="s">
        <v>84</v>
      </c>
      <c r="AY273" s="117" t="s">
        <v>153</v>
      </c>
      <c r="BK273" s="125">
        <f>SUM(BK274:BK325)</f>
        <v>4781.0400000000009</v>
      </c>
    </row>
    <row r="274" spans="2:65" s="1" customFormat="1" ht="16.5" customHeight="1">
      <c r="B274" s="33"/>
      <c r="C274" s="128" t="s">
        <v>478</v>
      </c>
      <c r="D274" s="128" t="s">
        <v>156</v>
      </c>
      <c r="E274" s="129" t="s">
        <v>497</v>
      </c>
      <c r="F274" s="130" t="s">
        <v>498</v>
      </c>
      <c r="G274" s="131" t="s">
        <v>271</v>
      </c>
      <c r="H274" s="132">
        <v>5</v>
      </c>
      <c r="I274" s="133">
        <v>55.56</v>
      </c>
      <c r="J274" s="134">
        <f>ROUND(I274*H274,2)</f>
        <v>277.8</v>
      </c>
      <c r="K274" s="130" t="s">
        <v>264</v>
      </c>
      <c r="L274" s="33"/>
      <c r="M274" s="135" t="s">
        <v>32</v>
      </c>
      <c r="N274" s="136" t="s">
        <v>47</v>
      </c>
      <c r="P274" s="137">
        <f>O274*H274</f>
        <v>0</v>
      </c>
      <c r="Q274" s="137">
        <v>0</v>
      </c>
      <c r="R274" s="137">
        <f>Q274*H274</f>
        <v>0</v>
      </c>
      <c r="S274" s="137">
        <v>5.0000000000000002E-5</v>
      </c>
      <c r="T274" s="138">
        <f>S274*H274</f>
        <v>2.5000000000000001E-4</v>
      </c>
      <c r="AR274" s="139" t="s">
        <v>261</v>
      </c>
      <c r="AT274" s="139" t="s">
        <v>156</v>
      </c>
      <c r="AU274" s="139" t="s">
        <v>86</v>
      </c>
      <c r="AY274" s="17" t="s">
        <v>153</v>
      </c>
      <c r="BE274" s="140">
        <f>IF(N274="základní",J274,0)</f>
        <v>277.8</v>
      </c>
      <c r="BF274" s="140">
        <f>IF(N274="snížená",J274,0)</f>
        <v>0</v>
      </c>
      <c r="BG274" s="140">
        <f>IF(N274="zákl. přenesená",J274,0)</f>
        <v>0</v>
      </c>
      <c r="BH274" s="140">
        <f>IF(N274="sníž. přenesená",J274,0)</f>
        <v>0</v>
      </c>
      <c r="BI274" s="140">
        <f>IF(N274="nulová",J274,0)</f>
        <v>0</v>
      </c>
      <c r="BJ274" s="17" t="s">
        <v>84</v>
      </c>
      <c r="BK274" s="140">
        <f>ROUND(I274*H274,2)</f>
        <v>277.8</v>
      </c>
      <c r="BL274" s="17" t="s">
        <v>261</v>
      </c>
      <c r="BM274" s="139" t="s">
        <v>1090</v>
      </c>
    </row>
    <row r="275" spans="2:65" s="12" customFormat="1">
      <c r="B275" s="145"/>
      <c r="D275" s="146" t="s">
        <v>165</v>
      </c>
      <c r="E275" s="147" t="s">
        <v>32</v>
      </c>
      <c r="F275" s="148" t="s">
        <v>942</v>
      </c>
      <c r="H275" s="147" t="s">
        <v>32</v>
      </c>
      <c r="I275" s="149"/>
      <c r="L275" s="145"/>
      <c r="M275" s="150"/>
      <c r="T275" s="151"/>
      <c r="AT275" s="147" t="s">
        <v>165</v>
      </c>
      <c r="AU275" s="147" t="s">
        <v>86</v>
      </c>
      <c r="AV275" s="12" t="s">
        <v>84</v>
      </c>
      <c r="AW275" s="12" t="s">
        <v>37</v>
      </c>
      <c r="AX275" s="12" t="s">
        <v>76</v>
      </c>
      <c r="AY275" s="147" t="s">
        <v>153</v>
      </c>
    </row>
    <row r="276" spans="2:65" s="13" customFormat="1">
      <c r="B276" s="152"/>
      <c r="D276" s="146" t="s">
        <v>165</v>
      </c>
      <c r="E276" s="153" t="s">
        <v>32</v>
      </c>
      <c r="F276" s="154" t="s">
        <v>179</v>
      </c>
      <c r="H276" s="155">
        <v>3</v>
      </c>
      <c r="I276" s="156"/>
      <c r="L276" s="152"/>
      <c r="M276" s="157"/>
      <c r="T276" s="158"/>
      <c r="AT276" s="153" t="s">
        <v>165</v>
      </c>
      <c r="AU276" s="153" t="s">
        <v>86</v>
      </c>
      <c r="AV276" s="13" t="s">
        <v>86</v>
      </c>
      <c r="AW276" s="13" t="s">
        <v>37</v>
      </c>
      <c r="AX276" s="13" t="s">
        <v>76</v>
      </c>
      <c r="AY276" s="153" t="s">
        <v>153</v>
      </c>
    </row>
    <row r="277" spans="2:65" s="12" customFormat="1">
      <c r="B277" s="145"/>
      <c r="D277" s="146" t="s">
        <v>165</v>
      </c>
      <c r="E277" s="147" t="s">
        <v>32</v>
      </c>
      <c r="F277" s="148" t="s">
        <v>943</v>
      </c>
      <c r="H277" s="147" t="s">
        <v>32</v>
      </c>
      <c r="I277" s="149"/>
      <c r="L277" s="145"/>
      <c r="M277" s="150"/>
      <c r="T277" s="151"/>
      <c r="AT277" s="147" t="s">
        <v>165</v>
      </c>
      <c r="AU277" s="147" t="s">
        <v>86</v>
      </c>
      <c r="AV277" s="12" t="s">
        <v>84</v>
      </c>
      <c r="AW277" s="12" t="s">
        <v>37</v>
      </c>
      <c r="AX277" s="12" t="s">
        <v>76</v>
      </c>
      <c r="AY277" s="147" t="s">
        <v>153</v>
      </c>
    </row>
    <row r="278" spans="2:65" s="13" customFormat="1">
      <c r="B278" s="152"/>
      <c r="D278" s="146" t="s">
        <v>165</v>
      </c>
      <c r="E278" s="153" t="s">
        <v>32</v>
      </c>
      <c r="F278" s="154" t="s">
        <v>86</v>
      </c>
      <c r="H278" s="155">
        <v>2</v>
      </c>
      <c r="I278" s="156"/>
      <c r="L278" s="152"/>
      <c r="M278" s="157"/>
      <c r="T278" s="158"/>
      <c r="AT278" s="153" t="s">
        <v>165</v>
      </c>
      <c r="AU278" s="153" t="s">
        <v>86</v>
      </c>
      <c r="AV278" s="13" t="s">
        <v>86</v>
      </c>
      <c r="AW278" s="13" t="s">
        <v>37</v>
      </c>
      <c r="AX278" s="13" t="s">
        <v>76</v>
      </c>
      <c r="AY278" s="153" t="s">
        <v>153</v>
      </c>
    </row>
    <row r="279" spans="2:65" s="14" customFormat="1">
      <c r="B279" s="159"/>
      <c r="D279" s="146" t="s">
        <v>165</v>
      </c>
      <c r="E279" s="160" t="s">
        <v>32</v>
      </c>
      <c r="F279" s="161" t="s">
        <v>178</v>
      </c>
      <c r="H279" s="162">
        <v>5</v>
      </c>
      <c r="I279" s="163"/>
      <c r="L279" s="159"/>
      <c r="M279" s="164"/>
      <c r="T279" s="165"/>
      <c r="AT279" s="160" t="s">
        <v>165</v>
      </c>
      <c r="AU279" s="160" t="s">
        <v>86</v>
      </c>
      <c r="AV279" s="14" t="s">
        <v>161</v>
      </c>
      <c r="AW279" s="14" t="s">
        <v>37</v>
      </c>
      <c r="AX279" s="14" t="s">
        <v>84</v>
      </c>
      <c r="AY279" s="160" t="s">
        <v>153</v>
      </c>
    </row>
    <row r="280" spans="2:65" s="1" customFormat="1" ht="16.5" customHeight="1">
      <c r="B280" s="33"/>
      <c r="C280" s="128" t="s">
        <v>484</v>
      </c>
      <c r="D280" s="128" t="s">
        <v>156</v>
      </c>
      <c r="E280" s="129" t="s">
        <v>502</v>
      </c>
      <c r="F280" s="130" t="s">
        <v>503</v>
      </c>
      <c r="G280" s="131" t="s">
        <v>271</v>
      </c>
      <c r="H280" s="132">
        <v>1</v>
      </c>
      <c r="I280" s="133">
        <v>55.56</v>
      </c>
      <c r="J280" s="134">
        <f>ROUND(I280*H280,2)</f>
        <v>55.56</v>
      </c>
      <c r="K280" s="130" t="s">
        <v>264</v>
      </c>
      <c r="L280" s="33"/>
      <c r="M280" s="135" t="s">
        <v>32</v>
      </c>
      <c r="N280" s="136" t="s">
        <v>47</v>
      </c>
      <c r="P280" s="137">
        <f>O280*H280</f>
        <v>0</v>
      </c>
      <c r="Q280" s="137">
        <v>0</v>
      </c>
      <c r="R280" s="137">
        <f>Q280*H280</f>
        <v>0</v>
      </c>
      <c r="S280" s="137">
        <v>5.0000000000000002E-5</v>
      </c>
      <c r="T280" s="138">
        <f>S280*H280</f>
        <v>5.0000000000000002E-5</v>
      </c>
      <c r="AR280" s="139" t="s">
        <v>261</v>
      </c>
      <c r="AT280" s="139" t="s">
        <v>156</v>
      </c>
      <c r="AU280" s="139" t="s">
        <v>86</v>
      </c>
      <c r="AY280" s="17" t="s">
        <v>153</v>
      </c>
      <c r="BE280" s="140">
        <f>IF(N280="základní",J280,0)</f>
        <v>55.56</v>
      </c>
      <c r="BF280" s="140">
        <f>IF(N280="snížená",J280,0)</f>
        <v>0</v>
      </c>
      <c r="BG280" s="140">
        <f>IF(N280="zákl. přenesená",J280,0)</f>
        <v>0</v>
      </c>
      <c r="BH280" s="140">
        <f>IF(N280="sníž. přenesená",J280,0)</f>
        <v>0</v>
      </c>
      <c r="BI280" s="140">
        <f>IF(N280="nulová",J280,0)</f>
        <v>0</v>
      </c>
      <c r="BJ280" s="17" t="s">
        <v>84</v>
      </c>
      <c r="BK280" s="140">
        <f>ROUND(I280*H280,2)</f>
        <v>55.56</v>
      </c>
      <c r="BL280" s="17" t="s">
        <v>261</v>
      </c>
      <c r="BM280" s="139" t="s">
        <v>1091</v>
      </c>
    </row>
    <row r="281" spans="2:65" s="12" customFormat="1">
      <c r="B281" s="145"/>
      <c r="D281" s="146" t="s">
        <v>165</v>
      </c>
      <c r="E281" s="147" t="s">
        <v>32</v>
      </c>
      <c r="F281" s="148" t="s">
        <v>943</v>
      </c>
      <c r="H281" s="147" t="s">
        <v>32</v>
      </c>
      <c r="I281" s="149"/>
      <c r="L281" s="145"/>
      <c r="M281" s="150"/>
      <c r="T281" s="151"/>
      <c r="AT281" s="147" t="s">
        <v>165</v>
      </c>
      <c r="AU281" s="147" t="s">
        <v>86</v>
      </c>
      <c r="AV281" s="12" t="s">
        <v>84</v>
      </c>
      <c r="AW281" s="12" t="s">
        <v>37</v>
      </c>
      <c r="AX281" s="12" t="s">
        <v>76</v>
      </c>
      <c r="AY281" s="147" t="s">
        <v>153</v>
      </c>
    </row>
    <row r="282" spans="2:65" s="13" customFormat="1">
      <c r="B282" s="152"/>
      <c r="D282" s="146" t="s">
        <v>165</v>
      </c>
      <c r="E282" s="153" t="s">
        <v>32</v>
      </c>
      <c r="F282" s="154" t="s">
        <v>84</v>
      </c>
      <c r="H282" s="155">
        <v>1</v>
      </c>
      <c r="I282" s="156"/>
      <c r="L282" s="152"/>
      <c r="M282" s="157"/>
      <c r="T282" s="158"/>
      <c r="AT282" s="153" t="s">
        <v>165</v>
      </c>
      <c r="AU282" s="153" t="s">
        <v>86</v>
      </c>
      <c r="AV282" s="13" t="s">
        <v>86</v>
      </c>
      <c r="AW282" s="13" t="s">
        <v>37</v>
      </c>
      <c r="AX282" s="13" t="s">
        <v>84</v>
      </c>
      <c r="AY282" s="153" t="s">
        <v>153</v>
      </c>
    </row>
    <row r="283" spans="2:65" s="1" customFormat="1" ht="24.2" customHeight="1">
      <c r="B283" s="33"/>
      <c r="C283" s="128" t="s">
        <v>489</v>
      </c>
      <c r="D283" s="128" t="s">
        <v>156</v>
      </c>
      <c r="E283" s="129" t="s">
        <v>506</v>
      </c>
      <c r="F283" s="130" t="s">
        <v>507</v>
      </c>
      <c r="G283" s="131" t="s">
        <v>271</v>
      </c>
      <c r="H283" s="132">
        <v>2</v>
      </c>
      <c r="I283" s="133">
        <v>93.23</v>
      </c>
      <c r="J283" s="134">
        <f>ROUND(I283*H283,2)</f>
        <v>186.46</v>
      </c>
      <c r="K283" s="130" t="s">
        <v>160</v>
      </c>
      <c r="L283" s="33"/>
      <c r="M283" s="135" t="s">
        <v>32</v>
      </c>
      <c r="N283" s="136" t="s">
        <v>47</v>
      </c>
      <c r="P283" s="137">
        <f>O283*H283</f>
        <v>0</v>
      </c>
      <c r="Q283" s="137">
        <v>0</v>
      </c>
      <c r="R283" s="137">
        <f>Q283*H283</f>
        <v>0</v>
      </c>
      <c r="S283" s="137">
        <v>2E-3</v>
      </c>
      <c r="T283" s="138">
        <f>S283*H283</f>
        <v>4.0000000000000001E-3</v>
      </c>
      <c r="AR283" s="139" t="s">
        <v>261</v>
      </c>
      <c r="AT283" s="139" t="s">
        <v>156</v>
      </c>
      <c r="AU283" s="139" t="s">
        <v>86</v>
      </c>
      <c r="AY283" s="17" t="s">
        <v>153</v>
      </c>
      <c r="BE283" s="140">
        <f>IF(N283="základní",J283,0)</f>
        <v>186.46</v>
      </c>
      <c r="BF283" s="140">
        <f>IF(N283="snížená",J283,0)</f>
        <v>0</v>
      </c>
      <c r="BG283" s="140">
        <f>IF(N283="zákl. přenesená",J283,0)</f>
        <v>0</v>
      </c>
      <c r="BH283" s="140">
        <f>IF(N283="sníž. přenesená",J283,0)</f>
        <v>0</v>
      </c>
      <c r="BI283" s="140">
        <f>IF(N283="nulová",J283,0)</f>
        <v>0</v>
      </c>
      <c r="BJ283" s="17" t="s">
        <v>84</v>
      </c>
      <c r="BK283" s="140">
        <f>ROUND(I283*H283,2)</f>
        <v>186.46</v>
      </c>
      <c r="BL283" s="17" t="s">
        <v>261</v>
      </c>
      <c r="BM283" s="139" t="s">
        <v>1092</v>
      </c>
    </row>
    <row r="284" spans="2:65" s="1" customFormat="1">
      <c r="B284" s="33"/>
      <c r="D284" s="141" t="s">
        <v>163</v>
      </c>
      <c r="F284" s="142" t="s">
        <v>509</v>
      </c>
      <c r="I284" s="143"/>
      <c r="L284" s="33"/>
      <c r="M284" s="144"/>
      <c r="T284" s="54"/>
      <c r="AT284" s="17" t="s">
        <v>163</v>
      </c>
      <c r="AU284" s="17" t="s">
        <v>86</v>
      </c>
    </row>
    <row r="285" spans="2:65" s="12" customFormat="1">
      <c r="B285" s="145"/>
      <c r="D285" s="146" t="s">
        <v>165</v>
      </c>
      <c r="E285" s="147" t="s">
        <v>32</v>
      </c>
      <c r="F285" s="148" t="s">
        <v>176</v>
      </c>
      <c r="H285" s="147" t="s">
        <v>32</v>
      </c>
      <c r="I285" s="149"/>
      <c r="L285" s="145"/>
      <c r="M285" s="150"/>
      <c r="T285" s="151"/>
      <c r="AT285" s="147" t="s">
        <v>165</v>
      </c>
      <c r="AU285" s="147" t="s">
        <v>86</v>
      </c>
      <c r="AV285" s="12" t="s">
        <v>84</v>
      </c>
      <c r="AW285" s="12" t="s">
        <v>37</v>
      </c>
      <c r="AX285" s="12" t="s">
        <v>76</v>
      </c>
      <c r="AY285" s="147" t="s">
        <v>153</v>
      </c>
    </row>
    <row r="286" spans="2:65" s="13" customFormat="1">
      <c r="B286" s="152"/>
      <c r="D286" s="146" t="s">
        <v>165</v>
      </c>
      <c r="E286" s="153" t="s">
        <v>32</v>
      </c>
      <c r="F286" s="154" t="s">
        <v>84</v>
      </c>
      <c r="H286" s="155">
        <v>1</v>
      </c>
      <c r="I286" s="156"/>
      <c r="L286" s="152"/>
      <c r="M286" s="157"/>
      <c r="T286" s="158"/>
      <c r="AT286" s="153" t="s">
        <v>165</v>
      </c>
      <c r="AU286" s="153" t="s">
        <v>86</v>
      </c>
      <c r="AV286" s="13" t="s">
        <v>86</v>
      </c>
      <c r="AW286" s="13" t="s">
        <v>37</v>
      </c>
      <c r="AX286" s="13" t="s">
        <v>76</v>
      </c>
      <c r="AY286" s="153" t="s">
        <v>153</v>
      </c>
    </row>
    <row r="287" spans="2:65" s="12" customFormat="1">
      <c r="B287" s="145"/>
      <c r="D287" s="146" t="s">
        <v>165</v>
      </c>
      <c r="E287" s="147" t="s">
        <v>32</v>
      </c>
      <c r="F287" s="148" t="s">
        <v>858</v>
      </c>
      <c r="H287" s="147" t="s">
        <v>32</v>
      </c>
      <c r="I287" s="149"/>
      <c r="L287" s="145"/>
      <c r="M287" s="150"/>
      <c r="T287" s="151"/>
      <c r="AT287" s="147" t="s">
        <v>165</v>
      </c>
      <c r="AU287" s="147" t="s">
        <v>86</v>
      </c>
      <c r="AV287" s="12" t="s">
        <v>84</v>
      </c>
      <c r="AW287" s="12" t="s">
        <v>37</v>
      </c>
      <c r="AX287" s="12" t="s">
        <v>76</v>
      </c>
      <c r="AY287" s="147" t="s">
        <v>153</v>
      </c>
    </row>
    <row r="288" spans="2:65" s="13" customFormat="1">
      <c r="B288" s="152"/>
      <c r="D288" s="146" t="s">
        <v>165</v>
      </c>
      <c r="E288" s="153" t="s">
        <v>32</v>
      </c>
      <c r="F288" s="154" t="s">
        <v>84</v>
      </c>
      <c r="H288" s="155">
        <v>1</v>
      </c>
      <c r="I288" s="156"/>
      <c r="L288" s="152"/>
      <c r="M288" s="157"/>
      <c r="T288" s="158"/>
      <c r="AT288" s="153" t="s">
        <v>165</v>
      </c>
      <c r="AU288" s="153" t="s">
        <v>86</v>
      </c>
      <c r="AV288" s="13" t="s">
        <v>86</v>
      </c>
      <c r="AW288" s="13" t="s">
        <v>37</v>
      </c>
      <c r="AX288" s="13" t="s">
        <v>76</v>
      </c>
      <c r="AY288" s="153" t="s">
        <v>153</v>
      </c>
    </row>
    <row r="289" spans="2:65" s="14" customFormat="1">
      <c r="B289" s="159"/>
      <c r="D289" s="146" t="s">
        <v>165</v>
      </c>
      <c r="E289" s="160" t="s">
        <v>32</v>
      </c>
      <c r="F289" s="161" t="s">
        <v>178</v>
      </c>
      <c r="H289" s="162">
        <v>2</v>
      </c>
      <c r="I289" s="163"/>
      <c r="L289" s="159"/>
      <c r="M289" s="164"/>
      <c r="T289" s="165"/>
      <c r="AT289" s="160" t="s">
        <v>165</v>
      </c>
      <c r="AU289" s="160" t="s">
        <v>86</v>
      </c>
      <c r="AV289" s="14" t="s">
        <v>161</v>
      </c>
      <c r="AW289" s="14" t="s">
        <v>37</v>
      </c>
      <c r="AX289" s="14" t="s">
        <v>84</v>
      </c>
      <c r="AY289" s="160" t="s">
        <v>153</v>
      </c>
    </row>
    <row r="290" spans="2:65" s="1" customFormat="1" ht="24.2" customHeight="1">
      <c r="B290" s="33"/>
      <c r="C290" s="128" t="s">
        <v>496</v>
      </c>
      <c r="D290" s="128" t="s">
        <v>156</v>
      </c>
      <c r="E290" s="129" t="s">
        <v>547</v>
      </c>
      <c r="F290" s="130" t="s">
        <v>548</v>
      </c>
      <c r="G290" s="131" t="s">
        <v>271</v>
      </c>
      <c r="H290" s="132">
        <v>2</v>
      </c>
      <c r="I290" s="133">
        <v>169.51</v>
      </c>
      <c r="J290" s="134">
        <f>ROUND(I290*H290,2)</f>
        <v>339.02</v>
      </c>
      <c r="K290" s="130" t="s">
        <v>160</v>
      </c>
      <c r="L290" s="33"/>
      <c r="M290" s="135" t="s">
        <v>32</v>
      </c>
      <c r="N290" s="136" t="s">
        <v>47</v>
      </c>
      <c r="P290" s="137">
        <f>O290*H290</f>
        <v>0</v>
      </c>
      <c r="Q290" s="137">
        <v>0</v>
      </c>
      <c r="R290" s="137">
        <f>Q290*H290</f>
        <v>0</v>
      </c>
      <c r="S290" s="137">
        <v>0</v>
      </c>
      <c r="T290" s="138">
        <f>S290*H290</f>
        <v>0</v>
      </c>
      <c r="AR290" s="139" t="s">
        <v>261</v>
      </c>
      <c r="AT290" s="139" t="s">
        <v>156</v>
      </c>
      <c r="AU290" s="139" t="s">
        <v>86</v>
      </c>
      <c r="AY290" s="17" t="s">
        <v>153</v>
      </c>
      <c r="BE290" s="140">
        <f>IF(N290="základní",J290,0)</f>
        <v>339.02</v>
      </c>
      <c r="BF290" s="140">
        <f>IF(N290="snížená",J290,0)</f>
        <v>0</v>
      </c>
      <c r="BG290" s="140">
        <f>IF(N290="zákl. přenesená",J290,0)</f>
        <v>0</v>
      </c>
      <c r="BH290" s="140">
        <f>IF(N290="sníž. přenesená",J290,0)</f>
        <v>0</v>
      </c>
      <c r="BI290" s="140">
        <f>IF(N290="nulová",J290,0)</f>
        <v>0</v>
      </c>
      <c r="BJ290" s="17" t="s">
        <v>84</v>
      </c>
      <c r="BK290" s="140">
        <f>ROUND(I290*H290,2)</f>
        <v>339.02</v>
      </c>
      <c r="BL290" s="17" t="s">
        <v>261</v>
      </c>
      <c r="BM290" s="139" t="s">
        <v>1093</v>
      </c>
    </row>
    <row r="291" spans="2:65" s="1" customFormat="1">
      <c r="B291" s="33"/>
      <c r="D291" s="141" t="s">
        <v>163</v>
      </c>
      <c r="F291" s="142" t="s">
        <v>550</v>
      </c>
      <c r="I291" s="143"/>
      <c r="L291" s="33"/>
      <c r="M291" s="144"/>
      <c r="T291" s="54"/>
      <c r="AT291" s="17" t="s">
        <v>163</v>
      </c>
      <c r="AU291" s="17" t="s">
        <v>86</v>
      </c>
    </row>
    <row r="292" spans="2:65" s="12" customFormat="1">
      <c r="B292" s="145"/>
      <c r="D292" s="146" t="s">
        <v>165</v>
      </c>
      <c r="E292" s="147" t="s">
        <v>32</v>
      </c>
      <c r="F292" s="148" t="s">
        <v>947</v>
      </c>
      <c r="H292" s="147" t="s">
        <v>32</v>
      </c>
      <c r="I292" s="149"/>
      <c r="L292" s="145"/>
      <c r="M292" s="150"/>
      <c r="T292" s="151"/>
      <c r="AT292" s="147" t="s">
        <v>165</v>
      </c>
      <c r="AU292" s="147" t="s">
        <v>86</v>
      </c>
      <c r="AV292" s="12" t="s">
        <v>84</v>
      </c>
      <c r="AW292" s="12" t="s">
        <v>37</v>
      </c>
      <c r="AX292" s="12" t="s">
        <v>76</v>
      </c>
      <c r="AY292" s="147" t="s">
        <v>153</v>
      </c>
    </row>
    <row r="293" spans="2:65" s="12" customFormat="1">
      <c r="B293" s="145"/>
      <c r="D293" s="146" t="s">
        <v>165</v>
      </c>
      <c r="E293" s="147" t="s">
        <v>32</v>
      </c>
      <c r="F293" s="148" t="s">
        <v>948</v>
      </c>
      <c r="H293" s="147" t="s">
        <v>32</v>
      </c>
      <c r="I293" s="149"/>
      <c r="L293" s="145"/>
      <c r="M293" s="150"/>
      <c r="T293" s="151"/>
      <c r="AT293" s="147" t="s">
        <v>165</v>
      </c>
      <c r="AU293" s="147" t="s">
        <v>86</v>
      </c>
      <c r="AV293" s="12" t="s">
        <v>84</v>
      </c>
      <c r="AW293" s="12" t="s">
        <v>37</v>
      </c>
      <c r="AX293" s="12" t="s">
        <v>76</v>
      </c>
      <c r="AY293" s="147" t="s">
        <v>153</v>
      </c>
    </row>
    <row r="294" spans="2:65" s="13" customFormat="1">
      <c r="B294" s="152"/>
      <c r="D294" s="146" t="s">
        <v>165</v>
      </c>
      <c r="E294" s="153" t="s">
        <v>32</v>
      </c>
      <c r="F294" s="154" t="s">
        <v>84</v>
      </c>
      <c r="H294" s="155">
        <v>1</v>
      </c>
      <c r="I294" s="156"/>
      <c r="L294" s="152"/>
      <c r="M294" s="157"/>
      <c r="T294" s="158"/>
      <c r="AT294" s="153" t="s">
        <v>165</v>
      </c>
      <c r="AU294" s="153" t="s">
        <v>86</v>
      </c>
      <c r="AV294" s="13" t="s">
        <v>86</v>
      </c>
      <c r="AW294" s="13" t="s">
        <v>37</v>
      </c>
      <c r="AX294" s="13" t="s">
        <v>76</v>
      </c>
      <c r="AY294" s="153" t="s">
        <v>153</v>
      </c>
    </row>
    <row r="295" spans="2:65" s="12" customFormat="1">
      <c r="B295" s="145"/>
      <c r="D295" s="146" t="s">
        <v>165</v>
      </c>
      <c r="E295" s="147" t="s">
        <v>32</v>
      </c>
      <c r="F295" s="148" t="s">
        <v>949</v>
      </c>
      <c r="H295" s="147" t="s">
        <v>32</v>
      </c>
      <c r="I295" s="149"/>
      <c r="L295" s="145"/>
      <c r="M295" s="150"/>
      <c r="T295" s="151"/>
      <c r="AT295" s="147" t="s">
        <v>165</v>
      </c>
      <c r="AU295" s="147" t="s">
        <v>86</v>
      </c>
      <c r="AV295" s="12" t="s">
        <v>84</v>
      </c>
      <c r="AW295" s="12" t="s">
        <v>37</v>
      </c>
      <c r="AX295" s="12" t="s">
        <v>76</v>
      </c>
      <c r="AY295" s="147" t="s">
        <v>153</v>
      </c>
    </row>
    <row r="296" spans="2:65" s="13" customFormat="1">
      <c r="B296" s="152"/>
      <c r="D296" s="146" t="s">
        <v>165</v>
      </c>
      <c r="E296" s="153" t="s">
        <v>32</v>
      </c>
      <c r="F296" s="154" t="s">
        <v>84</v>
      </c>
      <c r="H296" s="155">
        <v>1</v>
      </c>
      <c r="I296" s="156"/>
      <c r="L296" s="152"/>
      <c r="M296" s="157"/>
      <c r="T296" s="158"/>
      <c r="AT296" s="153" t="s">
        <v>165</v>
      </c>
      <c r="AU296" s="153" t="s">
        <v>86</v>
      </c>
      <c r="AV296" s="13" t="s">
        <v>86</v>
      </c>
      <c r="AW296" s="13" t="s">
        <v>37</v>
      </c>
      <c r="AX296" s="13" t="s">
        <v>76</v>
      </c>
      <c r="AY296" s="153" t="s">
        <v>153</v>
      </c>
    </row>
    <row r="297" spans="2:65" s="14" customFormat="1">
      <c r="B297" s="159"/>
      <c r="D297" s="146" t="s">
        <v>165</v>
      </c>
      <c r="E297" s="160" t="s">
        <v>32</v>
      </c>
      <c r="F297" s="161" t="s">
        <v>178</v>
      </c>
      <c r="H297" s="162">
        <v>2</v>
      </c>
      <c r="I297" s="163"/>
      <c r="L297" s="159"/>
      <c r="M297" s="164"/>
      <c r="T297" s="165"/>
      <c r="AT297" s="160" t="s">
        <v>165</v>
      </c>
      <c r="AU297" s="160" t="s">
        <v>86</v>
      </c>
      <c r="AV297" s="14" t="s">
        <v>161</v>
      </c>
      <c r="AW297" s="14" t="s">
        <v>37</v>
      </c>
      <c r="AX297" s="14" t="s">
        <v>84</v>
      </c>
      <c r="AY297" s="160" t="s">
        <v>153</v>
      </c>
    </row>
    <row r="298" spans="2:65" s="1" customFormat="1" ht="16.5" customHeight="1">
      <c r="B298" s="33"/>
      <c r="C298" s="166" t="s">
        <v>501</v>
      </c>
      <c r="D298" s="166" t="s">
        <v>231</v>
      </c>
      <c r="E298" s="167" t="s">
        <v>553</v>
      </c>
      <c r="F298" s="168" t="s">
        <v>554</v>
      </c>
      <c r="G298" s="169" t="s">
        <v>271</v>
      </c>
      <c r="H298" s="170">
        <v>2</v>
      </c>
      <c r="I298" s="171">
        <v>90.59</v>
      </c>
      <c r="J298" s="172">
        <f>ROUND(I298*H298,2)</f>
        <v>181.18</v>
      </c>
      <c r="K298" s="168" t="s">
        <v>160</v>
      </c>
      <c r="L298" s="173"/>
      <c r="M298" s="174" t="s">
        <v>32</v>
      </c>
      <c r="N298" s="175" t="s">
        <v>47</v>
      </c>
      <c r="P298" s="137">
        <f>O298*H298</f>
        <v>0</v>
      </c>
      <c r="Q298" s="137">
        <v>4.0000000000000003E-5</v>
      </c>
      <c r="R298" s="137">
        <f>Q298*H298</f>
        <v>8.0000000000000007E-5</v>
      </c>
      <c r="S298" s="137">
        <v>0</v>
      </c>
      <c r="T298" s="138">
        <f>S298*H298</f>
        <v>0</v>
      </c>
      <c r="AR298" s="139" t="s">
        <v>354</v>
      </c>
      <c r="AT298" s="139" t="s">
        <v>231</v>
      </c>
      <c r="AU298" s="139" t="s">
        <v>86</v>
      </c>
      <c r="AY298" s="17" t="s">
        <v>153</v>
      </c>
      <c r="BE298" s="140">
        <f>IF(N298="základní",J298,0)</f>
        <v>181.18</v>
      </c>
      <c r="BF298" s="140">
        <f>IF(N298="snížená",J298,0)</f>
        <v>0</v>
      </c>
      <c r="BG298" s="140">
        <f>IF(N298="zákl. přenesená",J298,0)</f>
        <v>0</v>
      </c>
      <c r="BH298" s="140">
        <f>IF(N298="sníž. přenesená",J298,0)</f>
        <v>0</v>
      </c>
      <c r="BI298" s="140">
        <f>IF(N298="nulová",J298,0)</f>
        <v>0</v>
      </c>
      <c r="BJ298" s="17" t="s">
        <v>84</v>
      </c>
      <c r="BK298" s="140">
        <f>ROUND(I298*H298,2)</f>
        <v>181.18</v>
      </c>
      <c r="BL298" s="17" t="s">
        <v>261</v>
      </c>
      <c r="BM298" s="139" t="s">
        <v>1094</v>
      </c>
    </row>
    <row r="299" spans="2:65" s="1" customFormat="1" ht="24.2" customHeight="1">
      <c r="B299" s="33"/>
      <c r="C299" s="128" t="s">
        <v>505</v>
      </c>
      <c r="D299" s="128" t="s">
        <v>156</v>
      </c>
      <c r="E299" s="129" t="s">
        <v>529</v>
      </c>
      <c r="F299" s="130" t="s">
        <v>530</v>
      </c>
      <c r="G299" s="131" t="s">
        <v>271</v>
      </c>
      <c r="H299" s="132">
        <v>3</v>
      </c>
      <c r="I299" s="133">
        <v>184.58</v>
      </c>
      <c r="J299" s="134">
        <f>ROUND(I299*H299,2)</f>
        <v>553.74</v>
      </c>
      <c r="K299" s="130" t="s">
        <v>160</v>
      </c>
      <c r="L299" s="33"/>
      <c r="M299" s="135" t="s">
        <v>32</v>
      </c>
      <c r="N299" s="136" t="s">
        <v>47</v>
      </c>
      <c r="P299" s="137">
        <f>O299*H299</f>
        <v>0</v>
      </c>
      <c r="Q299" s="137">
        <v>0</v>
      </c>
      <c r="R299" s="137">
        <f>Q299*H299</f>
        <v>0</v>
      </c>
      <c r="S299" s="137">
        <v>0</v>
      </c>
      <c r="T299" s="138">
        <f>S299*H299</f>
        <v>0</v>
      </c>
      <c r="AR299" s="139" t="s">
        <v>261</v>
      </c>
      <c r="AT299" s="139" t="s">
        <v>156</v>
      </c>
      <c r="AU299" s="139" t="s">
        <v>86</v>
      </c>
      <c r="AY299" s="17" t="s">
        <v>153</v>
      </c>
      <c r="BE299" s="140">
        <f>IF(N299="základní",J299,0)</f>
        <v>553.74</v>
      </c>
      <c r="BF299" s="140">
        <f>IF(N299="snížená",J299,0)</f>
        <v>0</v>
      </c>
      <c r="BG299" s="140">
        <f>IF(N299="zákl. přenesená",J299,0)</f>
        <v>0</v>
      </c>
      <c r="BH299" s="140">
        <f>IF(N299="sníž. přenesená",J299,0)</f>
        <v>0</v>
      </c>
      <c r="BI299" s="140">
        <f>IF(N299="nulová",J299,0)</f>
        <v>0</v>
      </c>
      <c r="BJ299" s="17" t="s">
        <v>84</v>
      </c>
      <c r="BK299" s="140">
        <f>ROUND(I299*H299,2)</f>
        <v>553.74</v>
      </c>
      <c r="BL299" s="17" t="s">
        <v>261</v>
      </c>
      <c r="BM299" s="139" t="s">
        <v>1095</v>
      </c>
    </row>
    <row r="300" spans="2:65" s="1" customFormat="1">
      <c r="B300" s="33"/>
      <c r="D300" s="141" t="s">
        <v>163</v>
      </c>
      <c r="F300" s="142" t="s">
        <v>532</v>
      </c>
      <c r="I300" s="143"/>
      <c r="L300" s="33"/>
      <c r="M300" s="144"/>
      <c r="T300" s="54"/>
      <c r="AT300" s="17" t="s">
        <v>163</v>
      </c>
      <c r="AU300" s="17" t="s">
        <v>86</v>
      </c>
    </row>
    <row r="301" spans="2:65" s="12" customFormat="1">
      <c r="B301" s="145"/>
      <c r="D301" s="146" t="s">
        <v>165</v>
      </c>
      <c r="E301" s="147" t="s">
        <v>32</v>
      </c>
      <c r="F301" s="148" t="s">
        <v>952</v>
      </c>
      <c r="H301" s="147" t="s">
        <v>32</v>
      </c>
      <c r="I301" s="149"/>
      <c r="L301" s="145"/>
      <c r="M301" s="150"/>
      <c r="T301" s="151"/>
      <c r="AT301" s="147" t="s">
        <v>165</v>
      </c>
      <c r="AU301" s="147" t="s">
        <v>86</v>
      </c>
      <c r="AV301" s="12" t="s">
        <v>84</v>
      </c>
      <c r="AW301" s="12" t="s">
        <v>37</v>
      </c>
      <c r="AX301" s="12" t="s">
        <v>76</v>
      </c>
      <c r="AY301" s="147" t="s">
        <v>153</v>
      </c>
    </row>
    <row r="302" spans="2:65" s="13" customFormat="1">
      <c r="B302" s="152"/>
      <c r="D302" s="146" t="s">
        <v>165</v>
      </c>
      <c r="E302" s="153" t="s">
        <v>32</v>
      </c>
      <c r="F302" s="154" t="s">
        <v>86</v>
      </c>
      <c r="H302" s="155">
        <v>2</v>
      </c>
      <c r="I302" s="156"/>
      <c r="L302" s="152"/>
      <c r="M302" s="157"/>
      <c r="T302" s="158"/>
      <c r="AT302" s="153" t="s">
        <v>165</v>
      </c>
      <c r="AU302" s="153" t="s">
        <v>86</v>
      </c>
      <c r="AV302" s="13" t="s">
        <v>86</v>
      </c>
      <c r="AW302" s="13" t="s">
        <v>37</v>
      </c>
      <c r="AX302" s="13" t="s">
        <v>76</v>
      </c>
      <c r="AY302" s="153" t="s">
        <v>153</v>
      </c>
    </row>
    <row r="303" spans="2:65" s="12" customFormat="1">
      <c r="B303" s="145"/>
      <c r="D303" s="146" t="s">
        <v>165</v>
      </c>
      <c r="E303" s="147" t="s">
        <v>32</v>
      </c>
      <c r="F303" s="148" t="s">
        <v>953</v>
      </c>
      <c r="H303" s="147" t="s">
        <v>32</v>
      </c>
      <c r="I303" s="149"/>
      <c r="L303" s="145"/>
      <c r="M303" s="150"/>
      <c r="T303" s="151"/>
      <c r="AT303" s="147" t="s">
        <v>165</v>
      </c>
      <c r="AU303" s="147" t="s">
        <v>86</v>
      </c>
      <c r="AV303" s="12" t="s">
        <v>84</v>
      </c>
      <c r="AW303" s="12" t="s">
        <v>37</v>
      </c>
      <c r="AX303" s="12" t="s">
        <v>76</v>
      </c>
      <c r="AY303" s="147" t="s">
        <v>153</v>
      </c>
    </row>
    <row r="304" spans="2:65" s="13" customFormat="1">
      <c r="B304" s="152"/>
      <c r="D304" s="146" t="s">
        <v>165</v>
      </c>
      <c r="E304" s="153" t="s">
        <v>32</v>
      </c>
      <c r="F304" s="154" t="s">
        <v>84</v>
      </c>
      <c r="H304" s="155">
        <v>1</v>
      </c>
      <c r="I304" s="156"/>
      <c r="L304" s="152"/>
      <c r="M304" s="157"/>
      <c r="T304" s="158"/>
      <c r="AT304" s="153" t="s">
        <v>165</v>
      </c>
      <c r="AU304" s="153" t="s">
        <v>86</v>
      </c>
      <c r="AV304" s="13" t="s">
        <v>86</v>
      </c>
      <c r="AW304" s="13" t="s">
        <v>37</v>
      </c>
      <c r="AX304" s="13" t="s">
        <v>76</v>
      </c>
      <c r="AY304" s="153" t="s">
        <v>153</v>
      </c>
    </row>
    <row r="305" spans="2:65" s="14" customFormat="1">
      <c r="B305" s="159"/>
      <c r="D305" s="146" t="s">
        <v>165</v>
      </c>
      <c r="E305" s="160" t="s">
        <v>32</v>
      </c>
      <c r="F305" s="161" t="s">
        <v>178</v>
      </c>
      <c r="H305" s="162">
        <v>3</v>
      </c>
      <c r="I305" s="163"/>
      <c r="L305" s="159"/>
      <c r="M305" s="164"/>
      <c r="T305" s="165"/>
      <c r="AT305" s="160" t="s">
        <v>165</v>
      </c>
      <c r="AU305" s="160" t="s">
        <v>86</v>
      </c>
      <c r="AV305" s="14" t="s">
        <v>161</v>
      </c>
      <c r="AW305" s="14" t="s">
        <v>37</v>
      </c>
      <c r="AX305" s="14" t="s">
        <v>84</v>
      </c>
      <c r="AY305" s="160" t="s">
        <v>153</v>
      </c>
    </row>
    <row r="306" spans="2:65" s="1" customFormat="1" ht="16.5" customHeight="1">
      <c r="B306" s="33"/>
      <c r="C306" s="166" t="s">
        <v>510</v>
      </c>
      <c r="D306" s="166" t="s">
        <v>231</v>
      </c>
      <c r="E306" s="167" t="s">
        <v>535</v>
      </c>
      <c r="F306" s="168" t="s">
        <v>536</v>
      </c>
      <c r="G306" s="169" t="s">
        <v>271</v>
      </c>
      <c r="H306" s="170">
        <v>3</v>
      </c>
      <c r="I306" s="171">
        <v>140.66999999999999</v>
      </c>
      <c r="J306" s="172">
        <f>ROUND(I306*H306,2)</f>
        <v>422.01</v>
      </c>
      <c r="K306" s="168" t="s">
        <v>160</v>
      </c>
      <c r="L306" s="173"/>
      <c r="M306" s="174" t="s">
        <v>32</v>
      </c>
      <c r="N306" s="175" t="s">
        <v>47</v>
      </c>
      <c r="P306" s="137">
        <f>O306*H306</f>
        <v>0</v>
      </c>
      <c r="Q306" s="137">
        <v>8.0000000000000007E-5</v>
      </c>
      <c r="R306" s="137">
        <f>Q306*H306</f>
        <v>2.4000000000000003E-4</v>
      </c>
      <c r="S306" s="137">
        <v>0</v>
      </c>
      <c r="T306" s="138">
        <f>S306*H306</f>
        <v>0</v>
      </c>
      <c r="AR306" s="139" t="s">
        <v>354</v>
      </c>
      <c r="AT306" s="139" t="s">
        <v>231</v>
      </c>
      <c r="AU306" s="139" t="s">
        <v>86</v>
      </c>
      <c r="AY306" s="17" t="s">
        <v>153</v>
      </c>
      <c r="BE306" s="140">
        <f>IF(N306="základní",J306,0)</f>
        <v>422.01</v>
      </c>
      <c r="BF306" s="140">
        <f>IF(N306="snížená",J306,0)</f>
        <v>0</v>
      </c>
      <c r="BG306" s="140">
        <f>IF(N306="zákl. přenesená",J306,0)</f>
        <v>0</v>
      </c>
      <c r="BH306" s="140">
        <f>IF(N306="sníž. přenesená",J306,0)</f>
        <v>0</v>
      </c>
      <c r="BI306" s="140">
        <f>IF(N306="nulová",J306,0)</f>
        <v>0</v>
      </c>
      <c r="BJ306" s="17" t="s">
        <v>84</v>
      </c>
      <c r="BK306" s="140">
        <f>ROUND(I306*H306,2)</f>
        <v>422.01</v>
      </c>
      <c r="BL306" s="17" t="s">
        <v>261</v>
      </c>
      <c r="BM306" s="139" t="s">
        <v>1096</v>
      </c>
    </row>
    <row r="307" spans="2:65" s="1" customFormat="1" ht="16.5" customHeight="1">
      <c r="B307" s="33"/>
      <c r="C307" s="166" t="s">
        <v>515</v>
      </c>
      <c r="D307" s="166" t="s">
        <v>231</v>
      </c>
      <c r="E307" s="167" t="s">
        <v>539</v>
      </c>
      <c r="F307" s="168" t="s">
        <v>540</v>
      </c>
      <c r="G307" s="169" t="s">
        <v>271</v>
      </c>
      <c r="H307" s="170">
        <v>3</v>
      </c>
      <c r="I307" s="171">
        <v>210.08</v>
      </c>
      <c r="J307" s="172">
        <f>ROUND(I307*H307,2)</f>
        <v>630.24</v>
      </c>
      <c r="K307" s="168" t="s">
        <v>160</v>
      </c>
      <c r="L307" s="173"/>
      <c r="M307" s="174" t="s">
        <v>32</v>
      </c>
      <c r="N307" s="175" t="s">
        <v>47</v>
      </c>
      <c r="P307" s="137">
        <f>O307*H307</f>
        <v>0</v>
      </c>
      <c r="Q307" s="137">
        <v>8.0000000000000007E-5</v>
      </c>
      <c r="R307" s="137">
        <f>Q307*H307</f>
        <v>2.4000000000000003E-4</v>
      </c>
      <c r="S307" s="137">
        <v>0</v>
      </c>
      <c r="T307" s="138">
        <f>S307*H307</f>
        <v>0</v>
      </c>
      <c r="AR307" s="139" t="s">
        <v>354</v>
      </c>
      <c r="AT307" s="139" t="s">
        <v>231</v>
      </c>
      <c r="AU307" s="139" t="s">
        <v>86</v>
      </c>
      <c r="AY307" s="17" t="s">
        <v>153</v>
      </c>
      <c r="BE307" s="140">
        <f>IF(N307="základní",J307,0)</f>
        <v>630.24</v>
      </c>
      <c r="BF307" s="140">
        <f>IF(N307="snížená",J307,0)</f>
        <v>0</v>
      </c>
      <c r="BG307" s="140">
        <f>IF(N307="zákl. přenesená",J307,0)</f>
        <v>0</v>
      </c>
      <c r="BH307" s="140">
        <f>IF(N307="sníž. přenesená",J307,0)</f>
        <v>0</v>
      </c>
      <c r="BI307" s="140">
        <f>IF(N307="nulová",J307,0)</f>
        <v>0</v>
      </c>
      <c r="BJ307" s="17" t="s">
        <v>84</v>
      </c>
      <c r="BK307" s="140">
        <f>ROUND(I307*H307,2)</f>
        <v>630.24</v>
      </c>
      <c r="BL307" s="17" t="s">
        <v>261</v>
      </c>
      <c r="BM307" s="139" t="s">
        <v>1097</v>
      </c>
    </row>
    <row r="308" spans="2:65" s="1" customFormat="1" ht="16.5" customHeight="1">
      <c r="B308" s="33"/>
      <c r="C308" s="166" t="s">
        <v>519</v>
      </c>
      <c r="D308" s="166" t="s">
        <v>231</v>
      </c>
      <c r="E308" s="167" t="s">
        <v>543</v>
      </c>
      <c r="F308" s="168" t="s">
        <v>544</v>
      </c>
      <c r="G308" s="169" t="s">
        <v>271</v>
      </c>
      <c r="H308" s="170">
        <v>3</v>
      </c>
      <c r="I308" s="171">
        <v>22.04</v>
      </c>
      <c r="J308" s="172">
        <f>ROUND(I308*H308,2)</f>
        <v>66.12</v>
      </c>
      <c r="K308" s="168" t="s">
        <v>160</v>
      </c>
      <c r="L308" s="173"/>
      <c r="M308" s="174" t="s">
        <v>32</v>
      </c>
      <c r="N308" s="175" t="s">
        <v>47</v>
      </c>
      <c r="P308" s="137">
        <f>O308*H308</f>
        <v>0</v>
      </c>
      <c r="Q308" s="137">
        <v>1.0000000000000001E-5</v>
      </c>
      <c r="R308" s="137">
        <f>Q308*H308</f>
        <v>3.0000000000000004E-5</v>
      </c>
      <c r="S308" s="137">
        <v>0</v>
      </c>
      <c r="T308" s="138">
        <f>S308*H308</f>
        <v>0</v>
      </c>
      <c r="AR308" s="139" t="s">
        <v>354</v>
      </c>
      <c r="AT308" s="139" t="s">
        <v>231</v>
      </c>
      <c r="AU308" s="139" t="s">
        <v>86</v>
      </c>
      <c r="AY308" s="17" t="s">
        <v>153</v>
      </c>
      <c r="BE308" s="140">
        <f>IF(N308="základní",J308,0)</f>
        <v>66.12</v>
      </c>
      <c r="BF308" s="140">
        <f>IF(N308="snížená",J308,0)</f>
        <v>0</v>
      </c>
      <c r="BG308" s="140">
        <f>IF(N308="zákl. přenesená",J308,0)</f>
        <v>0</v>
      </c>
      <c r="BH308" s="140">
        <f>IF(N308="sníž. přenesená",J308,0)</f>
        <v>0</v>
      </c>
      <c r="BI308" s="140">
        <f>IF(N308="nulová",J308,0)</f>
        <v>0</v>
      </c>
      <c r="BJ308" s="17" t="s">
        <v>84</v>
      </c>
      <c r="BK308" s="140">
        <f>ROUND(I308*H308,2)</f>
        <v>66.12</v>
      </c>
      <c r="BL308" s="17" t="s">
        <v>261</v>
      </c>
      <c r="BM308" s="139" t="s">
        <v>1098</v>
      </c>
    </row>
    <row r="309" spans="2:65" s="1" customFormat="1" ht="24.2" customHeight="1">
      <c r="B309" s="33"/>
      <c r="C309" s="128" t="s">
        <v>524</v>
      </c>
      <c r="D309" s="128" t="s">
        <v>156</v>
      </c>
      <c r="E309" s="129" t="s">
        <v>520</v>
      </c>
      <c r="F309" s="130" t="s">
        <v>521</v>
      </c>
      <c r="G309" s="131" t="s">
        <v>271</v>
      </c>
      <c r="H309" s="132">
        <v>1</v>
      </c>
      <c r="I309" s="133">
        <v>169.51</v>
      </c>
      <c r="J309" s="134">
        <f>ROUND(I309*H309,2)</f>
        <v>169.51</v>
      </c>
      <c r="K309" s="130" t="s">
        <v>160</v>
      </c>
      <c r="L309" s="33"/>
      <c r="M309" s="135" t="s">
        <v>32</v>
      </c>
      <c r="N309" s="136" t="s">
        <v>47</v>
      </c>
      <c r="P309" s="137">
        <f>O309*H309</f>
        <v>0</v>
      </c>
      <c r="Q309" s="137">
        <v>0</v>
      </c>
      <c r="R309" s="137">
        <f>Q309*H309</f>
        <v>0</v>
      </c>
      <c r="S309" s="137">
        <v>0</v>
      </c>
      <c r="T309" s="138">
        <f>S309*H309</f>
        <v>0</v>
      </c>
      <c r="AR309" s="139" t="s">
        <v>261</v>
      </c>
      <c r="AT309" s="139" t="s">
        <v>156</v>
      </c>
      <c r="AU309" s="139" t="s">
        <v>86</v>
      </c>
      <c r="AY309" s="17" t="s">
        <v>153</v>
      </c>
      <c r="BE309" s="140">
        <f>IF(N309="základní",J309,0)</f>
        <v>169.51</v>
      </c>
      <c r="BF309" s="140">
        <f>IF(N309="snížená",J309,0)</f>
        <v>0</v>
      </c>
      <c r="BG309" s="140">
        <f>IF(N309="zákl. přenesená",J309,0)</f>
        <v>0</v>
      </c>
      <c r="BH309" s="140">
        <f>IF(N309="sníž. přenesená",J309,0)</f>
        <v>0</v>
      </c>
      <c r="BI309" s="140">
        <f>IF(N309="nulová",J309,0)</f>
        <v>0</v>
      </c>
      <c r="BJ309" s="17" t="s">
        <v>84</v>
      </c>
      <c r="BK309" s="140">
        <f>ROUND(I309*H309,2)</f>
        <v>169.51</v>
      </c>
      <c r="BL309" s="17" t="s">
        <v>261</v>
      </c>
      <c r="BM309" s="139" t="s">
        <v>1099</v>
      </c>
    </row>
    <row r="310" spans="2:65" s="1" customFormat="1">
      <c r="B310" s="33"/>
      <c r="D310" s="141" t="s">
        <v>163</v>
      </c>
      <c r="F310" s="142" t="s">
        <v>523</v>
      </c>
      <c r="I310" s="143"/>
      <c r="L310" s="33"/>
      <c r="M310" s="144"/>
      <c r="T310" s="54"/>
      <c r="AT310" s="17" t="s">
        <v>163</v>
      </c>
      <c r="AU310" s="17" t="s">
        <v>86</v>
      </c>
    </row>
    <row r="311" spans="2:65" s="12" customFormat="1">
      <c r="B311" s="145"/>
      <c r="D311" s="146" t="s">
        <v>165</v>
      </c>
      <c r="E311" s="147" t="s">
        <v>32</v>
      </c>
      <c r="F311" s="148" t="s">
        <v>858</v>
      </c>
      <c r="H311" s="147" t="s">
        <v>32</v>
      </c>
      <c r="I311" s="149"/>
      <c r="L311" s="145"/>
      <c r="M311" s="150"/>
      <c r="T311" s="151"/>
      <c r="AT311" s="147" t="s">
        <v>165</v>
      </c>
      <c r="AU311" s="147" t="s">
        <v>86</v>
      </c>
      <c r="AV311" s="12" t="s">
        <v>84</v>
      </c>
      <c r="AW311" s="12" t="s">
        <v>37</v>
      </c>
      <c r="AX311" s="12" t="s">
        <v>76</v>
      </c>
      <c r="AY311" s="147" t="s">
        <v>153</v>
      </c>
    </row>
    <row r="312" spans="2:65" s="13" customFormat="1">
      <c r="B312" s="152"/>
      <c r="D312" s="146" t="s">
        <v>165</v>
      </c>
      <c r="E312" s="153" t="s">
        <v>32</v>
      </c>
      <c r="F312" s="154" t="s">
        <v>84</v>
      </c>
      <c r="H312" s="155">
        <v>1</v>
      </c>
      <c r="I312" s="156"/>
      <c r="L312" s="152"/>
      <c r="M312" s="157"/>
      <c r="T312" s="158"/>
      <c r="AT312" s="153" t="s">
        <v>165</v>
      </c>
      <c r="AU312" s="153" t="s">
        <v>86</v>
      </c>
      <c r="AV312" s="13" t="s">
        <v>86</v>
      </c>
      <c r="AW312" s="13" t="s">
        <v>37</v>
      </c>
      <c r="AX312" s="13" t="s">
        <v>84</v>
      </c>
      <c r="AY312" s="153" t="s">
        <v>153</v>
      </c>
    </row>
    <row r="313" spans="2:65" s="1" customFormat="1" ht="16.5" customHeight="1">
      <c r="B313" s="33"/>
      <c r="C313" s="166" t="s">
        <v>528</v>
      </c>
      <c r="D313" s="166" t="s">
        <v>231</v>
      </c>
      <c r="E313" s="167" t="s">
        <v>525</v>
      </c>
      <c r="F313" s="168" t="s">
        <v>526</v>
      </c>
      <c r="G313" s="169" t="s">
        <v>271</v>
      </c>
      <c r="H313" s="170">
        <v>1</v>
      </c>
      <c r="I313" s="171">
        <v>176.29</v>
      </c>
      <c r="J313" s="172">
        <f>ROUND(I313*H313,2)</f>
        <v>176.29</v>
      </c>
      <c r="K313" s="168" t="s">
        <v>160</v>
      </c>
      <c r="L313" s="173"/>
      <c r="M313" s="174" t="s">
        <v>32</v>
      </c>
      <c r="N313" s="175" t="s">
        <v>47</v>
      </c>
      <c r="P313" s="137">
        <f>O313*H313</f>
        <v>0</v>
      </c>
      <c r="Q313" s="137">
        <v>9.0000000000000006E-5</v>
      </c>
      <c r="R313" s="137">
        <f>Q313*H313</f>
        <v>9.0000000000000006E-5</v>
      </c>
      <c r="S313" s="137">
        <v>0</v>
      </c>
      <c r="T313" s="138">
        <f>S313*H313</f>
        <v>0</v>
      </c>
      <c r="AR313" s="139" t="s">
        <v>354</v>
      </c>
      <c r="AT313" s="139" t="s">
        <v>231</v>
      </c>
      <c r="AU313" s="139" t="s">
        <v>86</v>
      </c>
      <c r="AY313" s="17" t="s">
        <v>153</v>
      </c>
      <c r="BE313" s="140">
        <f>IF(N313="základní",J313,0)</f>
        <v>176.29</v>
      </c>
      <c r="BF313" s="140">
        <f>IF(N313="snížená",J313,0)</f>
        <v>0</v>
      </c>
      <c r="BG313" s="140">
        <f>IF(N313="zákl. přenesená",J313,0)</f>
        <v>0</v>
      </c>
      <c r="BH313" s="140">
        <f>IF(N313="sníž. přenesená",J313,0)</f>
        <v>0</v>
      </c>
      <c r="BI313" s="140">
        <f>IF(N313="nulová",J313,0)</f>
        <v>0</v>
      </c>
      <c r="BJ313" s="17" t="s">
        <v>84</v>
      </c>
      <c r="BK313" s="140">
        <f>ROUND(I313*H313,2)</f>
        <v>176.29</v>
      </c>
      <c r="BL313" s="17" t="s">
        <v>261</v>
      </c>
      <c r="BM313" s="139" t="s">
        <v>1100</v>
      </c>
    </row>
    <row r="314" spans="2:65" s="1" customFormat="1" ht="24.2" customHeight="1">
      <c r="B314" s="33"/>
      <c r="C314" s="128" t="s">
        <v>534</v>
      </c>
      <c r="D314" s="128" t="s">
        <v>156</v>
      </c>
      <c r="E314" s="129" t="s">
        <v>511</v>
      </c>
      <c r="F314" s="130" t="s">
        <v>512</v>
      </c>
      <c r="G314" s="131" t="s">
        <v>271</v>
      </c>
      <c r="H314" s="132">
        <v>2</v>
      </c>
      <c r="I314" s="133">
        <v>329.6</v>
      </c>
      <c r="J314" s="134">
        <f>ROUND(I314*H314,2)</f>
        <v>659.2</v>
      </c>
      <c r="K314" s="130" t="s">
        <v>160</v>
      </c>
      <c r="L314" s="33"/>
      <c r="M314" s="135" t="s">
        <v>32</v>
      </c>
      <c r="N314" s="136" t="s">
        <v>47</v>
      </c>
      <c r="P314" s="137">
        <f>O314*H314</f>
        <v>0</v>
      </c>
      <c r="Q314" s="137">
        <v>0</v>
      </c>
      <c r="R314" s="137">
        <f>Q314*H314</f>
        <v>0</v>
      </c>
      <c r="S314" s="137">
        <v>0</v>
      </c>
      <c r="T314" s="138">
        <f>S314*H314</f>
        <v>0</v>
      </c>
      <c r="AR314" s="139" t="s">
        <v>261</v>
      </c>
      <c r="AT314" s="139" t="s">
        <v>156</v>
      </c>
      <c r="AU314" s="139" t="s">
        <v>86</v>
      </c>
      <c r="AY314" s="17" t="s">
        <v>153</v>
      </c>
      <c r="BE314" s="140">
        <f>IF(N314="základní",J314,0)</f>
        <v>659.2</v>
      </c>
      <c r="BF314" s="140">
        <f>IF(N314="snížená",J314,0)</f>
        <v>0</v>
      </c>
      <c r="BG314" s="140">
        <f>IF(N314="zákl. přenesená",J314,0)</f>
        <v>0</v>
      </c>
      <c r="BH314" s="140">
        <f>IF(N314="sníž. přenesená",J314,0)</f>
        <v>0</v>
      </c>
      <c r="BI314" s="140">
        <f>IF(N314="nulová",J314,0)</f>
        <v>0</v>
      </c>
      <c r="BJ314" s="17" t="s">
        <v>84</v>
      </c>
      <c r="BK314" s="140">
        <f>ROUND(I314*H314,2)</f>
        <v>659.2</v>
      </c>
      <c r="BL314" s="17" t="s">
        <v>261</v>
      </c>
      <c r="BM314" s="139" t="s">
        <v>1101</v>
      </c>
    </row>
    <row r="315" spans="2:65" s="1" customFormat="1">
      <c r="B315" s="33"/>
      <c r="D315" s="141" t="s">
        <v>163</v>
      </c>
      <c r="F315" s="142" t="s">
        <v>514</v>
      </c>
      <c r="I315" s="143"/>
      <c r="L315" s="33"/>
      <c r="M315" s="144"/>
      <c r="T315" s="54"/>
      <c r="AT315" s="17" t="s">
        <v>163</v>
      </c>
      <c r="AU315" s="17" t="s">
        <v>86</v>
      </c>
    </row>
    <row r="316" spans="2:65" s="12" customFormat="1">
      <c r="B316" s="145"/>
      <c r="D316" s="146" t="s">
        <v>165</v>
      </c>
      <c r="E316" s="147" t="s">
        <v>32</v>
      </c>
      <c r="F316" s="148" t="s">
        <v>176</v>
      </c>
      <c r="H316" s="147" t="s">
        <v>32</v>
      </c>
      <c r="I316" s="149"/>
      <c r="L316" s="145"/>
      <c r="M316" s="150"/>
      <c r="T316" s="151"/>
      <c r="AT316" s="147" t="s">
        <v>165</v>
      </c>
      <c r="AU316" s="147" t="s">
        <v>86</v>
      </c>
      <c r="AV316" s="12" t="s">
        <v>84</v>
      </c>
      <c r="AW316" s="12" t="s">
        <v>37</v>
      </c>
      <c r="AX316" s="12" t="s">
        <v>76</v>
      </c>
      <c r="AY316" s="147" t="s">
        <v>153</v>
      </c>
    </row>
    <row r="317" spans="2:65" s="13" customFormat="1">
      <c r="B317" s="152"/>
      <c r="D317" s="146" t="s">
        <v>165</v>
      </c>
      <c r="E317" s="153" t="s">
        <v>32</v>
      </c>
      <c r="F317" s="154" t="s">
        <v>84</v>
      </c>
      <c r="H317" s="155">
        <v>1</v>
      </c>
      <c r="I317" s="156"/>
      <c r="L317" s="152"/>
      <c r="M317" s="157"/>
      <c r="T317" s="158"/>
      <c r="AT317" s="153" t="s">
        <v>165</v>
      </c>
      <c r="AU317" s="153" t="s">
        <v>86</v>
      </c>
      <c r="AV317" s="13" t="s">
        <v>86</v>
      </c>
      <c r="AW317" s="13" t="s">
        <v>37</v>
      </c>
      <c r="AX317" s="13" t="s">
        <v>76</v>
      </c>
      <c r="AY317" s="153" t="s">
        <v>153</v>
      </c>
    </row>
    <row r="318" spans="2:65" s="12" customFormat="1">
      <c r="B318" s="145"/>
      <c r="D318" s="146" t="s">
        <v>165</v>
      </c>
      <c r="E318" s="147" t="s">
        <v>32</v>
      </c>
      <c r="F318" s="148" t="s">
        <v>858</v>
      </c>
      <c r="H318" s="147" t="s">
        <v>32</v>
      </c>
      <c r="I318" s="149"/>
      <c r="L318" s="145"/>
      <c r="M318" s="150"/>
      <c r="T318" s="151"/>
      <c r="AT318" s="147" t="s">
        <v>165</v>
      </c>
      <c r="AU318" s="147" t="s">
        <v>86</v>
      </c>
      <c r="AV318" s="12" t="s">
        <v>84</v>
      </c>
      <c r="AW318" s="12" t="s">
        <v>37</v>
      </c>
      <c r="AX318" s="12" t="s">
        <v>76</v>
      </c>
      <c r="AY318" s="147" t="s">
        <v>153</v>
      </c>
    </row>
    <row r="319" spans="2:65" s="13" customFormat="1">
      <c r="B319" s="152"/>
      <c r="D319" s="146" t="s">
        <v>165</v>
      </c>
      <c r="E319" s="153" t="s">
        <v>32</v>
      </c>
      <c r="F319" s="154" t="s">
        <v>84</v>
      </c>
      <c r="H319" s="155">
        <v>1</v>
      </c>
      <c r="I319" s="156"/>
      <c r="L319" s="152"/>
      <c r="M319" s="157"/>
      <c r="T319" s="158"/>
      <c r="AT319" s="153" t="s">
        <v>165</v>
      </c>
      <c r="AU319" s="153" t="s">
        <v>86</v>
      </c>
      <c r="AV319" s="13" t="s">
        <v>86</v>
      </c>
      <c r="AW319" s="13" t="s">
        <v>37</v>
      </c>
      <c r="AX319" s="13" t="s">
        <v>76</v>
      </c>
      <c r="AY319" s="153" t="s">
        <v>153</v>
      </c>
    </row>
    <row r="320" spans="2:65" s="14" customFormat="1">
      <c r="B320" s="159"/>
      <c r="D320" s="146" t="s">
        <v>165</v>
      </c>
      <c r="E320" s="160" t="s">
        <v>32</v>
      </c>
      <c r="F320" s="161" t="s">
        <v>178</v>
      </c>
      <c r="H320" s="162">
        <v>2</v>
      </c>
      <c r="I320" s="163"/>
      <c r="L320" s="159"/>
      <c r="M320" s="164"/>
      <c r="T320" s="165"/>
      <c r="AT320" s="160" t="s">
        <v>165</v>
      </c>
      <c r="AU320" s="160" t="s">
        <v>86</v>
      </c>
      <c r="AV320" s="14" t="s">
        <v>161</v>
      </c>
      <c r="AW320" s="14" t="s">
        <v>37</v>
      </c>
      <c r="AX320" s="14" t="s">
        <v>84</v>
      </c>
      <c r="AY320" s="160" t="s">
        <v>153</v>
      </c>
    </row>
    <row r="321" spans="2:65" s="1" customFormat="1" ht="16.5" customHeight="1">
      <c r="B321" s="33"/>
      <c r="C321" s="166" t="s">
        <v>538</v>
      </c>
      <c r="D321" s="166" t="s">
        <v>231</v>
      </c>
      <c r="E321" s="167" t="s">
        <v>516</v>
      </c>
      <c r="F321" s="168" t="s">
        <v>960</v>
      </c>
      <c r="G321" s="169" t="s">
        <v>271</v>
      </c>
      <c r="H321" s="170">
        <v>2</v>
      </c>
      <c r="I321" s="171">
        <v>531.32000000000005</v>
      </c>
      <c r="J321" s="172">
        <f>ROUND(I321*H321,2)</f>
        <v>1062.6400000000001</v>
      </c>
      <c r="K321" s="168" t="s">
        <v>264</v>
      </c>
      <c r="L321" s="173"/>
      <c r="M321" s="174" t="s">
        <v>32</v>
      </c>
      <c r="N321" s="175" t="s">
        <v>47</v>
      </c>
      <c r="P321" s="137">
        <f>O321*H321</f>
        <v>0</v>
      </c>
      <c r="Q321" s="137">
        <v>3.4000000000000002E-4</v>
      </c>
      <c r="R321" s="137">
        <f>Q321*H321</f>
        <v>6.8000000000000005E-4</v>
      </c>
      <c r="S321" s="137">
        <v>0</v>
      </c>
      <c r="T321" s="138">
        <f>S321*H321</f>
        <v>0</v>
      </c>
      <c r="AR321" s="139" t="s">
        <v>354</v>
      </c>
      <c r="AT321" s="139" t="s">
        <v>231</v>
      </c>
      <c r="AU321" s="139" t="s">
        <v>86</v>
      </c>
      <c r="AY321" s="17" t="s">
        <v>153</v>
      </c>
      <c r="BE321" s="140">
        <f>IF(N321="základní",J321,0)</f>
        <v>1062.6400000000001</v>
      </c>
      <c r="BF321" s="140">
        <f>IF(N321="snížená",J321,0)</f>
        <v>0</v>
      </c>
      <c r="BG321" s="140">
        <f>IF(N321="zákl. přenesená",J321,0)</f>
        <v>0</v>
      </c>
      <c r="BH321" s="140">
        <f>IF(N321="sníž. přenesená",J321,0)</f>
        <v>0</v>
      </c>
      <c r="BI321" s="140">
        <f>IF(N321="nulová",J321,0)</f>
        <v>0</v>
      </c>
      <c r="BJ321" s="17" t="s">
        <v>84</v>
      </c>
      <c r="BK321" s="140">
        <f>ROUND(I321*H321,2)</f>
        <v>1062.6400000000001</v>
      </c>
      <c r="BL321" s="17" t="s">
        <v>261</v>
      </c>
      <c r="BM321" s="139" t="s">
        <v>1102</v>
      </c>
    </row>
    <row r="322" spans="2:65" s="12" customFormat="1">
      <c r="B322" s="145"/>
      <c r="D322" s="146" t="s">
        <v>165</v>
      </c>
      <c r="E322" s="147" t="s">
        <v>32</v>
      </c>
      <c r="F322" s="148" t="s">
        <v>962</v>
      </c>
      <c r="H322" s="147" t="s">
        <v>32</v>
      </c>
      <c r="I322" s="149"/>
      <c r="L322" s="145"/>
      <c r="M322" s="150"/>
      <c r="T322" s="151"/>
      <c r="AT322" s="147" t="s">
        <v>165</v>
      </c>
      <c r="AU322" s="147" t="s">
        <v>86</v>
      </c>
      <c r="AV322" s="12" t="s">
        <v>84</v>
      </c>
      <c r="AW322" s="12" t="s">
        <v>37</v>
      </c>
      <c r="AX322" s="12" t="s">
        <v>76</v>
      </c>
      <c r="AY322" s="147" t="s">
        <v>153</v>
      </c>
    </row>
    <row r="323" spans="2:65" s="13" customFormat="1">
      <c r="B323" s="152"/>
      <c r="D323" s="146" t="s">
        <v>165</v>
      </c>
      <c r="E323" s="153" t="s">
        <v>32</v>
      </c>
      <c r="F323" s="154" t="s">
        <v>86</v>
      </c>
      <c r="H323" s="155">
        <v>2</v>
      </c>
      <c r="I323" s="156"/>
      <c r="L323" s="152"/>
      <c r="M323" s="157"/>
      <c r="T323" s="158"/>
      <c r="AT323" s="153" t="s">
        <v>165</v>
      </c>
      <c r="AU323" s="153" t="s">
        <v>86</v>
      </c>
      <c r="AV323" s="13" t="s">
        <v>86</v>
      </c>
      <c r="AW323" s="13" t="s">
        <v>37</v>
      </c>
      <c r="AX323" s="13" t="s">
        <v>84</v>
      </c>
      <c r="AY323" s="153" t="s">
        <v>153</v>
      </c>
    </row>
    <row r="324" spans="2:65" s="1" customFormat="1" ht="24.2" customHeight="1">
      <c r="B324" s="33"/>
      <c r="C324" s="128" t="s">
        <v>542</v>
      </c>
      <c r="D324" s="128" t="s">
        <v>156</v>
      </c>
      <c r="E324" s="129" t="s">
        <v>557</v>
      </c>
      <c r="F324" s="130" t="s">
        <v>558</v>
      </c>
      <c r="G324" s="131" t="s">
        <v>294</v>
      </c>
      <c r="H324" s="132">
        <v>1E-3</v>
      </c>
      <c r="I324" s="133">
        <v>1271.33</v>
      </c>
      <c r="J324" s="134">
        <f>ROUND(I324*H324,2)</f>
        <v>1.27</v>
      </c>
      <c r="K324" s="130" t="s">
        <v>160</v>
      </c>
      <c r="L324" s="33"/>
      <c r="M324" s="135" t="s">
        <v>32</v>
      </c>
      <c r="N324" s="136" t="s">
        <v>47</v>
      </c>
      <c r="P324" s="137">
        <f>O324*H324</f>
        <v>0</v>
      </c>
      <c r="Q324" s="137">
        <v>0</v>
      </c>
      <c r="R324" s="137">
        <f>Q324*H324</f>
        <v>0</v>
      </c>
      <c r="S324" s="137">
        <v>0</v>
      </c>
      <c r="T324" s="138">
        <f>S324*H324</f>
        <v>0</v>
      </c>
      <c r="AR324" s="139" t="s">
        <v>261</v>
      </c>
      <c r="AT324" s="139" t="s">
        <v>156</v>
      </c>
      <c r="AU324" s="139" t="s">
        <v>86</v>
      </c>
      <c r="AY324" s="17" t="s">
        <v>153</v>
      </c>
      <c r="BE324" s="140">
        <f>IF(N324="základní",J324,0)</f>
        <v>1.27</v>
      </c>
      <c r="BF324" s="140">
        <f>IF(N324="snížená",J324,0)</f>
        <v>0</v>
      </c>
      <c r="BG324" s="140">
        <f>IF(N324="zákl. přenesená",J324,0)</f>
        <v>0</v>
      </c>
      <c r="BH324" s="140">
        <f>IF(N324="sníž. přenesená",J324,0)</f>
        <v>0</v>
      </c>
      <c r="BI324" s="140">
        <f>IF(N324="nulová",J324,0)</f>
        <v>0</v>
      </c>
      <c r="BJ324" s="17" t="s">
        <v>84</v>
      </c>
      <c r="BK324" s="140">
        <f>ROUND(I324*H324,2)</f>
        <v>1.27</v>
      </c>
      <c r="BL324" s="17" t="s">
        <v>261</v>
      </c>
      <c r="BM324" s="139" t="s">
        <v>1103</v>
      </c>
    </row>
    <row r="325" spans="2:65" s="1" customFormat="1">
      <c r="B325" s="33"/>
      <c r="D325" s="141" t="s">
        <v>163</v>
      </c>
      <c r="F325" s="142" t="s">
        <v>560</v>
      </c>
      <c r="I325" s="143"/>
      <c r="L325" s="33"/>
      <c r="M325" s="144"/>
      <c r="T325" s="54"/>
      <c r="AT325" s="17" t="s">
        <v>163</v>
      </c>
      <c r="AU325" s="17" t="s">
        <v>86</v>
      </c>
    </row>
    <row r="326" spans="2:65" s="11" customFormat="1" ht="22.9" customHeight="1">
      <c r="B326" s="116"/>
      <c r="D326" s="117" t="s">
        <v>75</v>
      </c>
      <c r="E326" s="126" t="s">
        <v>561</v>
      </c>
      <c r="F326" s="126" t="s">
        <v>562</v>
      </c>
      <c r="I326" s="119"/>
      <c r="J326" s="127">
        <f>BK326</f>
        <v>1391.25</v>
      </c>
      <c r="L326" s="116"/>
      <c r="M326" s="121"/>
      <c r="P326" s="122">
        <f>SUM(P327:P337)</f>
        <v>0</v>
      </c>
      <c r="R326" s="122">
        <f>SUM(R327:R337)</f>
        <v>6.9999999999999999E-4</v>
      </c>
      <c r="T326" s="123">
        <f>SUM(T327:T337)</f>
        <v>1E-4</v>
      </c>
      <c r="AR326" s="117" t="s">
        <v>86</v>
      </c>
      <c r="AT326" s="124" t="s">
        <v>75</v>
      </c>
      <c r="AU326" s="124" t="s">
        <v>84</v>
      </c>
      <c r="AY326" s="117" t="s">
        <v>153</v>
      </c>
      <c r="BK326" s="125">
        <f>SUM(BK327:BK337)</f>
        <v>1391.25</v>
      </c>
    </row>
    <row r="327" spans="2:65" s="1" customFormat="1" ht="16.5" customHeight="1">
      <c r="B327" s="33"/>
      <c r="C327" s="128" t="s">
        <v>546</v>
      </c>
      <c r="D327" s="128" t="s">
        <v>156</v>
      </c>
      <c r="E327" s="129" t="s">
        <v>564</v>
      </c>
      <c r="F327" s="130" t="s">
        <v>565</v>
      </c>
      <c r="G327" s="131" t="s">
        <v>271</v>
      </c>
      <c r="H327" s="132">
        <v>2</v>
      </c>
      <c r="I327" s="133">
        <v>226.01</v>
      </c>
      <c r="J327" s="134">
        <f>ROUND(I327*H327,2)</f>
        <v>452.02</v>
      </c>
      <c r="K327" s="130" t="s">
        <v>264</v>
      </c>
      <c r="L327" s="33"/>
      <c r="M327" s="135" t="s">
        <v>32</v>
      </c>
      <c r="N327" s="136" t="s">
        <v>47</v>
      </c>
      <c r="P327" s="137">
        <f>O327*H327</f>
        <v>0</v>
      </c>
      <c r="Q327" s="137">
        <v>0</v>
      </c>
      <c r="R327" s="137">
        <f>Q327*H327</f>
        <v>0</v>
      </c>
      <c r="S327" s="137">
        <v>5.0000000000000002E-5</v>
      </c>
      <c r="T327" s="138">
        <f>S327*H327</f>
        <v>1E-4</v>
      </c>
      <c r="AR327" s="139" t="s">
        <v>261</v>
      </c>
      <c r="AT327" s="139" t="s">
        <v>156</v>
      </c>
      <c r="AU327" s="139" t="s">
        <v>86</v>
      </c>
      <c r="AY327" s="17" t="s">
        <v>153</v>
      </c>
      <c r="BE327" s="140">
        <f>IF(N327="základní",J327,0)</f>
        <v>452.02</v>
      </c>
      <c r="BF327" s="140">
        <f>IF(N327="snížená",J327,0)</f>
        <v>0</v>
      </c>
      <c r="BG327" s="140">
        <f>IF(N327="zákl. přenesená",J327,0)</f>
        <v>0</v>
      </c>
      <c r="BH327" s="140">
        <f>IF(N327="sníž. přenesená",J327,0)</f>
        <v>0</v>
      </c>
      <c r="BI327" s="140">
        <f>IF(N327="nulová",J327,0)</f>
        <v>0</v>
      </c>
      <c r="BJ327" s="17" t="s">
        <v>84</v>
      </c>
      <c r="BK327" s="140">
        <f>ROUND(I327*H327,2)</f>
        <v>452.02</v>
      </c>
      <c r="BL327" s="17" t="s">
        <v>261</v>
      </c>
      <c r="BM327" s="139" t="s">
        <v>1104</v>
      </c>
    </row>
    <row r="328" spans="2:65" s="12" customFormat="1">
      <c r="B328" s="145"/>
      <c r="D328" s="146" t="s">
        <v>165</v>
      </c>
      <c r="E328" s="147" t="s">
        <v>32</v>
      </c>
      <c r="F328" s="148" t="s">
        <v>176</v>
      </c>
      <c r="H328" s="147" t="s">
        <v>32</v>
      </c>
      <c r="I328" s="149"/>
      <c r="L328" s="145"/>
      <c r="M328" s="150"/>
      <c r="T328" s="151"/>
      <c r="AT328" s="147" t="s">
        <v>165</v>
      </c>
      <c r="AU328" s="147" t="s">
        <v>86</v>
      </c>
      <c r="AV328" s="12" t="s">
        <v>84</v>
      </c>
      <c r="AW328" s="12" t="s">
        <v>37</v>
      </c>
      <c r="AX328" s="12" t="s">
        <v>76</v>
      </c>
      <c r="AY328" s="147" t="s">
        <v>153</v>
      </c>
    </row>
    <row r="329" spans="2:65" s="13" customFormat="1">
      <c r="B329" s="152"/>
      <c r="D329" s="146" t="s">
        <v>165</v>
      </c>
      <c r="E329" s="153" t="s">
        <v>32</v>
      </c>
      <c r="F329" s="154" t="s">
        <v>84</v>
      </c>
      <c r="H329" s="155">
        <v>1</v>
      </c>
      <c r="I329" s="156"/>
      <c r="L329" s="152"/>
      <c r="M329" s="157"/>
      <c r="T329" s="158"/>
      <c r="AT329" s="153" t="s">
        <v>165</v>
      </c>
      <c r="AU329" s="153" t="s">
        <v>86</v>
      </c>
      <c r="AV329" s="13" t="s">
        <v>86</v>
      </c>
      <c r="AW329" s="13" t="s">
        <v>37</v>
      </c>
      <c r="AX329" s="13" t="s">
        <v>76</v>
      </c>
      <c r="AY329" s="153" t="s">
        <v>153</v>
      </c>
    </row>
    <row r="330" spans="2:65" s="12" customFormat="1">
      <c r="B330" s="145"/>
      <c r="D330" s="146" t="s">
        <v>165</v>
      </c>
      <c r="E330" s="147" t="s">
        <v>32</v>
      </c>
      <c r="F330" s="148" t="s">
        <v>858</v>
      </c>
      <c r="H330" s="147" t="s">
        <v>32</v>
      </c>
      <c r="I330" s="149"/>
      <c r="L330" s="145"/>
      <c r="M330" s="150"/>
      <c r="T330" s="151"/>
      <c r="AT330" s="147" t="s">
        <v>165</v>
      </c>
      <c r="AU330" s="147" t="s">
        <v>86</v>
      </c>
      <c r="AV330" s="12" t="s">
        <v>84</v>
      </c>
      <c r="AW330" s="12" t="s">
        <v>37</v>
      </c>
      <c r="AX330" s="12" t="s">
        <v>76</v>
      </c>
      <c r="AY330" s="147" t="s">
        <v>153</v>
      </c>
    </row>
    <row r="331" spans="2:65" s="13" customFormat="1">
      <c r="B331" s="152"/>
      <c r="D331" s="146" t="s">
        <v>165</v>
      </c>
      <c r="E331" s="153" t="s">
        <v>32</v>
      </c>
      <c r="F331" s="154" t="s">
        <v>84</v>
      </c>
      <c r="H331" s="155">
        <v>1</v>
      </c>
      <c r="I331" s="156"/>
      <c r="L331" s="152"/>
      <c r="M331" s="157"/>
      <c r="T331" s="158"/>
      <c r="AT331" s="153" t="s">
        <v>165</v>
      </c>
      <c r="AU331" s="153" t="s">
        <v>86</v>
      </c>
      <c r="AV331" s="13" t="s">
        <v>86</v>
      </c>
      <c r="AW331" s="13" t="s">
        <v>37</v>
      </c>
      <c r="AX331" s="13" t="s">
        <v>76</v>
      </c>
      <c r="AY331" s="153" t="s">
        <v>153</v>
      </c>
    </row>
    <row r="332" spans="2:65" s="14" customFormat="1">
      <c r="B332" s="159"/>
      <c r="D332" s="146" t="s">
        <v>165</v>
      </c>
      <c r="E332" s="160" t="s">
        <v>32</v>
      </c>
      <c r="F332" s="161" t="s">
        <v>178</v>
      </c>
      <c r="H332" s="162">
        <v>2</v>
      </c>
      <c r="I332" s="163"/>
      <c r="L332" s="159"/>
      <c r="M332" s="164"/>
      <c r="T332" s="165"/>
      <c r="AT332" s="160" t="s">
        <v>165</v>
      </c>
      <c r="AU332" s="160" t="s">
        <v>86</v>
      </c>
      <c r="AV332" s="14" t="s">
        <v>161</v>
      </c>
      <c r="AW332" s="14" t="s">
        <v>37</v>
      </c>
      <c r="AX332" s="14" t="s">
        <v>84</v>
      </c>
      <c r="AY332" s="160" t="s">
        <v>153</v>
      </c>
    </row>
    <row r="333" spans="2:65" s="1" customFormat="1" ht="16.5" customHeight="1">
      <c r="B333" s="33"/>
      <c r="C333" s="128" t="s">
        <v>552</v>
      </c>
      <c r="D333" s="128" t="s">
        <v>156</v>
      </c>
      <c r="E333" s="129" t="s">
        <v>568</v>
      </c>
      <c r="F333" s="130" t="s">
        <v>569</v>
      </c>
      <c r="G333" s="131" t="s">
        <v>271</v>
      </c>
      <c r="H333" s="132">
        <v>2</v>
      </c>
      <c r="I333" s="133">
        <v>280.63</v>
      </c>
      <c r="J333" s="134">
        <f>ROUND(I333*H333,2)</f>
        <v>561.26</v>
      </c>
      <c r="K333" s="130" t="s">
        <v>160</v>
      </c>
      <c r="L333" s="33"/>
      <c r="M333" s="135" t="s">
        <v>32</v>
      </c>
      <c r="N333" s="136" t="s">
        <v>47</v>
      </c>
      <c r="P333" s="137">
        <f>O333*H333</f>
        <v>0</v>
      </c>
      <c r="Q333" s="137">
        <v>0</v>
      </c>
      <c r="R333" s="137">
        <f>Q333*H333</f>
        <v>0</v>
      </c>
      <c r="S333" s="137">
        <v>0</v>
      </c>
      <c r="T333" s="138">
        <f>S333*H333</f>
        <v>0</v>
      </c>
      <c r="AR333" s="139" t="s">
        <v>261</v>
      </c>
      <c r="AT333" s="139" t="s">
        <v>156</v>
      </c>
      <c r="AU333" s="139" t="s">
        <v>86</v>
      </c>
      <c r="AY333" s="17" t="s">
        <v>153</v>
      </c>
      <c r="BE333" s="140">
        <f>IF(N333="základní",J333,0)</f>
        <v>561.26</v>
      </c>
      <c r="BF333" s="140">
        <f>IF(N333="snížená",J333,0)</f>
        <v>0</v>
      </c>
      <c r="BG333" s="140">
        <f>IF(N333="zákl. přenesená",J333,0)</f>
        <v>0</v>
      </c>
      <c r="BH333" s="140">
        <f>IF(N333="sníž. přenesená",J333,0)</f>
        <v>0</v>
      </c>
      <c r="BI333" s="140">
        <f>IF(N333="nulová",J333,0)</f>
        <v>0</v>
      </c>
      <c r="BJ333" s="17" t="s">
        <v>84</v>
      </c>
      <c r="BK333" s="140">
        <f>ROUND(I333*H333,2)</f>
        <v>561.26</v>
      </c>
      <c r="BL333" s="17" t="s">
        <v>261</v>
      </c>
      <c r="BM333" s="139" t="s">
        <v>1105</v>
      </c>
    </row>
    <row r="334" spans="2:65" s="1" customFormat="1">
      <c r="B334" s="33"/>
      <c r="D334" s="141" t="s">
        <v>163</v>
      </c>
      <c r="F334" s="142" t="s">
        <v>571</v>
      </c>
      <c r="I334" s="143"/>
      <c r="L334" s="33"/>
      <c r="M334" s="144"/>
      <c r="T334" s="54"/>
      <c r="AT334" s="17" t="s">
        <v>163</v>
      </c>
      <c r="AU334" s="17" t="s">
        <v>86</v>
      </c>
    </row>
    <row r="335" spans="2:65" s="1" customFormat="1" ht="16.5" customHeight="1">
      <c r="B335" s="33"/>
      <c r="C335" s="166" t="s">
        <v>556</v>
      </c>
      <c r="D335" s="166" t="s">
        <v>231</v>
      </c>
      <c r="E335" s="167" t="s">
        <v>573</v>
      </c>
      <c r="F335" s="168" t="s">
        <v>574</v>
      </c>
      <c r="G335" s="169" t="s">
        <v>271</v>
      </c>
      <c r="H335" s="170">
        <v>2</v>
      </c>
      <c r="I335" s="171">
        <v>188.35</v>
      </c>
      <c r="J335" s="172">
        <f>ROUND(I335*H335,2)</f>
        <v>376.7</v>
      </c>
      <c r="K335" s="168" t="s">
        <v>264</v>
      </c>
      <c r="L335" s="173"/>
      <c r="M335" s="174" t="s">
        <v>32</v>
      </c>
      <c r="N335" s="175" t="s">
        <v>47</v>
      </c>
      <c r="P335" s="137">
        <f>O335*H335</f>
        <v>0</v>
      </c>
      <c r="Q335" s="137">
        <v>3.5E-4</v>
      </c>
      <c r="R335" s="137">
        <f>Q335*H335</f>
        <v>6.9999999999999999E-4</v>
      </c>
      <c r="S335" s="137">
        <v>0</v>
      </c>
      <c r="T335" s="138">
        <f>S335*H335</f>
        <v>0</v>
      </c>
      <c r="AR335" s="139" t="s">
        <v>354</v>
      </c>
      <c r="AT335" s="139" t="s">
        <v>231</v>
      </c>
      <c r="AU335" s="139" t="s">
        <v>86</v>
      </c>
      <c r="AY335" s="17" t="s">
        <v>153</v>
      </c>
      <c r="BE335" s="140">
        <f>IF(N335="základní",J335,0)</f>
        <v>376.7</v>
      </c>
      <c r="BF335" s="140">
        <f>IF(N335="snížená",J335,0)</f>
        <v>0</v>
      </c>
      <c r="BG335" s="140">
        <f>IF(N335="zákl. přenesená",J335,0)</f>
        <v>0</v>
      </c>
      <c r="BH335" s="140">
        <f>IF(N335="sníž. přenesená",J335,0)</f>
        <v>0</v>
      </c>
      <c r="BI335" s="140">
        <f>IF(N335="nulová",J335,0)</f>
        <v>0</v>
      </c>
      <c r="BJ335" s="17" t="s">
        <v>84</v>
      </c>
      <c r="BK335" s="140">
        <f>ROUND(I335*H335,2)</f>
        <v>376.7</v>
      </c>
      <c r="BL335" s="17" t="s">
        <v>261</v>
      </c>
      <c r="BM335" s="139" t="s">
        <v>1106</v>
      </c>
    </row>
    <row r="336" spans="2:65" s="1" customFormat="1" ht="24.2" customHeight="1">
      <c r="B336" s="33"/>
      <c r="C336" s="128" t="s">
        <v>563</v>
      </c>
      <c r="D336" s="128" t="s">
        <v>156</v>
      </c>
      <c r="E336" s="129" t="s">
        <v>577</v>
      </c>
      <c r="F336" s="130" t="s">
        <v>578</v>
      </c>
      <c r="G336" s="131" t="s">
        <v>294</v>
      </c>
      <c r="H336" s="132">
        <v>1E-3</v>
      </c>
      <c r="I336" s="133">
        <v>1271.33</v>
      </c>
      <c r="J336" s="134">
        <f>ROUND(I336*H336,2)</f>
        <v>1.27</v>
      </c>
      <c r="K336" s="130" t="s">
        <v>160</v>
      </c>
      <c r="L336" s="33"/>
      <c r="M336" s="135" t="s">
        <v>32</v>
      </c>
      <c r="N336" s="136" t="s">
        <v>47</v>
      </c>
      <c r="P336" s="137">
        <f>O336*H336</f>
        <v>0</v>
      </c>
      <c r="Q336" s="137">
        <v>0</v>
      </c>
      <c r="R336" s="137">
        <f>Q336*H336</f>
        <v>0</v>
      </c>
      <c r="S336" s="137">
        <v>0</v>
      </c>
      <c r="T336" s="138">
        <f>S336*H336</f>
        <v>0</v>
      </c>
      <c r="AR336" s="139" t="s">
        <v>261</v>
      </c>
      <c r="AT336" s="139" t="s">
        <v>156</v>
      </c>
      <c r="AU336" s="139" t="s">
        <v>86</v>
      </c>
      <c r="AY336" s="17" t="s">
        <v>153</v>
      </c>
      <c r="BE336" s="140">
        <f>IF(N336="základní",J336,0)</f>
        <v>1.27</v>
      </c>
      <c r="BF336" s="140">
        <f>IF(N336="snížená",J336,0)</f>
        <v>0</v>
      </c>
      <c r="BG336" s="140">
        <f>IF(N336="zákl. přenesená",J336,0)</f>
        <v>0</v>
      </c>
      <c r="BH336" s="140">
        <f>IF(N336="sníž. přenesená",J336,0)</f>
        <v>0</v>
      </c>
      <c r="BI336" s="140">
        <f>IF(N336="nulová",J336,0)</f>
        <v>0</v>
      </c>
      <c r="BJ336" s="17" t="s">
        <v>84</v>
      </c>
      <c r="BK336" s="140">
        <f>ROUND(I336*H336,2)</f>
        <v>1.27</v>
      </c>
      <c r="BL336" s="17" t="s">
        <v>261</v>
      </c>
      <c r="BM336" s="139" t="s">
        <v>1107</v>
      </c>
    </row>
    <row r="337" spans="2:65" s="1" customFormat="1">
      <c r="B337" s="33"/>
      <c r="D337" s="141" t="s">
        <v>163</v>
      </c>
      <c r="F337" s="142" t="s">
        <v>580</v>
      </c>
      <c r="I337" s="143"/>
      <c r="L337" s="33"/>
      <c r="M337" s="144"/>
      <c r="T337" s="54"/>
      <c r="AT337" s="17" t="s">
        <v>163</v>
      </c>
      <c r="AU337" s="17" t="s">
        <v>86</v>
      </c>
    </row>
    <row r="338" spans="2:65" s="11" customFormat="1" ht="22.9" customHeight="1">
      <c r="B338" s="116"/>
      <c r="D338" s="117" t="s">
        <v>75</v>
      </c>
      <c r="E338" s="126" t="s">
        <v>594</v>
      </c>
      <c r="F338" s="126" t="s">
        <v>595</v>
      </c>
      <c r="I338" s="119"/>
      <c r="J338" s="127">
        <f>BK338</f>
        <v>7566.69</v>
      </c>
      <c r="L338" s="116"/>
      <c r="M338" s="121"/>
      <c r="P338" s="122">
        <f>SUM(P339:P357)</f>
        <v>0</v>
      </c>
      <c r="R338" s="122">
        <f>SUM(R339:R357)</f>
        <v>2.5999999999999999E-2</v>
      </c>
      <c r="T338" s="123">
        <f>SUM(T339:T357)</f>
        <v>0.05</v>
      </c>
      <c r="AR338" s="117" t="s">
        <v>86</v>
      </c>
      <c r="AT338" s="124" t="s">
        <v>75</v>
      </c>
      <c r="AU338" s="124" t="s">
        <v>84</v>
      </c>
      <c r="AY338" s="117" t="s">
        <v>153</v>
      </c>
      <c r="BK338" s="125">
        <f>SUM(BK339:BK357)</f>
        <v>7566.69</v>
      </c>
    </row>
    <row r="339" spans="2:65" s="1" customFormat="1" ht="16.5" customHeight="1">
      <c r="B339" s="33"/>
      <c r="C339" s="128" t="s">
        <v>567</v>
      </c>
      <c r="D339" s="128" t="s">
        <v>156</v>
      </c>
      <c r="E339" s="129" t="s">
        <v>602</v>
      </c>
      <c r="F339" s="130" t="s">
        <v>603</v>
      </c>
      <c r="G339" s="131" t="s">
        <v>271</v>
      </c>
      <c r="H339" s="132">
        <v>2</v>
      </c>
      <c r="I339" s="133">
        <v>36.729999999999997</v>
      </c>
      <c r="J339" s="134">
        <f>ROUND(I339*H339,2)</f>
        <v>73.459999999999994</v>
      </c>
      <c r="K339" s="130" t="s">
        <v>160</v>
      </c>
      <c r="L339" s="33"/>
      <c r="M339" s="135" t="s">
        <v>32</v>
      </c>
      <c r="N339" s="136" t="s">
        <v>47</v>
      </c>
      <c r="P339" s="137">
        <f>O339*H339</f>
        <v>0</v>
      </c>
      <c r="Q339" s="137">
        <v>0</v>
      </c>
      <c r="R339" s="137">
        <f>Q339*H339</f>
        <v>0</v>
      </c>
      <c r="S339" s="137">
        <v>2.4E-2</v>
      </c>
      <c r="T339" s="138">
        <f>S339*H339</f>
        <v>4.8000000000000001E-2</v>
      </c>
      <c r="AR339" s="139" t="s">
        <v>261</v>
      </c>
      <c r="AT339" s="139" t="s">
        <v>156</v>
      </c>
      <c r="AU339" s="139" t="s">
        <v>86</v>
      </c>
      <c r="AY339" s="17" t="s">
        <v>153</v>
      </c>
      <c r="BE339" s="140">
        <f>IF(N339="základní",J339,0)</f>
        <v>73.459999999999994</v>
      </c>
      <c r="BF339" s="140">
        <f>IF(N339="snížená",J339,0)</f>
        <v>0</v>
      </c>
      <c r="BG339" s="140">
        <f>IF(N339="zákl. přenesená",J339,0)</f>
        <v>0</v>
      </c>
      <c r="BH339" s="140">
        <f>IF(N339="sníž. přenesená",J339,0)</f>
        <v>0</v>
      </c>
      <c r="BI339" s="140">
        <f>IF(N339="nulová",J339,0)</f>
        <v>0</v>
      </c>
      <c r="BJ339" s="17" t="s">
        <v>84</v>
      </c>
      <c r="BK339" s="140">
        <f>ROUND(I339*H339,2)</f>
        <v>73.459999999999994</v>
      </c>
      <c r="BL339" s="17" t="s">
        <v>261</v>
      </c>
      <c r="BM339" s="139" t="s">
        <v>1108</v>
      </c>
    </row>
    <row r="340" spans="2:65" s="1" customFormat="1">
      <c r="B340" s="33"/>
      <c r="D340" s="141" t="s">
        <v>163</v>
      </c>
      <c r="F340" s="142" t="s">
        <v>605</v>
      </c>
      <c r="I340" s="143"/>
      <c r="L340" s="33"/>
      <c r="M340" s="144"/>
      <c r="T340" s="54"/>
      <c r="AT340" s="17" t="s">
        <v>163</v>
      </c>
      <c r="AU340" s="17" t="s">
        <v>86</v>
      </c>
    </row>
    <row r="341" spans="2:65" s="12" customFormat="1">
      <c r="B341" s="145"/>
      <c r="D341" s="146" t="s">
        <v>165</v>
      </c>
      <c r="E341" s="147" t="s">
        <v>32</v>
      </c>
      <c r="F341" s="148" t="s">
        <v>176</v>
      </c>
      <c r="H341" s="147" t="s">
        <v>32</v>
      </c>
      <c r="I341" s="149"/>
      <c r="L341" s="145"/>
      <c r="M341" s="150"/>
      <c r="T341" s="151"/>
      <c r="AT341" s="147" t="s">
        <v>165</v>
      </c>
      <c r="AU341" s="147" t="s">
        <v>86</v>
      </c>
      <c r="AV341" s="12" t="s">
        <v>84</v>
      </c>
      <c r="AW341" s="12" t="s">
        <v>37</v>
      </c>
      <c r="AX341" s="12" t="s">
        <v>76</v>
      </c>
      <c r="AY341" s="147" t="s">
        <v>153</v>
      </c>
    </row>
    <row r="342" spans="2:65" s="13" customFormat="1">
      <c r="B342" s="152"/>
      <c r="D342" s="146" t="s">
        <v>165</v>
      </c>
      <c r="E342" s="153" t="s">
        <v>32</v>
      </c>
      <c r="F342" s="154" t="s">
        <v>84</v>
      </c>
      <c r="H342" s="155">
        <v>1</v>
      </c>
      <c r="I342" s="156"/>
      <c r="L342" s="152"/>
      <c r="M342" s="157"/>
      <c r="T342" s="158"/>
      <c r="AT342" s="153" t="s">
        <v>165</v>
      </c>
      <c r="AU342" s="153" t="s">
        <v>86</v>
      </c>
      <c r="AV342" s="13" t="s">
        <v>86</v>
      </c>
      <c r="AW342" s="13" t="s">
        <v>37</v>
      </c>
      <c r="AX342" s="13" t="s">
        <v>76</v>
      </c>
      <c r="AY342" s="153" t="s">
        <v>153</v>
      </c>
    </row>
    <row r="343" spans="2:65" s="12" customFormat="1">
      <c r="B343" s="145"/>
      <c r="D343" s="146" t="s">
        <v>165</v>
      </c>
      <c r="E343" s="147" t="s">
        <v>32</v>
      </c>
      <c r="F343" s="148" t="s">
        <v>858</v>
      </c>
      <c r="H343" s="147" t="s">
        <v>32</v>
      </c>
      <c r="I343" s="149"/>
      <c r="L343" s="145"/>
      <c r="M343" s="150"/>
      <c r="T343" s="151"/>
      <c r="AT343" s="147" t="s">
        <v>165</v>
      </c>
      <c r="AU343" s="147" t="s">
        <v>86</v>
      </c>
      <c r="AV343" s="12" t="s">
        <v>84</v>
      </c>
      <c r="AW343" s="12" t="s">
        <v>37</v>
      </c>
      <c r="AX343" s="12" t="s">
        <v>76</v>
      </c>
      <c r="AY343" s="147" t="s">
        <v>153</v>
      </c>
    </row>
    <row r="344" spans="2:65" s="13" customFormat="1">
      <c r="B344" s="152"/>
      <c r="D344" s="146" t="s">
        <v>165</v>
      </c>
      <c r="E344" s="153" t="s">
        <v>32</v>
      </c>
      <c r="F344" s="154" t="s">
        <v>84</v>
      </c>
      <c r="H344" s="155">
        <v>1</v>
      </c>
      <c r="I344" s="156"/>
      <c r="L344" s="152"/>
      <c r="M344" s="157"/>
      <c r="T344" s="158"/>
      <c r="AT344" s="153" t="s">
        <v>165</v>
      </c>
      <c r="AU344" s="153" t="s">
        <v>86</v>
      </c>
      <c r="AV344" s="13" t="s">
        <v>86</v>
      </c>
      <c r="AW344" s="13" t="s">
        <v>37</v>
      </c>
      <c r="AX344" s="13" t="s">
        <v>76</v>
      </c>
      <c r="AY344" s="153" t="s">
        <v>153</v>
      </c>
    </row>
    <row r="345" spans="2:65" s="14" customFormat="1">
      <c r="B345" s="159"/>
      <c r="D345" s="146" t="s">
        <v>165</v>
      </c>
      <c r="E345" s="160" t="s">
        <v>32</v>
      </c>
      <c r="F345" s="161" t="s">
        <v>178</v>
      </c>
      <c r="H345" s="162">
        <v>2</v>
      </c>
      <c r="I345" s="163"/>
      <c r="L345" s="159"/>
      <c r="M345" s="164"/>
      <c r="T345" s="165"/>
      <c r="AT345" s="160" t="s">
        <v>165</v>
      </c>
      <c r="AU345" s="160" t="s">
        <v>86</v>
      </c>
      <c r="AV345" s="14" t="s">
        <v>161</v>
      </c>
      <c r="AW345" s="14" t="s">
        <v>37</v>
      </c>
      <c r="AX345" s="14" t="s">
        <v>84</v>
      </c>
      <c r="AY345" s="160" t="s">
        <v>153</v>
      </c>
    </row>
    <row r="346" spans="2:65" s="1" customFormat="1" ht="16.5" customHeight="1">
      <c r="B346" s="33"/>
      <c r="C346" s="128" t="s">
        <v>572</v>
      </c>
      <c r="D346" s="128" t="s">
        <v>156</v>
      </c>
      <c r="E346" s="129" t="s">
        <v>597</v>
      </c>
      <c r="F346" s="130" t="s">
        <v>598</v>
      </c>
      <c r="G346" s="131" t="s">
        <v>271</v>
      </c>
      <c r="H346" s="132">
        <v>2</v>
      </c>
      <c r="I346" s="133">
        <v>36.729999999999997</v>
      </c>
      <c r="J346" s="134">
        <f>ROUND(I346*H346,2)</f>
        <v>73.459999999999994</v>
      </c>
      <c r="K346" s="130" t="s">
        <v>160</v>
      </c>
      <c r="L346" s="33"/>
      <c r="M346" s="135" t="s">
        <v>32</v>
      </c>
      <c r="N346" s="136" t="s">
        <v>47</v>
      </c>
      <c r="P346" s="137">
        <f>O346*H346</f>
        <v>0</v>
      </c>
      <c r="Q346" s="137">
        <v>0</v>
      </c>
      <c r="R346" s="137">
        <f>Q346*H346</f>
        <v>0</v>
      </c>
      <c r="S346" s="137">
        <v>1E-3</v>
      </c>
      <c r="T346" s="138">
        <f>S346*H346</f>
        <v>2E-3</v>
      </c>
      <c r="AR346" s="139" t="s">
        <v>261</v>
      </c>
      <c r="AT346" s="139" t="s">
        <v>156</v>
      </c>
      <c r="AU346" s="139" t="s">
        <v>86</v>
      </c>
      <c r="AY346" s="17" t="s">
        <v>153</v>
      </c>
      <c r="BE346" s="140">
        <f>IF(N346="základní",J346,0)</f>
        <v>73.459999999999994</v>
      </c>
      <c r="BF346" s="140">
        <f>IF(N346="snížená",J346,0)</f>
        <v>0</v>
      </c>
      <c r="BG346" s="140">
        <f>IF(N346="zákl. přenesená",J346,0)</f>
        <v>0</v>
      </c>
      <c r="BH346" s="140">
        <f>IF(N346="sníž. přenesená",J346,0)</f>
        <v>0</v>
      </c>
      <c r="BI346" s="140">
        <f>IF(N346="nulová",J346,0)</f>
        <v>0</v>
      </c>
      <c r="BJ346" s="17" t="s">
        <v>84</v>
      </c>
      <c r="BK346" s="140">
        <f>ROUND(I346*H346,2)</f>
        <v>73.459999999999994</v>
      </c>
      <c r="BL346" s="17" t="s">
        <v>261</v>
      </c>
      <c r="BM346" s="139" t="s">
        <v>1109</v>
      </c>
    </row>
    <row r="347" spans="2:65" s="1" customFormat="1">
      <c r="B347" s="33"/>
      <c r="D347" s="141" t="s">
        <v>163</v>
      </c>
      <c r="F347" s="142" t="s">
        <v>600</v>
      </c>
      <c r="I347" s="143"/>
      <c r="L347" s="33"/>
      <c r="M347" s="144"/>
      <c r="T347" s="54"/>
      <c r="AT347" s="17" t="s">
        <v>163</v>
      </c>
      <c r="AU347" s="17" t="s">
        <v>86</v>
      </c>
    </row>
    <row r="348" spans="2:65" s="12" customFormat="1">
      <c r="B348" s="145"/>
      <c r="D348" s="146" t="s">
        <v>165</v>
      </c>
      <c r="E348" s="147" t="s">
        <v>32</v>
      </c>
      <c r="F348" s="148" t="s">
        <v>176</v>
      </c>
      <c r="H348" s="147" t="s">
        <v>32</v>
      </c>
      <c r="I348" s="149"/>
      <c r="L348" s="145"/>
      <c r="M348" s="150"/>
      <c r="T348" s="151"/>
      <c r="AT348" s="147" t="s">
        <v>165</v>
      </c>
      <c r="AU348" s="147" t="s">
        <v>86</v>
      </c>
      <c r="AV348" s="12" t="s">
        <v>84</v>
      </c>
      <c r="AW348" s="12" t="s">
        <v>37</v>
      </c>
      <c r="AX348" s="12" t="s">
        <v>76</v>
      </c>
      <c r="AY348" s="147" t="s">
        <v>153</v>
      </c>
    </row>
    <row r="349" spans="2:65" s="13" customFormat="1">
      <c r="B349" s="152"/>
      <c r="D349" s="146" t="s">
        <v>165</v>
      </c>
      <c r="E349" s="153" t="s">
        <v>32</v>
      </c>
      <c r="F349" s="154" t="s">
        <v>84</v>
      </c>
      <c r="H349" s="155">
        <v>1</v>
      </c>
      <c r="I349" s="156"/>
      <c r="L349" s="152"/>
      <c r="M349" s="157"/>
      <c r="T349" s="158"/>
      <c r="AT349" s="153" t="s">
        <v>165</v>
      </c>
      <c r="AU349" s="153" t="s">
        <v>86</v>
      </c>
      <c r="AV349" s="13" t="s">
        <v>86</v>
      </c>
      <c r="AW349" s="13" t="s">
        <v>37</v>
      </c>
      <c r="AX349" s="13" t="s">
        <v>76</v>
      </c>
      <c r="AY349" s="153" t="s">
        <v>153</v>
      </c>
    </row>
    <row r="350" spans="2:65" s="12" customFormat="1">
      <c r="B350" s="145"/>
      <c r="D350" s="146" t="s">
        <v>165</v>
      </c>
      <c r="E350" s="147" t="s">
        <v>32</v>
      </c>
      <c r="F350" s="148" t="s">
        <v>858</v>
      </c>
      <c r="H350" s="147" t="s">
        <v>32</v>
      </c>
      <c r="I350" s="149"/>
      <c r="L350" s="145"/>
      <c r="M350" s="150"/>
      <c r="T350" s="151"/>
      <c r="AT350" s="147" t="s">
        <v>165</v>
      </c>
      <c r="AU350" s="147" t="s">
        <v>86</v>
      </c>
      <c r="AV350" s="12" t="s">
        <v>84</v>
      </c>
      <c r="AW350" s="12" t="s">
        <v>37</v>
      </c>
      <c r="AX350" s="12" t="s">
        <v>76</v>
      </c>
      <c r="AY350" s="147" t="s">
        <v>153</v>
      </c>
    </row>
    <row r="351" spans="2:65" s="13" customFormat="1">
      <c r="B351" s="152"/>
      <c r="D351" s="146" t="s">
        <v>165</v>
      </c>
      <c r="E351" s="153" t="s">
        <v>32</v>
      </c>
      <c r="F351" s="154" t="s">
        <v>84</v>
      </c>
      <c r="H351" s="155">
        <v>1</v>
      </c>
      <c r="I351" s="156"/>
      <c r="L351" s="152"/>
      <c r="M351" s="157"/>
      <c r="T351" s="158"/>
      <c r="AT351" s="153" t="s">
        <v>165</v>
      </c>
      <c r="AU351" s="153" t="s">
        <v>86</v>
      </c>
      <c r="AV351" s="13" t="s">
        <v>86</v>
      </c>
      <c r="AW351" s="13" t="s">
        <v>37</v>
      </c>
      <c r="AX351" s="13" t="s">
        <v>76</v>
      </c>
      <c r="AY351" s="153" t="s">
        <v>153</v>
      </c>
    </row>
    <row r="352" spans="2:65" s="14" customFormat="1">
      <c r="B352" s="159"/>
      <c r="D352" s="146" t="s">
        <v>165</v>
      </c>
      <c r="E352" s="160" t="s">
        <v>32</v>
      </c>
      <c r="F352" s="161" t="s">
        <v>178</v>
      </c>
      <c r="H352" s="162">
        <v>2</v>
      </c>
      <c r="I352" s="163"/>
      <c r="L352" s="159"/>
      <c r="M352" s="164"/>
      <c r="T352" s="165"/>
      <c r="AT352" s="160" t="s">
        <v>165</v>
      </c>
      <c r="AU352" s="160" t="s">
        <v>86</v>
      </c>
      <c r="AV352" s="14" t="s">
        <v>161</v>
      </c>
      <c r="AW352" s="14" t="s">
        <v>37</v>
      </c>
      <c r="AX352" s="14" t="s">
        <v>84</v>
      </c>
      <c r="AY352" s="160" t="s">
        <v>153</v>
      </c>
    </row>
    <row r="353" spans="2:65" s="1" customFormat="1" ht="24.2" customHeight="1">
      <c r="B353" s="33"/>
      <c r="C353" s="128" t="s">
        <v>576</v>
      </c>
      <c r="D353" s="128" t="s">
        <v>156</v>
      </c>
      <c r="E353" s="129" t="s">
        <v>607</v>
      </c>
      <c r="F353" s="130" t="s">
        <v>608</v>
      </c>
      <c r="G353" s="131" t="s">
        <v>271</v>
      </c>
      <c r="H353" s="132">
        <v>2</v>
      </c>
      <c r="I353" s="133">
        <v>800.47</v>
      </c>
      <c r="J353" s="134">
        <f>ROUND(I353*H353,2)</f>
        <v>1600.94</v>
      </c>
      <c r="K353" s="130" t="s">
        <v>160</v>
      </c>
      <c r="L353" s="33"/>
      <c r="M353" s="135" t="s">
        <v>32</v>
      </c>
      <c r="N353" s="136" t="s">
        <v>47</v>
      </c>
      <c r="P353" s="137">
        <f>O353*H353</f>
        <v>0</v>
      </c>
      <c r="Q353" s="137">
        <v>0</v>
      </c>
      <c r="R353" s="137">
        <f>Q353*H353</f>
        <v>0</v>
      </c>
      <c r="S353" s="137">
        <v>0</v>
      </c>
      <c r="T353" s="138">
        <f>S353*H353</f>
        <v>0</v>
      </c>
      <c r="AR353" s="139" t="s">
        <v>261</v>
      </c>
      <c r="AT353" s="139" t="s">
        <v>156</v>
      </c>
      <c r="AU353" s="139" t="s">
        <v>86</v>
      </c>
      <c r="AY353" s="17" t="s">
        <v>153</v>
      </c>
      <c r="BE353" s="140">
        <f>IF(N353="základní",J353,0)</f>
        <v>1600.94</v>
      </c>
      <c r="BF353" s="140">
        <f>IF(N353="snížená",J353,0)</f>
        <v>0</v>
      </c>
      <c r="BG353" s="140">
        <f>IF(N353="zákl. přenesená",J353,0)</f>
        <v>0</v>
      </c>
      <c r="BH353" s="140">
        <f>IF(N353="sníž. přenesená",J353,0)</f>
        <v>0</v>
      </c>
      <c r="BI353" s="140">
        <f>IF(N353="nulová",J353,0)</f>
        <v>0</v>
      </c>
      <c r="BJ353" s="17" t="s">
        <v>84</v>
      </c>
      <c r="BK353" s="140">
        <f>ROUND(I353*H353,2)</f>
        <v>1600.94</v>
      </c>
      <c r="BL353" s="17" t="s">
        <v>261</v>
      </c>
      <c r="BM353" s="139" t="s">
        <v>1110</v>
      </c>
    </row>
    <row r="354" spans="2:65" s="1" customFormat="1">
      <c r="B354" s="33"/>
      <c r="D354" s="141" t="s">
        <v>163</v>
      </c>
      <c r="F354" s="142" t="s">
        <v>610</v>
      </c>
      <c r="I354" s="143"/>
      <c r="L354" s="33"/>
      <c r="M354" s="144"/>
      <c r="T354" s="54"/>
      <c r="AT354" s="17" t="s">
        <v>163</v>
      </c>
      <c r="AU354" s="17" t="s">
        <v>86</v>
      </c>
    </row>
    <row r="355" spans="2:65" s="1" customFormat="1" ht="24.2" customHeight="1">
      <c r="B355" s="33"/>
      <c r="C355" s="166" t="s">
        <v>583</v>
      </c>
      <c r="D355" s="166" t="s">
        <v>231</v>
      </c>
      <c r="E355" s="167" t="s">
        <v>612</v>
      </c>
      <c r="F355" s="168" t="s">
        <v>613</v>
      </c>
      <c r="G355" s="169" t="s">
        <v>271</v>
      </c>
      <c r="H355" s="170">
        <v>2</v>
      </c>
      <c r="I355" s="171">
        <v>2892.89</v>
      </c>
      <c r="J355" s="172">
        <f>ROUND(I355*H355,2)</f>
        <v>5785.78</v>
      </c>
      <c r="K355" s="168" t="s">
        <v>264</v>
      </c>
      <c r="L355" s="173"/>
      <c r="M355" s="174" t="s">
        <v>32</v>
      </c>
      <c r="N355" s="175" t="s">
        <v>47</v>
      </c>
      <c r="P355" s="137">
        <f>O355*H355</f>
        <v>0</v>
      </c>
      <c r="Q355" s="137">
        <v>1.2999999999999999E-2</v>
      </c>
      <c r="R355" s="137">
        <f>Q355*H355</f>
        <v>2.5999999999999999E-2</v>
      </c>
      <c r="S355" s="137">
        <v>0</v>
      </c>
      <c r="T355" s="138">
        <f>S355*H355</f>
        <v>0</v>
      </c>
      <c r="AR355" s="139" t="s">
        <v>354</v>
      </c>
      <c r="AT355" s="139" t="s">
        <v>231</v>
      </c>
      <c r="AU355" s="139" t="s">
        <v>86</v>
      </c>
      <c r="AY355" s="17" t="s">
        <v>153</v>
      </c>
      <c r="BE355" s="140">
        <f>IF(N355="základní",J355,0)</f>
        <v>5785.78</v>
      </c>
      <c r="BF355" s="140">
        <f>IF(N355="snížená",J355,0)</f>
        <v>0</v>
      </c>
      <c r="BG355" s="140">
        <f>IF(N355="zákl. přenesená",J355,0)</f>
        <v>0</v>
      </c>
      <c r="BH355" s="140">
        <f>IF(N355="sníž. přenesená",J355,0)</f>
        <v>0</v>
      </c>
      <c r="BI355" s="140">
        <f>IF(N355="nulová",J355,0)</f>
        <v>0</v>
      </c>
      <c r="BJ355" s="17" t="s">
        <v>84</v>
      </c>
      <c r="BK355" s="140">
        <f>ROUND(I355*H355,2)</f>
        <v>5785.78</v>
      </c>
      <c r="BL355" s="17" t="s">
        <v>261</v>
      </c>
      <c r="BM355" s="139" t="s">
        <v>1111</v>
      </c>
    </row>
    <row r="356" spans="2:65" s="1" customFormat="1" ht="24.2" customHeight="1">
      <c r="B356" s="33"/>
      <c r="C356" s="128" t="s">
        <v>589</v>
      </c>
      <c r="D356" s="128" t="s">
        <v>156</v>
      </c>
      <c r="E356" s="129" t="s">
        <v>655</v>
      </c>
      <c r="F356" s="130" t="s">
        <v>656</v>
      </c>
      <c r="G356" s="131" t="s">
        <v>294</v>
      </c>
      <c r="H356" s="132">
        <v>2.5999999999999999E-2</v>
      </c>
      <c r="I356" s="133">
        <v>1271.33</v>
      </c>
      <c r="J356" s="134">
        <f>ROUND(I356*H356,2)</f>
        <v>33.049999999999997</v>
      </c>
      <c r="K356" s="130" t="s">
        <v>160</v>
      </c>
      <c r="L356" s="33"/>
      <c r="M356" s="135" t="s">
        <v>32</v>
      </c>
      <c r="N356" s="136" t="s">
        <v>47</v>
      </c>
      <c r="P356" s="137">
        <f>O356*H356</f>
        <v>0</v>
      </c>
      <c r="Q356" s="137">
        <v>0</v>
      </c>
      <c r="R356" s="137">
        <f>Q356*H356</f>
        <v>0</v>
      </c>
      <c r="S356" s="137">
        <v>0</v>
      </c>
      <c r="T356" s="138">
        <f>S356*H356</f>
        <v>0</v>
      </c>
      <c r="AR356" s="139" t="s">
        <v>261</v>
      </c>
      <c r="AT356" s="139" t="s">
        <v>156</v>
      </c>
      <c r="AU356" s="139" t="s">
        <v>86</v>
      </c>
      <c r="AY356" s="17" t="s">
        <v>153</v>
      </c>
      <c r="BE356" s="140">
        <f>IF(N356="základní",J356,0)</f>
        <v>33.049999999999997</v>
      </c>
      <c r="BF356" s="140">
        <f>IF(N356="snížená",J356,0)</f>
        <v>0</v>
      </c>
      <c r="BG356" s="140">
        <f>IF(N356="zákl. přenesená",J356,0)</f>
        <v>0</v>
      </c>
      <c r="BH356" s="140">
        <f>IF(N356="sníž. přenesená",J356,0)</f>
        <v>0</v>
      </c>
      <c r="BI356" s="140">
        <f>IF(N356="nulová",J356,0)</f>
        <v>0</v>
      </c>
      <c r="BJ356" s="17" t="s">
        <v>84</v>
      </c>
      <c r="BK356" s="140">
        <f>ROUND(I356*H356,2)</f>
        <v>33.049999999999997</v>
      </c>
      <c r="BL356" s="17" t="s">
        <v>261</v>
      </c>
      <c r="BM356" s="139" t="s">
        <v>1112</v>
      </c>
    </row>
    <row r="357" spans="2:65" s="1" customFormat="1">
      <c r="B357" s="33"/>
      <c r="D357" s="141" t="s">
        <v>163</v>
      </c>
      <c r="F357" s="142" t="s">
        <v>658</v>
      </c>
      <c r="I357" s="143"/>
      <c r="L357" s="33"/>
      <c r="M357" s="144"/>
      <c r="T357" s="54"/>
      <c r="AT357" s="17" t="s">
        <v>163</v>
      </c>
      <c r="AU357" s="17" t="s">
        <v>86</v>
      </c>
    </row>
    <row r="358" spans="2:65" s="11" customFormat="1" ht="22.9" customHeight="1">
      <c r="B358" s="116"/>
      <c r="D358" s="117" t="s">
        <v>75</v>
      </c>
      <c r="E358" s="126" t="s">
        <v>659</v>
      </c>
      <c r="F358" s="126" t="s">
        <v>660</v>
      </c>
      <c r="I358" s="119"/>
      <c r="J358" s="127">
        <f>BK358</f>
        <v>1144.53</v>
      </c>
      <c r="L358" s="116"/>
      <c r="M358" s="121"/>
      <c r="P358" s="122">
        <f>SUM(P359:P370)</f>
        <v>0</v>
      </c>
      <c r="R358" s="122">
        <f>SUM(R359:R370)</f>
        <v>1.4116999999999999E-3</v>
      </c>
      <c r="T358" s="123">
        <f>SUM(T359:T370)</f>
        <v>5.0000000000000001E-4</v>
      </c>
      <c r="AR358" s="117" t="s">
        <v>86</v>
      </c>
      <c r="AT358" s="124" t="s">
        <v>75</v>
      </c>
      <c r="AU358" s="124" t="s">
        <v>84</v>
      </c>
      <c r="AY358" s="117" t="s">
        <v>153</v>
      </c>
      <c r="BK358" s="125">
        <f>SUM(BK359:BK370)</f>
        <v>1144.53</v>
      </c>
    </row>
    <row r="359" spans="2:65" s="1" customFormat="1" ht="16.5" customHeight="1">
      <c r="B359" s="33"/>
      <c r="C359" s="128" t="s">
        <v>596</v>
      </c>
      <c r="D359" s="128" t="s">
        <v>156</v>
      </c>
      <c r="E359" s="129" t="s">
        <v>662</v>
      </c>
      <c r="F359" s="130" t="s">
        <v>663</v>
      </c>
      <c r="G359" s="131" t="s">
        <v>271</v>
      </c>
      <c r="H359" s="132">
        <v>1</v>
      </c>
      <c r="I359" s="133">
        <v>226.01</v>
      </c>
      <c r="J359" s="134">
        <f>ROUND(I359*H359,2)</f>
        <v>226.01</v>
      </c>
      <c r="K359" s="130" t="s">
        <v>160</v>
      </c>
      <c r="L359" s="33"/>
      <c r="M359" s="135" t="s">
        <v>32</v>
      </c>
      <c r="N359" s="136" t="s">
        <v>47</v>
      </c>
      <c r="P359" s="137">
        <f>O359*H359</f>
        <v>0</v>
      </c>
      <c r="Q359" s="137">
        <v>0</v>
      </c>
      <c r="R359" s="137">
        <f>Q359*H359</f>
        <v>0</v>
      </c>
      <c r="S359" s="137">
        <v>5.0000000000000001E-4</v>
      </c>
      <c r="T359" s="138">
        <f>S359*H359</f>
        <v>5.0000000000000001E-4</v>
      </c>
      <c r="AR359" s="139" t="s">
        <v>261</v>
      </c>
      <c r="AT359" s="139" t="s">
        <v>156</v>
      </c>
      <c r="AU359" s="139" t="s">
        <v>86</v>
      </c>
      <c r="AY359" s="17" t="s">
        <v>153</v>
      </c>
      <c r="BE359" s="140">
        <f>IF(N359="základní",J359,0)</f>
        <v>226.01</v>
      </c>
      <c r="BF359" s="140">
        <f>IF(N359="snížená",J359,0)</f>
        <v>0</v>
      </c>
      <c r="BG359" s="140">
        <f>IF(N359="zákl. přenesená",J359,0)</f>
        <v>0</v>
      </c>
      <c r="BH359" s="140">
        <f>IF(N359="sníž. přenesená",J359,0)</f>
        <v>0</v>
      </c>
      <c r="BI359" s="140">
        <f>IF(N359="nulová",J359,0)</f>
        <v>0</v>
      </c>
      <c r="BJ359" s="17" t="s">
        <v>84</v>
      </c>
      <c r="BK359" s="140">
        <f>ROUND(I359*H359,2)</f>
        <v>226.01</v>
      </c>
      <c r="BL359" s="17" t="s">
        <v>261</v>
      </c>
      <c r="BM359" s="139" t="s">
        <v>1113</v>
      </c>
    </row>
    <row r="360" spans="2:65" s="1" customFormat="1">
      <c r="B360" s="33"/>
      <c r="D360" s="141" t="s">
        <v>163</v>
      </c>
      <c r="F360" s="142" t="s">
        <v>665</v>
      </c>
      <c r="I360" s="143"/>
      <c r="L360" s="33"/>
      <c r="M360" s="144"/>
      <c r="T360" s="54"/>
      <c r="AT360" s="17" t="s">
        <v>163</v>
      </c>
      <c r="AU360" s="17" t="s">
        <v>86</v>
      </c>
    </row>
    <row r="361" spans="2:65" s="12" customFormat="1">
      <c r="B361" s="145"/>
      <c r="D361" s="146" t="s">
        <v>165</v>
      </c>
      <c r="E361" s="147" t="s">
        <v>32</v>
      </c>
      <c r="F361" s="148" t="s">
        <v>858</v>
      </c>
      <c r="H361" s="147" t="s">
        <v>32</v>
      </c>
      <c r="I361" s="149"/>
      <c r="L361" s="145"/>
      <c r="M361" s="150"/>
      <c r="T361" s="151"/>
      <c r="AT361" s="147" t="s">
        <v>165</v>
      </c>
      <c r="AU361" s="147" t="s">
        <v>86</v>
      </c>
      <c r="AV361" s="12" t="s">
        <v>84</v>
      </c>
      <c r="AW361" s="12" t="s">
        <v>37</v>
      </c>
      <c r="AX361" s="12" t="s">
        <v>76</v>
      </c>
      <c r="AY361" s="147" t="s">
        <v>153</v>
      </c>
    </row>
    <row r="362" spans="2:65" s="13" customFormat="1">
      <c r="B362" s="152"/>
      <c r="D362" s="146" t="s">
        <v>165</v>
      </c>
      <c r="E362" s="153" t="s">
        <v>32</v>
      </c>
      <c r="F362" s="154" t="s">
        <v>84</v>
      </c>
      <c r="H362" s="155">
        <v>1</v>
      </c>
      <c r="I362" s="156"/>
      <c r="L362" s="152"/>
      <c r="M362" s="157"/>
      <c r="T362" s="158"/>
      <c r="AT362" s="153" t="s">
        <v>165</v>
      </c>
      <c r="AU362" s="153" t="s">
        <v>86</v>
      </c>
      <c r="AV362" s="13" t="s">
        <v>86</v>
      </c>
      <c r="AW362" s="13" t="s">
        <v>37</v>
      </c>
      <c r="AX362" s="13" t="s">
        <v>76</v>
      </c>
      <c r="AY362" s="153" t="s">
        <v>153</v>
      </c>
    </row>
    <row r="363" spans="2:65" s="14" customFormat="1">
      <c r="B363" s="159"/>
      <c r="D363" s="146" t="s">
        <v>165</v>
      </c>
      <c r="E363" s="160" t="s">
        <v>32</v>
      </c>
      <c r="F363" s="161" t="s">
        <v>178</v>
      </c>
      <c r="H363" s="162">
        <v>1</v>
      </c>
      <c r="I363" s="163"/>
      <c r="L363" s="159"/>
      <c r="M363" s="164"/>
      <c r="T363" s="165"/>
      <c r="AT363" s="160" t="s">
        <v>165</v>
      </c>
      <c r="AU363" s="160" t="s">
        <v>86</v>
      </c>
      <c r="AV363" s="14" t="s">
        <v>161</v>
      </c>
      <c r="AW363" s="14" t="s">
        <v>37</v>
      </c>
      <c r="AX363" s="14" t="s">
        <v>84</v>
      </c>
      <c r="AY363" s="160" t="s">
        <v>153</v>
      </c>
    </row>
    <row r="364" spans="2:65" s="1" customFormat="1" ht="24.2" customHeight="1">
      <c r="B364" s="33"/>
      <c r="C364" s="128" t="s">
        <v>601</v>
      </c>
      <c r="D364" s="128" t="s">
        <v>156</v>
      </c>
      <c r="E364" s="129" t="s">
        <v>667</v>
      </c>
      <c r="F364" s="130" t="s">
        <v>668</v>
      </c>
      <c r="G364" s="131" t="s">
        <v>159</v>
      </c>
      <c r="H364" s="132">
        <v>0.09</v>
      </c>
      <c r="I364" s="133">
        <v>3662.28</v>
      </c>
      <c r="J364" s="134">
        <f>ROUND(I364*H364,2)</f>
        <v>329.61</v>
      </c>
      <c r="K364" s="130" t="s">
        <v>160</v>
      </c>
      <c r="L364" s="33"/>
      <c r="M364" s="135" t="s">
        <v>32</v>
      </c>
      <c r="N364" s="136" t="s">
        <v>47</v>
      </c>
      <c r="P364" s="137">
        <f>O364*H364</f>
        <v>0</v>
      </c>
      <c r="Q364" s="137">
        <v>1.2999999999999999E-4</v>
      </c>
      <c r="R364" s="137">
        <f>Q364*H364</f>
        <v>1.1699999999999998E-5</v>
      </c>
      <c r="S364" s="137">
        <v>0</v>
      </c>
      <c r="T364" s="138">
        <f>S364*H364</f>
        <v>0</v>
      </c>
      <c r="AR364" s="139" t="s">
        <v>261</v>
      </c>
      <c r="AT364" s="139" t="s">
        <v>156</v>
      </c>
      <c r="AU364" s="139" t="s">
        <v>86</v>
      </c>
      <c r="AY364" s="17" t="s">
        <v>153</v>
      </c>
      <c r="BE364" s="140">
        <f>IF(N364="základní",J364,0)</f>
        <v>329.61</v>
      </c>
      <c r="BF364" s="140">
        <f>IF(N364="snížená",J364,0)</f>
        <v>0</v>
      </c>
      <c r="BG364" s="140">
        <f>IF(N364="zákl. přenesená",J364,0)</f>
        <v>0</v>
      </c>
      <c r="BH364" s="140">
        <f>IF(N364="sníž. přenesená",J364,0)</f>
        <v>0</v>
      </c>
      <c r="BI364" s="140">
        <f>IF(N364="nulová",J364,0)</f>
        <v>0</v>
      </c>
      <c r="BJ364" s="17" t="s">
        <v>84</v>
      </c>
      <c r="BK364" s="140">
        <f>ROUND(I364*H364,2)</f>
        <v>329.61</v>
      </c>
      <c r="BL364" s="17" t="s">
        <v>261</v>
      </c>
      <c r="BM364" s="139" t="s">
        <v>1114</v>
      </c>
    </row>
    <row r="365" spans="2:65" s="1" customFormat="1">
      <c r="B365" s="33"/>
      <c r="D365" s="141" t="s">
        <v>163</v>
      </c>
      <c r="F365" s="142" t="s">
        <v>670</v>
      </c>
      <c r="I365" s="143"/>
      <c r="L365" s="33"/>
      <c r="M365" s="144"/>
      <c r="T365" s="54"/>
      <c r="AT365" s="17" t="s">
        <v>163</v>
      </c>
      <c r="AU365" s="17" t="s">
        <v>86</v>
      </c>
    </row>
    <row r="366" spans="2:65" s="12" customFormat="1">
      <c r="B366" s="145"/>
      <c r="D366" s="146" t="s">
        <v>165</v>
      </c>
      <c r="E366" s="147" t="s">
        <v>32</v>
      </c>
      <c r="F366" s="148" t="s">
        <v>858</v>
      </c>
      <c r="H366" s="147" t="s">
        <v>32</v>
      </c>
      <c r="I366" s="149"/>
      <c r="L366" s="145"/>
      <c r="M366" s="150"/>
      <c r="T366" s="151"/>
      <c r="AT366" s="147" t="s">
        <v>165</v>
      </c>
      <c r="AU366" s="147" t="s">
        <v>86</v>
      </c>
      <c r="AV366" s="12" t="s">
        <v>84</v>
      </c>
      <c r="AW366" s="12" t="s">
        <v>37</v>
      </c>
      <c r="AX366" s="12" t="s">
        <v>76</v>
      </c>
      <c r="AY366" s="147" t="s">
        <v>153</v>
      </c>
    </row>
    <row r="367" spans="2:65" s="13" customFormat="1">
      <c r="B367" s="152"/>
      <c r="D367" s="146" t="s">
        <v>165</v>
      </c>
      <c r="E367" s="153" t="s">
        <v>32</v>
      </c>
      <c r="F367" s="154" t="s">
        <v>671</v>
      </c>
      <c r="H367" s="155">
        <v>0.09</v>
      </c>
      <c r="I367" s="156"/>
      <c r="L367" s="152"/>
      <c r="M367" s="157"/>
      <c r="T367" s="158"/>
      <c r="AT367" s="153" t="s">
        <v>165</v>
      </c>
      <c r="AU367" s="153" t="s">
        <v>86</v>
      </c>
      <c r="AV367" s="13" t="s">
        <v>86</v>
      </c>
      <c r="AW367" s="13" t="s">
        <v>37</v>
      </c>
      <c r="AX367" s="13" t="s">
        <v>84</v>
      </c>
      <c r="AY367" s="153" t="s">
        <v>153</v>
      </c>
    </row>
    <row r="368" spans="2:65" s="1" customFormat="1" ht="16.5" customHeight="1">
      <c r="B368" s="33"/>
      <c r="C368" s="166" t="s">
        <v>606</v>
      </c>
      <c r="D368" s="166" t="s">
        <v>231</v>
      </c>
      <c r="E368" s="167" t="s">
        <v>673</v>
      </c>
      <c r="F368" s="168" t="s">
        <v>674</v>
      </c>
      <c r="G368" s="169" t="s">
        <v>271</v>
      </c>
      <c r="H368" s="170">
        <v>1</v>
      </c>
      <c r="I368" s="171">
        <v>587.64</v>
      </c>
      <c r="J368" s="172">
        <f>ROUND(I368*H368,2)</f>
        <v>587.64</v>
      </c>
      <c r="K368" s="168" t="s">
        <v>160</v>
      </c>
      <c r="L368" s="173"/>
      <c r="M368" s="174" t="s">
        <v>32</v>
      </c>
      <c r="N368" s="175" t="s">
        <v>47</v>
      </c>
      <c r="P368" s="137">
        <f>O368*H368</f>
        <v>0</v>
      </c>
      <c r="Q368" s="137">
        <v>1.4E-3</v>
      </c>
      <c r="R368" s="137">
        <f>Q368*H368</f>
        <v>1.4E-3</v>
      </c>
      <c r="S368" s="137">
        <v>0</v>
      </c>
      <c r="T368" s="138">
        <f>S368*H368</f>
        <v>0</v>
      </c>
      <c r="AR368" s="139" t="s">
        <v>354</v>
      </c>
      <c r="AT368" s="139" t="s">
        <v>231</v>
      </c>
      <c r="AU368" s="139" t="s">
        <v>86</v>
      </c>
      <c r="AY368" s="17" t="s">
        <v>153</v>
      </c>
      <c r="BE368" s="140">
        <f>IF(N368="základní",J368,0)</f>
        <v>587.64</v>
      </c>
      <c r="BF368" s="140">
        <f>IF(N368="snížená",J368,0)</f>
        <v>0</v>
      </c>
      <c r="BG368" s="140">
        <f>IF(N368="zákl. přenesená",J368,0)</f>
        <v>0</v>
      </c>
      <c r="BH368" s="140">
        <f>IF(N368="sníž. přenesená",J368,0)</f>
        <v>0</v>
      </c>
      <c r="BI368" s="140">
        <f>IF(N368="nulová",J368,0)</f>
        <v>0</v>
      </c>
      <c r="BJ368" s="17" t="s">
        <v>84</v>
      </c>
      <c r="BK368" s="140">
        <f>ROUND(I368*H368,2)</f>
        <v>587.64</v>
      </c>
      <c r="BL368" s="17" t="s">
        <v>261</v>
      </c>
      <c r="BM368" s="139" t="s">
        <v>1115</v>
      </c>
    </row>
    <row r="369" spans="2:65" s="1" customFormat="1" ht="24.2" customHeight="1">
      <c r="B369" s="33"/>
      <c r="C369" s="128" t="s">
        <v>611</v>
      </c>
      <c r="D369" s="128" t="s">
        <v>156</v>
      </c>
      <c r="E369" s="129" t="s">
        <v>678</v>
      </c>
      <c r="F369" s="130" t="s">
        <v>679</v>
      </c>
      <c r="G369" s="131" t="s">
        <v>294</v>
      </c>
      <c r="H369" s="132">
        <v>1E-3</v>
      </c>
      <c r="I369" s="133">
        <v>1271.33</v>
      </c>
      <c r="J369" s="134">
        <f>ROUND(I369*H369,2)</f>
        <v>1.27</v>
      </c>
      <c r="K369" s="130" t="s">
        <v>160</v>
      </c>
      <c r="L369" s="33"/>
      <c r="M369" s="135" t="s">
        <v>32</v>
      </c>
      <c r="N369" s="136" t="s">
        <v>47</v>
      </c>
      <c r="P369" s="137">
        <f>O369*H369</f>
        <v>0</v>
      </c>
      <c r="Q369" s="137">
        <v>0</v>
      </c>
      <c r="R369" s="137">
        <f>Q369*H369</f>
        <v>0</v>
      </c>
      <c r="S369" s="137">
        <v>0</v>
      </c>
      <c r="T369" s="138">
        <f>S369*H369</f>
        <v>0</v>
      </c>
      <c r="AR369" s="139" t="s">
        <v>261</v>
      </c>
      <c r="AT369" s="139" t="s">
        <v>156</v>
      </c>
      <c r="AU369" s="139" t="s">
        <v>86</v>
      </c>
      <c r="AY369" s="17" t="s">
        <v>153</v>
      </c>
      <c r="BE369" s="140">
        <f>IF(N369="základní",J369,0)</f>
        <v>1.27</v>
      </c>
      <c r="BF369" s="140">
        <f>IF(N369="snížená",J369,0)</f>
        <v>0</v>
      </c>
      <c r="BG369" s="140">
        <f>IF(N369="zákl. přenesená",J369,0)</f>
        <v>0</v>
      </c>
      <c r="BH369" s="140">
        <f>IF(N369="sníž. přenesená",J369,0)</f>
        <v>0</v>
      </c>
      <c r="BI369" s="140">
        <f>IF(N369="nulová",J369,0)</f>
        <v>0</v>
      </c>
      <c r="BJ369" s="17" t="s">
        <v>84</v>
      </c>
      <c r="BK369" s="140">
        <f>ROUND(I369*H369,2)</f>
        <v>1.27</v>
      </c>
      <c r="BL369" s="17" t="s">
        <v>261</v>
      </c>
      <c r="BM369" s="139" t="s">
        <v>1116</v>
      </c>
    </row>
    <row r="370" spans="2:65" s="1" customFormat="1">
      <c r="B370" s="33"/>
      <c r="D370" s="141" t="s">
        <v>163</v>
      </c>
      <c r="F370" s="142" t="s">
        <v>681</v>
      </c>
      <c r="I370" s="143"/>
      <c r="L370" s="33"/>
      <c r="M370" s="144"/>
      <c r="T370" s="54"/>
      <c r="AT370" s="17" t="s">
        <v>163</v>
      </c>
      <c r="AU370" s="17" t="s">
        <v>86</v>
      </c>
    </row>
    <row r="371" spans="2:65" s="11" customFormat="1" ht="22.9" customHeight="1">
      <c r="B371" s="116"/>
      <c r="D371" s="117" t="s">
        <v>75</v>
      </c>
      <c r="E371" s="126" t="s">
        <v>682</v>
      </c>
      <c r="F371" s="126" t="s">
        <v>683</v>
      </c>
      <c r="I371" s="119"/>
      <c r="J371" s="127">
        <f>BK371</f>
        <v>11856.660000000002</v>
      </c>
      <c r="L371" s="116"/>
      <c r="M371" s="121"/>
      <c r="P371" s="122">
        <f>SUM(P372:P421)</f>
        <v>0</v>
      </c>
      <c r="R371" s="122">
        <f>SUM(R372:R421)</f>
        <v>0.16108840000000002</v>
      </c>
      <c r="T371" s="123">
        <f>SUM(T372:T421)</f>
        <v>0</v>
      </c>
      <c r="AR371" s="117" t="s">
        <v>86</v>
      </c>
      <c r="AT371" s="124" t="s">
        <v>75</v>
      </c>
      <c r="AU371" s="124" t="s">
        <v>84</v>
      </c>
      <c r="AY371" s="117" t="s">
        <v>153</v>
      </c>
      <c r="BK371" s="125">
        <f>SUM(BK372:BK421)</f>
        <v>11856.660000000002</v>
      </c>
    </row>
    <row r="372" spans="2:65" s="1" customFormat="1" ht="16.5" customHeight="1">
      <c r="B372" s="33"/>
      <c r="C372" s="128" t="s">
        <v>615</v>
      </c>
      <c r="D372" s="128" t="s">
        <v>156</v>
      </c>
      <c r="E372" s="129" t="s">
        <v>685</v>
      </c>
      <c r="F372" s="130" t="s">
        <v>686</v>
      </c>
      <c r="G372" s="131" t="s">
        <v>159</v>
      </c>
      <c r="H372" s="132">
        <v>2.9940000000000002</v>
      </c>
      <c r="I372" s="133">
        <v>17.89</v>
      </c>
      <c r="J372" s="134">
        <f>ROUND(I372*H372,2)</f>
        <v>53.56</v>
      </c>
      <c r="K372" s="130" t="s">
        <v>160</v>
      </c>
      <c r="L372" s="33"/>
      <c r="M372" s="135" t="s">
        <v>32</v>
      </c>
      <c r="N372" s="136" t="s">
        <v>47</v>
      </c>
      <c r="P372" s="137">
        <f>O372*H372</f>
        <v>0</v>
      </c>
      <c r="Q372" s="137">
        <v>0</v>
      </c>
      <c r="R372" s="137">
        <f>Q372*H372</f>
        <v>0</v>
      </c>
      <c r="S372" s="137">
        <v>0</v>
      </c>
      <c r="T372" s="138">
        <f>S372*H372</f>
        <v>0</v>
      </c>
      <c r="AR372" s="139" t="s">
        <v>261</v>
      </c>
      <c r="AT372" s="139" t="s">
        <v>156</v>
      </c>
      <c r="AU372" s="139" t="s">
        <v>86</v>
      </c>
      <c r="AY372" s="17" t="s">
        <v>153</v>
      </c>
      <c r="BE372" s="140">
        <f>IF(N372="základní",J372,0)</f>
        <v>53.56</v>
      </c>
      <c r="BF372" s="140">
        <f>IF(N372="snížená",J372,0)</f>
        <v>0</v>
      </c>
      <c r="BG372" s="140">
        <f>IF(N372="zákl. přenesená",J372,0)</f>
        <v>0</v>
      </c>
      <c r="BH372" s="140">
        <f>IF(N372="sníž. přenesená",J372,0)</f>
        <v>0</v>
      </c>
      <c r="BI372" s="140">
        <f>IF(N372="nulová",J372,0)</f>
        <v>0</v>
      </c>
      <c r="BJ372" s="17" t="s">
        <v>84</v>
      </c>
      <c r="BK372" s="140">
        <f>ROUND(I372*H372,2)</f>
        <v>53.56</v>
      </c>
      <c r="BL372" s="17" t="s">
        <v>261</v>
      </c>
      <c r="BM372" s="139" t="s">
        <v>1117</v>
      </c>
    </row>
    <row r="373" spans="2:65" s="1" customFormat="1">
      <c r="B373" s="33"/>
      <c r="D373" s="141" t="s">
        <v>163</v>
      </c>
      <c r="F373" s="142" t="s">
        <v>688</v>
      </c>
      <c r="I373" s="143"/>
      <c r="L373" s="33"/>
      <c r="M373" s="144"/>
      <c r="T373" s="54"/>
      <c r="AT373" s="17" t="s">
        <v>163</v>
      </c>
      <c r="AU373" s="17" t="s">
        <v>86</v>
      </c>
    </row>
    <row r="374" spans="2:65" s="12" customFormat="1">
      <c r="B374" s="145"/>
      <c r="D374" s="146" t="s">
        <v>165</v>
      </c>
      <c r="E374" s="147" t="s">
        <v>32</v>
      </c>
      <c r="F374" s="148" t="s">
        <v>176</v>
      </c>
      <c r="H374" s="147" t="s">
        <v>32</v>
      </c>
      <c r="I374" s="149"/>
      <c r="L374" s="145"/>
      <c r="M374" s="150"/>
      <c r="T374" s="151"/>
      <c r="AT374" s="147" t="s">
        <v>165</v>
      </c>
      <c r="AU374" s="147" t="s">
        <v>86</v>
      </c>
      <c r="AV374" s="12" t="s">
        <v>84</v>
      </c>
      <c r="AW374" s="12" t="s">
        <v>37</v>
      </c>
      <c r="AX374" s="12" t="s">
        <v>76</v>
      </c>
      <c r="AY374" s="147" t="s">
        <v>153</v>
      </c>
    </row>
    <row r="375" spans="2:65" s="13" customFormat="1">
      <c r="B375" s="152"/>
      <c r="D375" s="146" t="s">
        <v>165</v>
      </c>
      <c r="E375" s="153" t="s">
        <v>32</v>
      </c>
      <c r="F375" s="154" t="s">
        <v>1020</v>
      </c>
      <c r="H375" s="155">
        <v>1.2709999999999999</v>
      </c>
      <c r="I375" s="156"/>
      <c r="L375" s="152"/>
      <c r="M375" s="157"/>
      <c r="T375" s="158"/>
      <c r="AT375" s="153" t="s">
        <v>165</v>
      </c>
      <c r="AU375" s="153" t="s">
        <v>86</v>
      </c>
      <c r="AV375" s="13" t="s">
        <v>86</v>
      </c>
      <c r="AW375" s="13" t="s">
        <v>37</v>
      </c>
      <c r="AX375" s="13" t="s">
        <v>76</v>
      </c>
      <c r="AY375" s="153" t="s">
        <v>153</v>
      </c>
    </row>
    <row r="376" spans="2:65" s="12" customFormat="1">
      <c r="B376" s="145"/>
      <c r="D376" s="146" t="s">
        <v>165</v>
      </c>
      <c r="E376" s="147" t="s">
        <v>32</v>
      </c>
      <c r="F376" s="148" t="s">
        <v>858</v>
      </c>
      <c r="H376" s="147" t="s">
        <v>32</v>
      </c>
      <c r="I376" s="149"/>
      <c r="L376" s="145"/>
      <c r="M376" s="150"/>
      <c r="T376" s="151"/>
      <c r="AT376" s="147" t="s">
        <v>165</v>
      </c>
      <c r="AU376" s="147" t="s">
        <v>86</v>
      </c>
      <c r="AV376" s="12" t="s">
        <v>84</v>
      </c>
      <c r="AW376" s="12" t="s">
        <v>37</v>
      </c>
      <c r="AX376" s="12" t="s">
        <v>76</v>
      </c>
      <c r="AY376" s="147" t="s">
        <v>153</v>
      </c>
    </row>
    <row r="377" spans="2:65" s="13" customFormat="1">
      <c r="B377" s="152"/>
      <c r="D377" s="146" t="s">
        <v>165</v>
      </c>
      <c r="E377" s="153" t="s">
        <v>32</v>
      </c>
      <c r="F377" s="154" t="s">
        <v>1021</v>
      </c>
      <c r="H377" s="155">
        <v>1.7230000000000001</v>
      </c>
      <c r="I377" s="156"/>
      <c r="L377" s="152"/>
      <c r="M377" s="157"/>
      <c r="T377" s="158"/>
      <c r="AT377" s="153" t="s">
        <v>165</v>
      </c>
      <c r="AU377" s="153" t="s">
        <v>86</v>
      </c>
      <c r="AV377" s="13" t="s">
        <v>86</v>
      </c>
      <c r="AW377" s="13" t="s">
        <v>37</v>
      </c>
      <c r="AX377" s="13" t="s">
        <v>76</v>
      </c>
      <c r="AY377" s="153" t="s">
        <v>153</v>
      </c>
    </row>
    <row r="378" spans="2:65" s="14" customFormat="1">
      <c r="B378" s="159"/>
      <c r="D378" s="146" t="s">
        <v>165</v>
      </c>
      <c r="E378" s="160" t="s">
        <v>32</v>
      </c>
      <c r="F378" s="161" t="s">
        <v>178</v>
      </c>
      <c r="H378" s="162">
        <v>2.9940000000000002</v>
      </c>
      <c r="I378" s="163"/>
      <c r="L378" s="159"/>
      <c r="M378" s="164"/>
      <c r="T378" s="165"/>
      <c r="AT378" s="160" t="s">
        <v>165</v>
      </c>
      <c r="AU378" s="160" t="s">
        <v>86</v>
      </c>
      <c r="AV378" s="14" t="s">
        <v>161</v>
      </c>
      <c r="AW378" s="14" t="s">
        <v>37</v>
      </c>
      <c r="AX378" s="14" t="s">
        <v>84</v>
      </c>
      <c r="AY378" s="160" t="s">
        <v>153</v>
      </c>
    </row>
    <row r="379" spans="2:65" s="1" customFormat="1" ht="16.5" customHeight="1">
      <c r="B379" s="33"/>
      <c r="C379" s="128" t="s">
        <v>621</v>
      </c>
      <c r="D379" s="128" t="s">
        <v>156</v>
      </c>
      <c r="E379" s="129" t="s">
        <v>690</v>
      </c>
      <c r="F379" s="130" t="s">
        <v>691</v>
      </c>
      <c r="G379" s="131" t="s">
        <v>159</v>
      </c>
      <c r="H379" s="132">
        <v>2.9940000000000002</v>
      </c>
      <c r="I379" s="133">
        <v>27.31</v>
      </c>
      <c r="J379" s="134">
        <f>ROUND(I379*H379,2)</f>
        <v>81.77</v>
      </c>
      <c r="K379" s="130" t="s">
        <v>160</v>
      </c>
      <c r="L379" s="33"/>
      <c r="M379" s="135" t="s">
        <v>32</v>
      </c>
      <c r="N379" s="136" t="s">
        <v>47</v>
      </c>
      <c r="P379" s="137">
        <f>O379*H379</f>
        <v>0</v>
      </c>
      <c r="Q379" s="137">
        <v>2.9999999999999997E-4</v>
      </c>
      <c r="R379" s="137">
        <f>Q379*H379</f>
        <v>8.9820000000000004E-4</v>
      </c>
      <c r="S379" s="137">
        <v>0</v>
      </c>
      <c r="T379" s="138">
        <f>S379*H379</f>
        <v>0</v>
      </c>
      <c r="AR379" s="139" t="s">
        <v>261</v>
      </c>
      <c r="AT379" s="139" t="s">
        <v>156</v>
      </c>
      <c r="AU379" s="139" t="s">
        <v>86</v>
      </c>
      <c r="AY379" s="17" t="s">
        <v>153</v>
      </c>
      <c r="BE379" s="140">
        <f>IF(N379="základní",J379,0)</f>
        <v>81.77</v>
      </c>
      <c r="BF379" s="140">
        <f>IF(N379="snížená",J379,0)</f>
        <v>0</v>
      </c>
      <c r="BG379" s="140">
        <f>IF(N379="zákl. přenesená",J379,0)</f>
        <v>0</v>
      </c>
      <c r="BH379" s="140">
        <f>IF(N379="sníž. přenesená",J379,0)</f>
        <v>0</v>
      </c>
      <c r="BI379" s="140">
        <f>IF(N379="nulová",J379,0)</f>
        <v>0</v>
      </c>
      <c r="BJ379" s="17" t="s">
        <v>84</v>
      </c>
      <c r="BK379" s="140">
        <f>ROUND(I379*H379,2)</f>
        <v>81.77</v>
      </c>
      <c r="BL379" s="17" t="s">
        <v>261</v>
      </c>
      <c r="BM379" s="139" t="s">
        <v>1118</v>
      </c>
    </row>
    <row r="380" spans="2:65" s="1" customFormat="1">
      <c r="B380" s="33"/>
      <c r="D380" s="141" t="s">
        <v>163</v>
      </c>
      <c r="F380" s="142" t="s">
        <v>693</v>
      </c>
      <c r="I380" s="143"/>
      <c r="L380" s="33"/>
      <c r="M380" s="144"/>
      <c r="T380" s="54"/>
      <c r="AT380" s="17" t="s">
        <v>163</v>
      </c>
      <c r="AU380" s="17" t="s">
        <v>86</v>
      </c>
    </row>
    <row r="381" spans="2:65" s="1" customFormat="1" ht="24.2" customHeight="1">
      <c r="B381" s="33"/>
      <c r="C381" s="128" t="s">
        <v>626</v>
      </c>
      <c r="D381" s="128" t="s">
        <v>156</v>
      </c>
      <c r="E381" s="129" t="s">
        <v>695</v>
      </c>
      <c r="F381" s="130" t="s">
        <v>696</v>
      </c>
      <c r="G381" s="131" t="s">
        <v>159</v>
      </c>
      <c r="H381" s="132">
        <v>2.9940000000000002</v>
      </c>
      <c r="I381" s="133">
        <v>641.32000000000005</v>
      </c>
      <c r="J381" s="134">
        <f>ROUND(I381*H381,2)</f>
        <v>1920.11</v>
      </c>
      <c r="K381" s="130" t="s">
        <v>160</v>
      </c>
      <c r="L381" s="33"/>
      <c r="M381" s="135" t="s">
        <v>32</v>
      </c>
      <c r="N381" s="136" t="s">
        <v>47</v>
      </c>
      <c r="P381" s="137">
        <f>O381*H381</f>
        <v>0</v>
      </c>
      <c r="Q381" s="137">
        <v>1.4999999999999999E-2</v>
      </c>
      <c r="R381" s="137">
        <f>Q381*H381</f>
        <v>4.4909999999999999E-2</v>
      </c>
      <c r="S381" s="137">
        <v>0</v>
      </c>
      <c r="T381" s="138">
        <f>S381*H381</f>
        <v>0</v>
      </c>
      <c r="AR381" s="139" t="s">
        <v>261</v>
      </c>
      <c r="AT381" s="139" t="s">
        <v>156</v>
      </c>
      <c r="AU381" s="139" t="s">
        <v>86</v>
      </c>
      <c r="AY381" s="17" t="s">
        <v>153</v>
      </c>
      <c r="BE381" s="140">
        <f>IF(N381="základní",J381,0)</f>
        <v>1920.11</v>
      </c>
      <c r="BF381" s="140">
        <f>IF(N381="snížená",J381,0)</f>
        <v>0</v>
      </c>
      <c r="BG381" s="140">
        <f>IF(N381="zákl. přenesená",J381,0)</f>
        <v>0</v>
      </c>
      <c r="BH381" s="140">
        <f>IF(N381="sníž. přenesená",J381,0)</f>
        <v>0</v>
      </c>
      <c r="BI381" s="140">
        <f>IF(N381="nulová",J381,0)</f>
        <v>0</v>
      </c>
      <c r="BJ381" s="17" t="s">
        <v>84</v>
      </c>
      <c r="BK381" s="140">
        <f>ROUND(I381*H381,2)</f>
        <v>1920.11</v>
      </c>
      <c r="BL381" s="17" t="s">
        <v>261</v>
      </c>
      <c r="BM381" s="139" t="s">
        <v>1119</v>
      </c>
    </row>
    <row r="382" spans="2:65" s="1" customFormat="1">
      <c r="B382" s="33"/>
      <c r="D382" s="141" t="s">
        <v>163</v>
      </c>
      <c r="F382" s="142" t="s">
        <v>698</v>
      </c>
      <c r="I382" s="143"/>
      <c r="L382" s="33"/>
      <c r="M382" s="144"/>
      <c r="T382" s="54"/>
      <c r="AT382" s="17" t="s">
        <v>163</v>
      </c>
      <c r="AU382" s="17" t="s">
        <v>86</v>
      </c>
    </row>
    <row r="383" spans="2:65" s="1" customFormat="1" ht="24.2" customHeight="1">
      <c r="B383" s="33"/>
      <c r="C383" s="128" t="s">
        <v>631</v>
      </c>
      <c r="D383" s="128" t="s">
        <v>156</v>
      </c>
      <c r="E383" s="129" t="s">
        <v>724</v>
      </c>
      <c r="F383" s="130" t="s">
        <v>725</v>
      </c>
      <c r="G383" s="131" t="s">
        <v>226</v>
      </c>
      <c r="H383" s="132">
        <v>1.4</v>
      </c>
      <c r="I383" s="133">
        <v>119.6</v>
      </c>
      <c r="J383" s="134">
        <f>ROUND(I383*H383,2)</f>
        <v>167.44</v>
      </c>
      <c r="K383" s="130" t="s">
        <v>160</v>
      </c>
      <c r="L383" s="33"/>
      <c r="M383" s="135" t="s">
        <v>32</v>
      </c>
      <c r="N383" s="136" t="s">
        <v>47</v>
      </c>
      <c r="P383" s="137">
        <f>O383*H383</f>
        <v>0</v>
      </c>
      <c r="Q383" s="137">
        <v>3.4000000000000002E-4</v>
      </c>
      <c r="R383" s="137">
        <f>Q383*H383</f>
        <v>4.7600000000000002E-4</v>
      </c>
      <c r="S383" s="137">
        <v>0</v>
      </c>
      <c r="T383" s="138">
        <f>S383*H383</f>
        <v>0</v>
      </c>
      <c r="AR383" s="139" t="s">
        <v>261</v>
      </c>
      <c r="AT383" s="139" t="s">
        <v>156</v>
      </c>
      <c r="AU383" s="139" t="s">
        <v>86</v>
      </c>
      <c r="AY383" s="17" t="s">
        <v>153</v>
      </c>
      <c r="BE383" s="140">
        <f>IF(N383="základní",J383,0)</f>
        <v>167.44</v>
      </c>
      <c r="BF383" s="140">
        <f>IF(N383="snížená",J383,0)</f>
        <v>0</v>
      </c>
      <c r="BG383" s="140">
        <f>IF(N383="zákl. přenesená",J383,0)</f>
        <v>0</v>
      </c>
      <c r="BH383" s="140">
        <f>IF(N383="sníž. přenesená",J383,0)</f>
        <v>0</v>
      </c>
      <c r="BI383" s="140">
        <f>IF(N383="nulová",J383,0)</f>
        <v>0</v>
      </c>
      <c r="BJ383" s="17" t="s">
        <v>84</v>
      </c>
      <c r="BK383" s="140">
        <f>ROUND(I383*H383,2)</f>
        <v>167.44</v>
      </c>
      <c r="BL383" s="17" t="s">
        <v>261</v>
      </c>
      <c r="BM383" s="139" t="s">
        <v>1120</v>
      </c>
    </row>
    <row r="384" spans="2:65" s="1" customFormat="1">
      <c r="B384" s="33"/>
      <c r="D384" s="141" t="s">
        <v>163</v>
      </c>
      <c r="F384" s="142" t="s">
        <v>727</v>
      </c>
      <c r="I384" s="143"/>
      <c r="L384" s="33"/>
      <c r="M384" s="144"/>
      <c r="T384" s="54"/>
      <c r="AT384" s="17" t="s">
        <v>163</v>
      </c>
      <c r="AU384" s="17" t="s">
        <v>86</v>
      </c>
    </row>
    <row r="385" spans="2:65" s="12" customFormat="1">
      <c r="B385" s="145"/>
      <c r="D385" s="146" t="s">
        <v>165</v>
      </c>
      <c r="E385" s="147" t="s">
        <v>32</v>
      </c>
      <c r="F385" s="148" t="s">
        <v>990</v>
      </c>
      <c r="H385" s="147" t="s">
        <v>32</v>
      </c>
      <c r="I385" s="149"/>
      <c r="L385" s="145"/>
      <c r="M385" s="150"/>
      <c r="T385" s="151"/>
      <c r="AT385" s="147" t="s">
        <v>165</v>
      </c>
      <c r="AU385" s="147" t="s">
        <v>86</v>
      </c>
      <c r="AV385" s="12" t="s">
        <v>84</v>
      </c>
      <c r="AW385" s="12" t="s">
        <v>37</v>
      </c>
      <c r="AX385" s="12" t="s">
        <v>76</v>
      </c>
      <c r="AY385" s="147" t="s">
        <v>153</v>
      </c>
    </row>
    <row r="386" spans="2:65" s="12" customFormat="1">
      <c r="B386" s="145"/>
      <c r="D386" s="146" t="s">
        <v>165</v>
      </c>
      <c r="E386" s="147" t="s">
        <v>32</v>
      </c>
      <c r="F386" s="148" t="s">
        <v>176</v>
      </c>
      <c r="H386" s="147" t="s">
        <v>32</v>
      </c>
      <c r="I386" s="149"/>
      <c r="L386" s="145"/>
      <c r="M386" s="150"/>
      <c r="T386" s="151"/>
      <c r="AT386" s="147" t="s">
        <v>165</v>
      </c>
      <c r="AU386" s="147" t="s">
        <v>86</v>
      </c>
      <c r="AV386" s="12" t="s">
        <v>84</v>
      </c>
      <c r="AW386" s="12" t="s">
        <v>37</v>
      </c>
      <c r="AX386" s="12" t="s">
        <v>76</v>
      </c>
      <c r="AY386" s="147" t="s">
        <v>153</v>
      </c>
    </row>
    <row r="387" spans="2:65" s="13" customFormat="1">
      <c r="B387" s="152"/>
      <c r="D387" s="146" t="s">
        <v>165</v>
      </c>
      <c r="E387" s="153" t="s">
        <v>32</v>
      </c>
      <c r="F387" s="154" t="s">
        <v>730</v>
      </c>
      <c r="H387" s="155">
        <v>0.7</v>
      </c>
      <c r="I387" s="156"/>
      <c r="L387" s="152"/>
      <c r="M387" s="157"/>
      <c r="T387" s="158"/>
      <c r="AT387" s="153" t="s">
        <v>165</v>
      </c>
      <c r="AU387" s="153" t="s">
        <v>86</v>
      </c>
      <c r="AV387" s="13" t="s">
        <v>86</v>
      </c>
      <c r="AW387" s="13" t="s">
        <v>37</v>
      </c>
      <c r="AX387" s="13" t="s">
        <v>76</v>
      </c>
      <c r="AY387" s="153" t="s">
        <v>153</v>
      </c>
    </row>
    <row r="388" spans="2:65" s="12" customFormat="1">
      <c r="B388" s="145"/>
      <c r="D388" s="146" t="s">
        <v>165</v>
      </c>
      <c r="E388" s="147" t="s">
        <v>32</v>
      </c>
      <c r="F388" s="148" t="s">
        <v>858</v>
      </c>
      <c r="H388" s="147" t="s">
        <v>32</v>
      </c>
      <c r="I388" s="149"/>
      <c r="L388" s="145"/>
      <c r="M388" s="150"/>
      <c r="T388" s="151"/>
      <c r="AT388" s="147" t="s">
        <v>165</v>
      </c>
      <c r="AU388" s="147" t="s">
        <v>86</v>
      </c>
      <c r="AV388" s="12" t="s">
        <v>84</v>
      </c>
      <c r="AW388" s="12" t="s">
        <v>37</v>
      </c>
      <c r="AX388" s="12" t="s">
        <v>76</v>
      </c>
      <c r="AY388" s="147" t="s">
        <v>153</v>
      </c>
    </row>
    <row r="389" spans="2:65" s="13" customFormat="1">
      <c r="B389" s="152"/>
      <c r="D389" s="146" t="s">
        <v>165</v>
      </c>
      <c r="E389" s="153" t="s">
        <v>32</v>
      </c>
      <c r="F389" s="154" t="s">
        <v>730</v>
      </c>
      <c r="H389" s="155">
        <v>0.7</v>
      </c>
      <c r="I389" s="156"/>
      <c r="L389" s="152"/>
      <c r="M389" s="157"/>
      <c r="T389" s="158"/>
      <c r="AT389" s="153" t="s">
        <v>165</v>
      </c>
      <c r="AU389" s="153" t="s">
        <v>86</v>
      </c>
      <c r="AV389" s="13" t="s">
        <v>86</v>
      </c>
      <c r="AW389" s="13" t="s">
        <v>37</v>
      </c>
      <c r="AX389" s="13" t="s">
        <v>76</v>
      </c>
      <c r="AY389" s="153" t="s">
        <v>153</v>
      </c>
    </row>
    <row r="390" spans="2:65" s="14" customFormat="1">
      <c r="B390" s="159"/>
      <c r="D390" s="146" t="s">
        <v>165</v>
      </c>
      <c r="E390" s="160" t="s">
        <v>32</v>
      </c>
      <c r="F390" s="161" t="s">
        <v>178</v>
      </c>
      <c r="H390" s="162">
        <v>1.4</v>
      </c>
      <c r="I390" s="163"/>
      <c r="L390" s="159"/>
      <c r="M390" s="164"/>
      <c r="T390" s="165"/>
      <c r="AT390" s="160" t="s">
        <v>165</v>
      </c>
      <c r="AU390" s="160" t="s">
        <v>86</v>
      </c>
      <c r="AV390" s="14" t="s">
        <v>161</v>
      </c>
      <c r="AW390" s="14" t="s">
        <v>37</v>
      </c>
      <c r="AX390" s="14" t="s">
        <v>84</v>
      </c>
      <c r="AY390" s="160" t="s">
        <v>153</v>
      </c>
    </row>
    <row r="391" spans="2:65" s="1" customFormat="1" ht="16.5" customHeight="1">
      <c r="B391" s="33"/>
      <c r="C391" s="166" t="s">
        <v>635</v>
      </c>
      <c r="D391" s="166" t="s">
        <v>231</v>
      </c>
      <c r="E391" s="167" t="s">
        <v>732</v>
      </c>
      <c r="F391" s="168" t="s">
        <v>733</v>
      </c>
      <c r="G391" s="169" t="s">
        <v>226</v>
      </c>
      <c r="H391" s="170">
        <v>1.4</v>
      </c>
      <c r="I391" s="171">
        <v>55.09</v>
      </c>
      <c r="J391" s="172">
        <f>ROUND(I391*H391,2)</f>
        <v>77.13</v>
      </c>
      <c r="K391" s="168" t="s">
        <v>160</v>
      </c>
      <c r="L391" s="173"/>
      <c r="M391" s="174" t="s">
        <v>32</v>
      </c>
      <c r="N391" s="175" t="s">
        <v>47</v>
      </c>
      <c r="P391" s="137">
        <f>O391*H391</f>
        <v>0</v>
      </c>
      <c r="Q391" s="137">
        <v>1.2E-4</v>
      </c>
      <c r="R391" s="137">
        <f>Q391*H391</f>
        <v>1.6799999999999999E-4</v>
      </c>
      <c r="S391" s="137">
        <v>0</v>
      </c>
      <c r="T391" s="138">
        <f>S391*H391</f>
        <v>0</v>
      </c>
      <c r="AR391" s="139" t="s">
        <v>354</v>
      </c>
      <c r="AT391" s="139" t="s">
        <v>231</v>
      </c>
      <c r="AU391" s="139" t="s">
        <v>86</v>
      </c>
      <c r="AY391" s="17" t="s">
        <v>153</v>
      </c>
      <c r="BE391" s="140">
        <f>IF(N391="základní",J391,0)</f>
        <v>77.13</v>
      </c>
      <c r="BF391" s="140">
        <f>IF(N391="snížená",J391,0)</f>
        <v>0</v>
      </c>
      <c r="BG391" s="140">
        <f>IF(N391="zákl. přenesená",J391,0)</f>
        <v>0</v>
      </c>
      <c r="BH391" s="140">
        <f>IF(N391="sníž. přenesená",J391,0)</f>
        <v>0</v>
      </c>
      <c r="BI391" s="140">
        <f>IF(N391="nulová",J391,0)</f>
        <v>0</v>
      </c>
      <c r="BJ391" s="17" t="s">
        <v>84</v>
      </c>
      <c r="BK391" s="140">
        <f>ROUND(I391*H391,2)</f>
        <v>77.13</v>
      </c>
      <c r="BL391" s="17" t="s">
        <v>261</v>
      </c>
      <c r="BM391" s="139" t="s">
        <v>1121</v>
      </c>
    </row>
    <row r="392" spans="2:65" s="1" customFormat="1" ht="24.2" customHeight="1">
      <c r="B392" s="33"/>
      <c r="C392" s="128" t="s">
        <v>640</v>
      </c>
      <c r="D392" s="128" t="s">
        <v>156</v>
      </c>
      <c r="E392" s="129" t="s">
        <v>736</v>
      </c>
      <c r="F392" s="130" t="s">
        <v>737</v>
      </c>
      <c r="G392" s="131" t="s">
        <v>159</v>
      </c>
      <c r="H392" s="132">
        <v>2.9940000000000002</v>
      </c>
      <c r="I392" s="133">
        <v>800.47</v>
      </c>
      <c r="J392" s="134">
        <f>ROUND(I392*H392,2)</f>
        <v>2396.61</v>
      </c>
      <c r="K392" s="130" t="s">
        <v>160</v>
      </c>
      <c r="L392" s="33"/>
      <c r="M392" s="135" t="s">
        <v>32</v>
      </c>
      <c r="N392" s="136" t="s">
        <v>47</v>
      </c>
      <c r="P392" s="137">
        <f>O392*H392</f>
        <v>0</v>
      </c>
      <c r="Q392" s="137">
        <v>6.0000000000000001E-3</v>
      </c>
      <c r="R392" s="137">
        <f>Q392*H392</f>
        <v>1.7964000000000001E-2</v>
      </c>
      <c r="S392" s="137">
        <v>0</v>
      </c>
      <c r="T392" s="138">
        <f>S392*H392</f>
        <v>0</v>
      </c>
      <c r="AR392" s="139" t="s">
        <v>261</v>
      </c>
      <c r="AT392" s="139" t="s">
        <v>156</v>
      </c>
      <c r="AU392" s="139" t="s">
        <v>86</v>
      </c>
      <c r="AY392" s="17" t="s">
        <v>153</v>
      </c>
      <c r="BE392" s="140">
        <f>IF(N392="základní",J392,0)</f>
        <v>2396.61</v>
      </c>
      <c r="BF392" s="140">
        <f>IF(N392="snížená",J392,0)</f>
        <v>0</v>
      </c>
      <c r="BG392" s="140">
        <f>IF(N392="zákl. přenesená",J392,0)</f>
        <v>0</v>
      </c>
      <c r="BH392" s="140">
        <f>IF(N392="sníž. přenesená",J392,0)</f>
        <v>0</v>
      </c>
      <c r="BI392" s="140">
        <f>IF(N392="nulová",J392,0)</f>
        <v>0</v>
      </c>
      <c r="BJ392" s="17" t="s">
        <v>84</v>
      </c>
      <c r="BK392" s="140">
        <f>ROUND(I392*H392,2)</f>
        <v>2396.61</v>
      </c>
      <c r="BL392" s="17" t="s">
        <v>261</v>
      </c>
      <c r="BM392" s="139" t="s">
        <v>1122</v>
      </c>
    </row>
    <row r="393" spans="2:65" s="1" customFormat="1">
      <c r="B393" s="33"/>
      <c r="D393" s="141" t="s">
        <v>163</v>
      </c>
      <c r="F393" s="142" t="s">
        <v>739</v>
      </c>
      <c r="I393" s="143"/>
      <c r="L393" s="33"/>
      <c r="M393" s="144"/>
      <c r="T393" s="54"/>
      <c r="AT393" s="17" t="s">
        <v>163</v>
      </c>
      <c r="AU393" s="17" t="s">
        <v>86</v>
      </c>
    </row>
    <row r="394" spans="2:65" s="1" customFormat="1" ht="16.5" customHeight="1">
      <c r="B394" s="33"/>
      <c r="C394" s="166" t="s">
        <v>644</v>
      </c>
      <c r="D394" s="166" t="s">
        <v>231</v>
      </c>
      <c r="E394" s="167" t="s">
        <v>741</v>
      </c>
      <c r="F394" s="168" t="s">
        <v>742</v>
      </c>
      <c r="G394" s="169" t="s">
        <v>159</v>
      </c>
      <c r="H394" s="170">
        <v>4</v>
      </c>
      <c r="I394" s="171">
        <v>452.97</v>
      </c>
      <c r="J394" s="172">
        <f>ROUND(I394*H394,2)</f>
        <v>1811.88</v>
      </c>
      <c r="K394" s="168" t="s">
        <v>264</v>
      </c>
      <c r="L394" s="173"/>
      <c r="M394" s="174" t="s">
        <v>32</v>
      </c>
      <c r="N394" s="175" t="s">
        <v>47</v>
      </c>
      <c r="P394" s="137">
        <f>O394*H394</f>
        <v>0</v>
      </c>
      <c r="Q394" s="137">
        <v>1.9199999999999998E-2</v>
      </c>
      <c r="R394" s="137">
        <f>Q394*H394</f>
        <v>7.6799999999999993E-2</v>
      </c>
      <c r="S394" s="137">
        <v>0</v>
      </c>
      <c r="T394" s="138">
        <f>S394*H394</f>
        <v>0</v>
      </c>
      <c r="AR394" s="139" t="s">
        <v>354</v>
      </c>
      <c r="AT394" s="139" t="s">
        <v>231</v>
      </c>
      <c r="AU394" s="139" t="s">
        <v>86</v>
      </c>
      <c r="AY394" s="17" t="s">
        <v>153</v>
      </c>
      <c r="BE394" s="140">
        <f>IF(N394="základní",J394,0)</f>
        <v>1811.88</v>
      </c>
      <c r="BF394" s="140">
        <f>IF(N394="snížená",J394,0)</f>
        <v>0</v>
      </c>
      <c r="BG394" s="140">
        <f>IF(N394="zákl. přenesená",J394,0)</f>
        <v>0</v>
      </c>
      <c r="BH394" s="140">
        <f>IF(N394="sníž. přenesená",J394,0)</f>
        <v>0</v>
      </c>
      <c r="BI394" s="140">
        <f>IF(N394="nulová",J394,0)</f>
        <v>0</v>
      </c>
      <c r="BJ394" s="17" t="s">
        <v>84</v>
      </c>
      <c r="BK394" s="140">
        <f>ROUND(I394*H394,2)</f>
        <v>1811.88</v>
      </c>
      <c r="BL394" s="17" t="s">
        <v>261</v>
      </c>
      <c r="BM394" s="139" t="s">
        <v>1123</v>
      </c>
    </row>
    <row r="395" spans="2:65" s="1" customFormat="1" ht="16.5" customHeight="1">
      <c r="B395" s="33"/>
      <c r="C395" s="128" t="s">
        <v>649</v>
      </c>
      <c r="D395" s="128" t="s">
        <v>156</v>
      </c>
      <c r="E395" s="129" t="s">
        <v>700</v>
      </c>
      <c r="F395" s="130" t="s">
        <v>701</v>
      </c>
      <c r="G395" s="131" t="s">
        <v>159</v>
      </c>
      <c r="H395" s="132">
        <v>2.9940000000000002</v>
      </c>
      <c r="I395" s="133">
        <v>452.03</v>
      </c>
      <c r="J395" s="134">
        <f>ROUND(I395*H395,2)</f>
        <v>1353.38</v>
      </c>
      <c r="K395" s="130" t="s">
        <v>160</v>
      </c>
      <c r="L395" s="33"/>
      <c r="M395" s="135" t="s">
        <v>32</v>
      </c>
      <c r="N395" s="136" t="s">
        <v>47</v>
      </c>
      <c r="P395" s="137">
        <f>O395*H395</f>
        <v>0</v>
      </c>
      <c r="Q395" s="137">
        <v>1.5E-3</v>
      </c>
      <c r="R395" s="137">
        <f>Q395*H395</f>
        <v>4.4910000000000002E-3</v>
      </c>
      <c r="S395" s="137">
        <v>0</v>
      </c>
      <c r="T395" s="138">
        <f>S395*H395</f>
        <v>0</v>
      </c>
      <c r="AR395" s="139" t="s">
        <v>261</v>
      </c>
      <c r="AT395" s="139" t="s">
        <v>156</v>
      </c>
      <c r="AU395" s="139" t="s">
        <v>86</v>
      </c>
      <c r="AY395" s="17" t="s">
        <v>153</v>
      </c>
      <c r="BE395" s="140">
        <f>IF(N395="základní",J395,0)</f>
        <v>1353.38</v>
      </c>
      <c r="BF395" s="140">
        <f>IF(N395="snížená",J395,0)</f>
        <v>0</v>
      </c>
      <c r="BG395" s="140">
        <f>IF(N395="zákl. přenesená",J395,0)</f>
        <v>0</v>
      </c>
      <c r="BH395" s="140">
        <f>IF(N395="sníž. přenesená",J395,0)</f>
        <v>0</v>
      </c>
      <c r="BI395" s="140">
        <f>IF(N395="nulová",J395,0)</f>
        <v>0</v>
      </c>
      <c r="BJ395" s="17" t="s">
        <v>84</v>
      </c>
      <c r="BK395" s="140">
        <f>ROUND(I395*H395,2)</f>
        <v>1353.38</v>
      </c>
      <c r="BL395" s="17" t="s">
        <v>261</v>
      </c>
      <c r="BM395" s="139" t="s">
        <v>1124</v>
      </c>
    </row>
    <row r="396" spans="2:65" s="1" customFormat="1">
      <c r="B396" s="33"/>
      <c r="D396" s="141" t="s">
        <v>163</v>
      </c>
      <c r="F396" s="142" t="s">
        <v>703</v>
      </c>
      <c r="I396" s="143"/>
      <c r="L396" s="33"/>
      <c r="M396" s="144"/>
      <c r="T396" s="54"/>
      <c r="AT396" s="17" t="s">
        <v>163</v>
      </c>
      <c r="AU396" s="17" t="s">
        <v>86</v>
      </c>
    </row>
    <row r="397" spans="2:65" s="1" customFormat="1" ht="16.5" customHeight="1">
      <c r="B397" s="33"/>
      <c r="C397" s="128" t="s">
        <v>654</v>
      </c>
      <c r="D397" s="128" t="s">
        <v>156</v>
      </c>
      <c r="E397" s="129" t="s">
        <v>705</v>
      </c>
      <c r="F397" s="130" t="s">
        <v>706</v>
      </c>
      <c r="G397" s="131" t="s">
        <v>226</v>
      </c>
      <c r="H397" s="132">
        <v>5</v>
      </c>
      <c r="I397" s="133">
        <v>120.54</v>
      </c>
      <c r="J397" s="134">
        <f>ROUND(I397*H397,2)</f>
        <v>602.70000000000005</v>
      </c>
      <c r="K397" s="130" t="s">
        <v>160</v>
      </c>
      <c r="L397" s="33"/>
      <c r="M397" s="135" t="s">
        <v>32</v>
      </c>
      <c r="N397" s="136" t="s">
        <v>47</v>
      </c>
      <c r="P397" s="137">
        <f>O397*H397</f>
        <v>0</v>
      </c>
      <c r="Q397" s="137">
        <v>0</v>
      </c>
      <c r="R397" s="137">
        <f>Q397*H397</f>
        <v>0</v>
      </c>
      <c r="S397" s="137">
        <v>0</v>
      </c>
      <c r="T397" s="138">
        <f>S397*H397</f>
        <v>0</v>
      </c>
      <c r="AR397" s="139" t="s">
        <v>261</v>
      </c>
      <c r="AT397" s="139" t="s">
        <v>156</v>
      </c>
      <c r="AU397" s="139" t="s">
        <v>86</v>
      </c>
      <c r="AY397" s="17" t="s">
        <v>153</v>
      </c>
      <c r="BE397" s="140">
        <f>IF(N397="základní",J397,0)</f>
        <v>602.70000000000005</v>
      </c>
      <c r="BF397" s="140">
        <f>IF(N397="snížená",J397,0)</f>
        <v>0</v>
      </c>
      <c r="BG397" s="140">
        <f>IF(N397="zákl. přenesená",J397,0)</f>
        <v>0</v>
      </c>
      <c r="BH397" s="140">
        <f>IF(N397="sníž. přenesená",J397,0)</f>
        <v>0</v>
      </c>
      <c r="BI397" s="140">
        <f>IF(N397="nulová",J397,0)</f>
        <v>0</v>
      </c>
      <c r="BJ397" s="17" t="s">
        <v>84</v>
      </c>
      <c r="BK397" s="140">
        <f>ROUND(I397*H397,2)</f>
        <v>602.70000000000005</v>
      </c>
      <c r="BL397" s="17" t="s">
        <v>261</v>
      </c>
      <c r="BM397" s="139" t="s">
        <v>1125</v>
      </c>
    </row>
    <row r="398" spans="2:65" s="1" customFormat="1">
      <c r="B398" s="33"/>
      <c r="D398" s="141" t="s">
        <v>163</v>
      </c>
      <c r="F398" s="142" t="s">
        <v>708</v>
      </c>
      <c r="I398" s="143"/>
      <c r="L398" s="33"/>
      <c r="M398" s="144"/>
      <c r="T398" s="54"/>
      <c r="AT398" s="17" t="s">
        <v>163</v>
      </c>
      <c r="AU398" s="17" t="s">
        <v>86</v>
      </c>
    </row>
    <row r="399" spans="2:65" s="12" customFormat="1">
      <c r="B399" s="145"/>
      <c r="D399" s="146" t="s">
        <v>165</v>
      </c>
      <c r="E399" s="147" t="s">
        <v>32</v>
      </c>
      <c r="F399" s="148" t="s">
        <v>709</v>
      </c>
      <c r="H399" s="147" t="s">
        <v>32</v>
      </c>
      <c r="I399" s="149"/>
      <c r="L399" s="145"/>
      <c r="M399" s="150"/>
      <c r="T399" s="151"/>
      <c r="AT399" s="147" t="s">
        <v>165</v>
      </c>
      <c r="AU399" s="147" t="s">
        <v>86</v>
      </c>
      <c r="AV399" s="12" t="s">
        <v>84</v>
      </c>
      <c r="AW399" s="12" t="s">
        <v>37</v>
      </c>
      <c r="AX399" s="12" t="s">
        <v>76</v>
      </c>
      <c r="AY399" s="147" t="s">
        <v>153</v>
      </c>
    </row>
    <row r="400" spans="2:65" s="13" customFormat="1">
      <c r="B400" s="152"/>
      <c r="D400" s="146" t="s">
        <v>165</v>
      </c>
      <c r="E400" s="153" t="s">
        <v>32</v>
      </c>
      <c r="F400" s="154" t="s">
        <v>188</v>
      </c>
      <c r="H400" s="155">
        <v>5</v>
      </c>
      <c r="I400" s="156"/>
      <c r="L400" s="152"/>
      <c r="M400" s="157"/>
      <c r="T400" s="158"/>
      <c r="AT400" s="153" t="s">
        <v>165</v>
      </c>
      <c r="AU400" s="153" t="s">
        <v>86</v>
      </c>
      <c r="AV400" s="13" t="s">
        <v>86</v>
      </c>
      <c r="AW400" s="13" t="s">
        <v>37</v>
      </c>
      <c r="AX400" s="13" t="s">
        <v>84</v>
      </c>
      <c r="AY400" s="153" t="s">
        <v>153</v>
      </c>
    </row>
    <row r="401" spans="2:65" s="1" customFormat="1" ht="16.5" customHeight="1">
      <c r="B401" s="33"/>
      <c r="C401" s="128" t="s">
        <v>661</v>
      </c>
      <c r="D401" s="128" t="s">
        <v>156</v>
      </c>
      <c r="E401" s="129" t="s">
        <v>711</v>
      </c>
      <c r="F401" s="130" t="s">
        <v>712</v>
      </c>
      <c r="G401" s="131" t="s">
        <v>271</v>
      </c>
      <c r="H401" s="132">
        <v>9</v>
      </c>
      <c r="I401" s="133">
        <v>187.4</v>
      </c>
      <c r="J401" s="134">
        <f>ROUND(I401*H401,2)</f>
        <v>1686.6</v>
      </c>
      <c r="K401" s="130" t="s">
        <v>160</v>
      </c>
      <c r="L401" s="33"/>
      <c r="M401" s="135" t="s">
        <v>32</v>
      </c>
      <c r="N401" s="136" t="s">
        <v>47</v>
      </c>
      <c r="P401" s="137">
        <f>O401*H401</f>
        <v>0</v>
      </c>
      <c r="Q401" s="137">
        <v>2.1000000000000001E-4</v>
      </c>
      <c r="R401" s="137">
        <f>Q401*H401</f>
        <v>1.8900000000000002E-3</v>
      </c>
      <c r="S401" s="137">
        <v>0</v>
      </c>
      <c r="T401" s="138">
        <f>S401*H401</f>
        <v>0</v>
      </c>
      <c r="AR401" s="139" t="s">
        <v>261</v>
      </c>
      <c r="AT401" s="139" t="s">
        <v>156</v>
      </c>
      <c r="AU401" s="139" t="s">
        <v>86</v>
      </c>
      <c r="AY401" s="17" t="s">
        <v>153</v>
      </c>
      <c r="BE401" s="140">
        <f>IF(N401="základní",J401,0)</f>
        <v>1686.6</v>
      </c>
      <c r="BF401" s="140">
        <f>IF(N401="snížená",J401,0)</f>
        <v>0</v>
      </c>
      <c r="BG401" s="140">
        <f>IF(N401="zákl. přenesená",J401,0)</f>
        <v>0</v>
      </c>
      <c r="BH401" s="140">
        <f>IF(N401="sníž. přenesená",J401,0)</f>
        <v>0</v>
      </c>
      <c r="BI401" s="140">
        <f>IF(N401="nulová",J401,0)</f>
        <v>0</v>
      </c>
      <c r="BJ401" s="17" t="s">
        <v>84</v>
      </c>
      <c r="BK401" s="140">
        <f>ROUND(I401*H401,2)</f>
        <v>1686.6</v>
      </c>
      <c r="BL401" s="17" t="s">
        <v>261</v>
      </c>
      <c r="BM401" s="139" t="s">
        <v>1126</v>
      </c>
    </row>
    <row r="402" spans="2:65" s="1" customFormat="1">
      <c r="B402" s="33"/>
      <c r="D402" s="141" t="s">
        <v>163</v>
      </c>
      <c r="F402" s="142" t="s">
        <v>714</v>
      </c>
      <c r="I402" s="143"/>
      <c r="L402" s="33"/>
      <c r="M402" s="144"/>
      <c r="T402" s="54"/>
      <c r="AT402" s="17" t="s">
        <v>163</v>
      </c>
      <c r="AU402" s="17" t="s">
        <v>86</v>
      </c>
    </row>
    <row r="403" spans="2:65" s="12" customFormat="1">
      <c r="B403" s="145"/>
      <c r="D403" s="146" t="s">
        <v>165</v>
      </c>
      <c r="E403" s="147" t="s">
        <v>32</v>
      </c>
      <c r="F403" s="148" t="s">
        <v>176</v>
      </c>
      <c r="H403" s="147" t="s">
        <v>32</v>
      </c>
      <c r="I403" s="149"/>
      <c r="L403" s="145"/>
      <c r="M403" s="150"/>
      <c r="T403" s="151"/>
      <c r="AT403" s="147" t="s">
        <v>165</v>
      </c>
      <c r="AU403" s="147" t="s">
        <v>86</v>
      </c>
      <c r="AV403" s="12" t="s">
        <v>84</v>
      </c>
      <c r="AW403" s="12" t="s">
        <v>37</v>
      </c>
      <c r="AX403" s="12" t="s">
        <v>76</v>
      </c>
      <c r="AY403" s="147" t="s">
        <v>153</v>
      </c>
    </row>
    <row r="404" spans="2:65" s="13" customFormat="1">
      <c r="B404" s="152"/>
      <c r="D404" s="146" t="s">
        <v>165</v>
      </c>
      <c r="E404" s="153" t="s">
        <v>32</v>
      </c>
      <c r="F404" s="154" t="s">
        <v>161</v>
      </c>
      <c r="H404" s="155">
        <v>4</v>
      </c>
      <c r="I404" s="156"/>
      <c r="L404" s="152"/>
      <c r="M404" s="157"/>
      <c r="T404" s="158"/>
      <c r="AT404" s="153" t="s">
        <v>165</v>
      </c>
      <c r="AU404" s="153" t="s">
        <v>86</v>
      </c>
      <c r="AV404" s="13" t="s">
        <v>86</v>
      </c>
      <c r="AW404" s="13" t="s">
        <v>37</v>
      </c>
      <c r="AX404" s="13" t="s">
        <v>76</v>
      </c>
      <c r="AY404" s="153" t="s">
        <v>153</v>
      </c>
    </row>
    <row r="405" spans="2:65" s="12" customFormat="1">
      <c r="B405" s="145"/>
      <c r="D405" s="146" t="s">
        <v>165</v>
      </c>
      <c r="E405" s="147" t="s">
        <v>32</v>
      </c>
      <c r="F405" s="148" t="s">
        <v>858</v>
      </c>
      <c r="H405" s="147" t="s">
        <v>32</v>
      </c>
      <c r="I405" s="149"/>
      <c r="L405" s="145"/>
      <c r="M405" s="150"/>
      <c r="T405" s="151"/>
      <c r="AT405" s="147" t="s">
        <v>165</v>
      </c>
      <c r="AU405" s="147" t="s">
        <v>86</v>
      </c>
      <c r="AV405" s="12" t="s">
        <v>84</v>
      </c>
      <c r="AW405" s="12" t="s">
        <v>37</v>
      </c>
      <c r="AX405" s="12" t="s">
        <v>76</v>
      </c>
      <c r="AY405" s="147" t="s">
        <v>153</v>
      </c>
    </row>
    <row r="406" spans="2:65" s="13" customFormat="1">
      <c r="B406" s="152"/>
      <c r="D406" s="146" t="s">
        <v>165</v>
      </c>
      <c r="E406" s="153" t="s">
        <v>32</v>
      </c>
      <c r="F406" s="154" t="s">
        <v>188</v>
      </c>
      <c r="H406" s="155">
        <v>5</v>
      </c>
      <c r="I406" s="156"/>
      <c r="L406" s="152"/>
      <c r="M406" s="157"/>
      <c r="T406" s="158"/>
      <c r="AT406" s="153" t="s">
        <v>165</v>
      </c>
      <c r="AU406" s="153" t="s">
        <v>86</v>
      </c>
      <c r="AV406" s="13" t="s">
        <v>86</v>
      </c>
      <c r="AW406" s="13" t="s">
        <v>37</v>
      </c>
      <c r="AX406" s="13" t="s">
        <v>76</v>
      </c>
      <c r="AY406" s="153" t="s">
        <v>153</v>
      </c>
    </row>
    <row r="407" spans="2:65" s="14" customFormat="1">
      <c r="B407" s="159"/>
      <c r="D407" s="146" t="s">
        <v>165</v>
      </c>
      <c r="E407" s="160" t="s">
        <v>32</v>
      </c>
      <c r="F407" s="161" t="s">
        <v>178</v>
      </c>
      <c r="H407" s="162">
        <v>9</v>
      </c>
      <c r="I407" s="163"/>
      <c r="L407" s="159"/>
      <c r="M407" s="164"/>
      <c r="T407" s="165"/>
      <c r="AT407" s="160" t="s">
        <v>165</v>
      </c>
      <c r="AU407" s="160" t="s">
        <v>86</v>
      </c>
      <c r="AV407" s="14" t="s">
        <v>161</v>
      </c>
      <c r="AW407" s="14" t="s">
        <v>37</v>
      </c>
      <c r="AX407" s="14" t="s">
        <v>84</v>
      </c>
      <c r="AY407" s="160" t="s">
        <v>153</v>
      </c>
    </row>
    <row r="408" spans="2:65" s="1" customFormat="1" ht="16.5" customHeight="1">
      <c r="B408" s="33"/>
      <c r="C408" s="128" t="s">
        <v>666</v>
      </c>
      <c r="D408" s="128" t="s">
        <v>156</v>
      </c>
      <c r="E408" s="129" t="s">
        <v>982</v>
      </c>
      <c r="F408" s="130" t="s">
        <v>983</v>
      </c>
      <c r="G408" s="131" t="s">
        <v>271</v>
      </c>
      <c r="H408" s="132">
        <v>1</v>
      </c>
      <c r="I408" s="133">
        <v>187.4</v>
      </c>
      <c r="J408" s="134">
        <f>ROUND(I408*H408,2)</f>
        <v>187.4</v>
      </c>
      <c r="K408" s="130" t="s">
        <v>160</v>
      </c>
      <c r="L408" s="33"/>
      <c r="M408" s="135" t="s">
        <v>32</v>
      </c>
      <c r="N408" s="136" t="s">
        <v>47</v>
      </c>
      <c r="P408" s="137">
        <f>O408*H408</f>
        <v>0</v>
      </c>
      <c r="Q408" s="137">
        <v>2.0000000000000001E-4</v>
      </c>
      <c r="R408" s="137">
        <f>Q408*H408</f>
        <v>2.0000000000000001E-4</v>
      </c>
      <c r="S408" s="137">
        <v>0</v>
      </c>
      <c r="T408" s="138">
        <f>S408*H408</f>
        <v>0</v>
      </c>
      <c r="AR408" s="139" t="s">
        <v>261</v>
      </c>
      <c r="AT408" s="139" t="s">
        <v>156</v>
      </c>
      <c r="AU408" s="139" t="s">
        <v>86</v>
      </c>
      <c r="AY408" s="17" t="s">
        <v>153</v>
      </c>
      <c r="BE408" s="140">
        <f>IF(N408="základní",J408,0)</f>
        <v>187.4</v>
      </c>
      <c r="BF408" s="140">
        <f>IF(N408="snížená",J408,0)</f>
        <v>0</v>
      </c>
      <c r="BG408" s="140">
        <f>IF(N408="zákl. přenesená",J408,0)</f>
        <v>0</v>
      </c>
      <c r="BH408" s="140">
        <f>IF(N408="sníž. přenesená",J408,0)</f>
        <v>0</v>
      </c>
      <c r="BI408" s="140">
        <f>IF(N408="nulová",J408,0)</f>
        <v>0</v>
      </c>
      <c r="BJ408" s="17" t="s">
        <v>84</v>
      </c>
      <c r="BK408" s="140">
        <f>ROUND(I408*H408,2)</f>
        <v>187.4</v>
      </c>
      <c r="BL408" s="17" t="s">
        <v>261</v>
      </c>
      <c r="BM408" s="139" t="s">
        <v>1127</v>
      </c>
    </row>
    <row r="409" spans="2:65" s="1" customFormat="1">
      <c r="B409" s="33"/>
      <c r="D409" s="141" t="s">
        <v>163</v>
      </c>
      <c r="F409" s="142" t="s">
        <v>985</v>
      </c>
      <c r="I409" s="143"/>
      <c r="L409" s="33"/>
      <c r="M409" s="144"/>
      <c r="T409" s="54"/>
      <c r="AT409" s="17" t="s">
        <v>163</v>
      </c>
      <c r="AU409" s="17" t="s">
        <v>86</v>
      </c>
    </row>
    <row r="410" spans="2:65" s="12" customFormat="1">
      <c r="B410" s="145"/>
      <c r="D410" s="146" t="s">
        <v>165</v>
      </c>
      <c r="E410" s="147" t="s">
        <v>32</v>
      </c>
      <c r="F410" s="148" t="s">
        <v>858</v>
      </c>
      <c r="H410" s="147" t="s">
        <v>32</v>
      </c>
      <c r="I410" s="149"/>
      <c r="L410" s="145"/>
      <c r="M410" s="150"/>
      <c r="T410" s="151"/>
      <c r="AT410" s="147" t="s">
        <v>165</v>
      </c>
      <c r="AU410" s="147" t="s">
        <v>86</v>
      </c>
      <c r="AV410" s="12" t="s">
        <v>84</v>
      </c>
      <c r="AW410" s="12" t="s">
        <v>37</v>
      </c>
      <c r="AX410" s="12" t="s">
        <v>76</v>
      </c>
      <c r="AY410" s="147" t="s">
        <v>153</v>
      </c>
    </row>
    <row r="411" spans="2:65" s="13" customFormat="1">
      <c r="B411" s="152"/>
      <c r="D411" s="146" t="s">
        <v>165</v>
      </c>
      <c r="E411" s="153" t="s">
        <v>32</v>
      </c>
      <c r="F411" s="154" t="s">
        <v>84</v>
      </c>
      <c r="H411" s="155">
        <v>1</v>
      </c>
      <c r="I411" s="156"/>
      <c r="L411" s="152"/>
      <c r="M411" s="157"/>
      <c r="T411" s="158"/>
      <c r="AT411" s="153" t="s">
        <v>165</v>
      </c>
      <c r="AU411" s="153" t="s">
        <v>86</v>
      </c>
      <c r="AV411" s="13" t="s">
        <v>86</v>
      </c>
      <c r="AW411" s="13" t="s">
        <v>37</v>
      </c>
      <c r="AX411" s="13" t="s">
        <v>76</v>
      </c>
      <c r="AY411" s="153" t="s">
        <v>153</v>
      </c>
    </row>
    <row r="412" spans="2:65" s="14" customFormat="1">
      <c r="B412" s="159"/>
      <c r="D412" s="146" t="s">
        <v>165</v>
      </c>
      <c r="E412" s="160" t="s">
        <v>32</v>
      </c>
      <c r="F412" s="161" t="s">
        <v>178</v>
      </c>
      <c r="H412" s="162">
        <v>1</v>
      </c>
      <c r="I412" s="163"/>
      <c r="L412" s="159"/>
      <c r="M412" s="164"/>
      <c r="T412" s="165"/>
      <c r="AT412" s="160" t="s">
        <v>165</v>
      </c>
      <c r="AU412" s="160" t="s">
        <v>86</v>
      </c>
      <c r="AV412" s="14" t="s">
        <v>161</v>
      </c>
      <c r="AW412" s="14" t="s">
        <v>37</v>
      </c>
      <c r="AX412" s="14" t="s">
        <v>84</v>
      </c>
      <c r="AY412" s="160" t="s">
        <v>153</v>
      </c>
    </row>
    <row r="413" spans="2:65" s="1" customFormat="1" ht="16.5" customHeight="1">
      <c r="B413" s="33"/>
      <c r="C413" s="128" t="s">
        <v>672</v>
      </c>
      <c r="D413" s="128" t="s">
        <v>156</v>
      </c>
      <c r="E413" s="129" t="s">
        <v>716</v>
      </c>
      <c r="F413" s="130" t="s">
        <v>717</v>
      </c>
      <c r="G413" s="131" t="s">
        <v>226</v>
      </c>
      <c r="H413" s="132">
        <v>9.36</v>
      </c>
      <c r="I413" s="133">
        <v>140.32</v>
      </c>
      <c r="J413" s="134">
        <f>ROUND(I413*H413,2)</f>
        <v>1313.4</v>
      </c>
      <c r="K413" s="130" t="s">
        <v>160</v>
      </c>
      <c r="L413" s="33"/>
      <c r="M413" s="135" t="s">
        <v>32</v>
      </c>
      <c r="N413" s="136" t="s">
        <v>47</v>
      </c>
      <c r="P413" s="137">
        <f>O413*H413</f>
        <v>0</v>
      </c>
      <c r="Q413" s="137">
        <v>1.42E-3</v>
      </c>
      <c r="R413" s="137">
        <f>Q413*H413</f>
        <v>1.32912E-2</v>
      </c>
      <c r="S413" s="137">
        <v>0</v>
      </c>
      <c r="T413" s="138">
        <f>S413*H413</f>
        <v>0</v>
      </c>
      <c r="AR413" s="139" t="s">
        <v>261</v>
      </c>
      <c r="AT413" s="139" t="s">
        <v>156</v>
      </c>
      <c r="AU413" s="139" t="s">
        <v>86</v>
      </c>
      <c r="AY413" s="17" t="s">
        <v>153</v>
      </c>
      <c r="BE413" s="140">
        <f>IF(N413="základní",J413,0)</f>
        <v>1313.4</v>
      </c>
      <c r="BF413" s="140">
        <f>IF(N413="snížená",J413,0)</f>
        <v>0</v>
      </c>
      <c r="BG413" s="140">
        <f>IF(N413="zákl. přenesená",J413,0)</f>
        <v>0</v>
      </c>
      <c r="BH413" s="140">
        <f>IF(N413="sníž. přenesená",J413,0)</f>
        <v>0</v>
      </c>
      <c r="BI413" s="140">
        <f>IF(N413="nulová",J413,0)</f>
        <v>0</v>
      </c>
      <c r="BJ413" s="17" t="s">
        <v>84</v>
      </c>
      <c r="BK413" s="140">
        <f>ROUND(I413*H413,2)</f>
        <v>1313.4</v>
      </c>
      <c r="BL413" s="17" t="s">
        <v>261</v>
      </c>
      <c r="BM413" s="139" t="s">
        <v>1128</v>
      </c>
    </row>
    <row r="414" spans="2:65" s="1" customFormat="1">
      <c r="B414" s="33"/>
      <c r="D414" s="141" t="s">
        <v>163</v>
      </c>
      <c r="F414" s="142" t="s">
        <v>719</v>
      </c>
      <c r="I414" s="143"/>
      <c r="L414" s="33"/>
      <c r="M414" s="144"/>
      <c r="T414" s="54"/>
      <c r="AT414" s="17" t="s">
        <v>163</v>
      </c>
      <c r="AU414" s="17" t="s">
        <v>86</v>
      </c>
    </row>
    <row r="415" spans="2:65" s="12" customFormat="1">
      <c r="B415" s="145"/>
      <c r="D415" s="146" t="s">
        <v>165</v>
      </c>
      <c r="E415" s="147" t="s">
        <v>32</v>
      </c>
      <c r="F415" s="148" t="s">
        <v>176</v>
      </c>
      <c r="H415" s="147" t="s">
        <v>32</v>
      </c>
      <c r="I415" s="149"/>
      <c r="L415" s="145"/>
      <c r="M415" s="150"/>
      <c r="T415" s="151"/>
      <c r="AT415" s="147" t="s">
        <v>165</v>
      </c>
      <c r="AU415" s="147" t="s">
        <v>86</v>
      </c>
      <c r="AV415" s="12" t="s">
        <v>84</v>
      </c>
      <c r="AW415" s="12" t="s">
        <v>37</v>
      </c>
      <c r="AX415" s="12" t="s">
        <v>76</v>
      </c>
      <c r="AY415" s="147" t="s">
        <v>153</v>
      </c>
    </row>
    <row r="416" spans="2:65" s="13" customFormat="1">
      <c r="B416" s="152"/>
      <c r="D416" s="146" t="s">
        <v>165</v>
      </c>
      <c r="E416" s="153" t="s">
        <v>32</v>
      </c>
      <c r="F416" s="154" t="s">
        <v>1129</v>
      </c>
      <c r="H416" s="155">
        <v>4.04</v>
      </c>
      <c r="I416" s="156"/>
      <c r="L416" s="152"/>
      <c r="M416" s="157"/>
      <c r="T416" s="158"/>
      <c r="AT416" s="153" t="s">
        <v>165</v>
      </c>
      <c r="AU416" s="153" t="s">
        <v>86</v>
      </c>
      <c r="AV416" s="13" t="s">
        <v>86</v>
      </c>
      <c r="AW416" s="13" t="s">
        <v>37</v>
      </c>
      <c r="AX416" s="13" t="s">
        <v>76</v>
      </c>
      <c r="AY416" s="153" t="s">
        <v>153</v>
      </c>
    </row>
    <row r="417" spans="2:65" s="12" customFormat="1">
      <c r="B417" s="145"/>
      <c r="D417" s="146" t="s">
        <v>165</v>
      </c>
      <c r="E417" s="147" t="s">
        <v>32</v>
      </c>
      <c r="F417" s="148" t="s">
        <v>858</v>
      </c>
      <c r="H417" s="147" t="s">
        <v>32</v>
      </c>
      <c r="I417" s="149"/>
      <c r="L417" s="145"/>
      <c r="M417" s="150"/>
      <c r="T417" s="151"/>
      <c r="AT417" s="147" t="s">
        <v>165</v>
      </c>
      <c r="AU417" s="147" t="s">
        <v>86</v>
      </c>
      <c r="AV417" s="12" t="s">
        <v>84</v>
      </c>
      <c r="AW417" s="12" t="s">
        <v>37</v>
      </c>
      <c r="AX417" s="12" t="s">
        <v>76</v>
      </c>
      <c r="AY417" s="147" t="s">
        <v>153</v>
      </c>
    </row>
    <row r="418" spans="2:65" s="13" customFormat="1">
      <c r="B418" s="152"/>
      <c r="D418" s="146" t="s">
        <v>165</v>
      </c>
      <c r="E418" s="153" t="s">
        <v>32</v>
      </c>
      <c r="F418" s="154" t="s">
        <v>1130</v>
      </c>
      <c r="H418" s="155">
        <v>5.32</v>
      </c>
      <c r="I418" s="156"/>
      <c r="L418" s="152"/>
      <c r="M418" s="157"/>
      <c r="T418" s="158"/>
      <c r="AT418" s="153" t="s">
        <v>165</v>
      </c>
      <c r="AU418" s="153" t="s">
        <v>86</v>
      </c>
      <c r="AV418" s="13" t="s">
        <v>86</v>
      </c>
      <c r="AW418" s="13" t="s">
        <v>37</v>
      </c>
      <c r="AX418" s="13" t="s">
        <v>76</v>
      </c>
      <c r="AY418" s="153" t="s">
        <v>153</v>
      </c>
    </row>
    <row r="419" spans="2:65" s="14" customFormat="1">
      <c r="B419" s="159"/>
      <c r="D419" s="146" t="s">
        <v>165</v>
      </c>
      <c r="E419" s="160" t="s">
        <v>32</v>
      </c>
      <c r="F419" s="161" t="s">
        <v>178</v>
      </c>
      <c r="H419" s="162">
        <v>9.36</v>
      </c>
      <c r="I419" s="163"/>
      <c r="L419" s="159"/>
      <c r="M419" s="164"/>
      <c r="T419" s="165"/>
      <c r="AT419" s="160" t="s">
        <v>165</v>
      </c>
      <c r="AU419" s="160" t="s">
        <v>86</v>
      </c>
      <c r="AV419" s="14" t="s">
        <v>161</v>
      </c>
      <c r="AW419" s="14" t="s">
        <v>37</v>
      </c>
      <c r="AX419" s="14" t="s">
        <v>84</v>
      </c>
      <c r="AY419" s="160" t="s">
        <v>153</v>
      </c>
    </row>
    <row r="420" spans="2:65" s="1" customFormat="1" ht="24.2" customHeight="1">
      <c r="B420" s="33"/>
      <c r="C420" s="128" t="s">
        <v>677</v>
      </c>
      <c r="D420" s="128" t="s">
        <v>156</v>
      </c>
      <c r="E420" s="129" t="s">
        <v>745</v>
      </c>
      <c r="F420" s="130" t="s">
        <v>746</v>
      </c>
      <c r="G420" s="131" t="s">
        <v>294</v>
      </c>
      <c r="H420" s="132">
        <v>0.161</v>
      </c>
      <c r="I420" s="133">
        <v>1271.33</v>
      </c>
      <c r="J420" s="134">
        <f>ROUND(I420*H420,2)</f>
        <v>204.68</v>
      </c>
      <c r="K420" s="130" t="s">
        <v>160</v>
      </c>
      <c r="L420" s="33"/>
      <c r="M420" s="135" t="s">
        <v>32</v>
      </c>
      <c r="N420" s="136" t="s">
        <v>47</v>
      </c>
      <c r="P420" s="137">
        <f>O420*H420</f>
        <v>0</v>
      </c>
      <c r="Q420" s="137">
        <v>0</v>
      </c>
      <c r="R420" s="137">
        <f>Q420*H420</f>
        <v>0</v>
      </c>
      <c r="S420" s="137">
        <v>0</v>
      </c>
      <c r="T420" s="138">
        <f>S420*H420</f>
        <v>0</v>
      </c>
      <c r="AR420" s="139" t="s">
        <v>261</v>
      </c>
      <c r="AT420" s="139" t="s">
        <v>156</v>
      </c>
      <c r="AU420" s="139" t="s">
        <v>86</v>
      </c>
      <c r="AY420" s="17" t="s">
        <v>153</v>
      </c>
      <c r="BE420" s="140">
        <f>IF(N420="základní",J420,0)</f>
        <v>204.68</v>
      </c>
      <c r="BF420" s="140">
        <f>IF(N420="snížená",J420,0)</f>
        <v>0</v>
      </c>
      <c r="BG420" s="140">
        <f>IF(N420="zákl. přenesená",J420,0)</f>
        <v>0</v>
      </c>
      <c r="BH420" s="140">
        <f>IF(N420="sníž. přenesená",J420,0)</f>
        <v>0</v>
      </c>
      <c r="BI420" s="140">
        <f>IF(N420="nulová",J420,0)</f>
        <v>0</v>
      </c>
      <c r="BJ420" s="17" t="s">
        <v>84</v>
      </c>
      <c r="BK420" s="140">
        <f>ROUND(I420*H420,2)</f>
        <v>204.68</v>
      </c>
      <c r="BL420" s="17" t="s">
        <v>261</v>
      </c>
      <c r="BM420" s="139" t="s">
        <v>1131</v>
      </c>
    </row>
    <row r="421" spans="2:65" s="1" customFormat="1">
      <c r="B421" s="33"/>
      <c r="D421" s="141" t="s">
        <v>163</v>
      </c>
      <c r="F421" s="142" t="s">
        <v>748</v>
      </c>
      <c r="I421" s="143"/>
      <c r="L421" s="33"/>
      <c r="M421" s="144"/>
      <c r="T421" s="54"/>
      <c r="AT421" s="17" t="s">
        <v>163</v>
      </c>
      <c r="AU421" s="17" t="s">
        <v>86</v>
      </c>
    </row>
    <row r="422" spans="2:65" s="11" customFormat="1" ht="22.9" customHeight="1">
      <c r="B422" s="116"/>
      <c r="D422" s="117" t="s">
        <v>75</v>
      </c>
      <c r="E422" s="126" t="s">
        <v>749</v>
      </c>
      <c r="F422" s="126" t="s">
        <v>750</v>
      </c>
      <c r="I422" s="119"/>
      <c r="J422" s="127">
        <f>BK422</f>
        <v>30234.920000000002</v>
      </c>
      <c r="L422" s="116"/>
      <c r="M422" s="121"/>
      <c r="P422" s="122">
        <f>SUM(P423:P451)</f>
        <v>0</v>
      </c>
      <c r="R422" s="122">
        <f>SUM(R423:R451)</f>
        <v>0.34126000000000001</v>
      </c>
      <c r="T422" s="123">
        <f>SUM(T423:T451)</f>
        <v>0</v>
      </c>
      <c r="AR422" s="117" t="s">
        <v>86</v>
      </c>
      <c r="AT422" s="124" t="s">
        <v>75</v>
      </c>
      <c r="AU422" s="124" t="s">
        <v>84</v>
      </c>
      <c r="AY422" s="117" t="s">
        <v>153</v>
      </c>
      <c r="BK422" s="125">
        <f>SUM(BK423:BK451)</f>
        <v>30234.920000000002</v>
      </c>
    </row>
    <row r="423" spans="2:65" s="1" customFormat="1" ht="16.5" customHeight="1">
      <c r="B423" s="33"/>
      <c r="C423" s="128" t="s">
        <v>684</v>
      </c>
      <c r="D423" s="128" t="s">
        <v>156</v>
      </c>
      <c r="E423" s="129" t="s">
        <v>752</v>
      </c>
      <c r="F423" s="130" t="s">
        <v>753</v>
      </c>
      <c r="G423" s="131" t="s">
        <v>159</v>
      </c>
      <c r="H423" s="132">
        <v>16.7</v>
      </c>
      <c r="I423" s="133">
        <v>17.89</v>
      </c>
      <c r="J423" s="134">
        <f>ROUND(I423*H423,2)</f>
        <v>298.76</v>
      </c>
      <c r="K423" s="130" t="s">
        <v>160</v>
      </c>
      <c r="L423" s="33"/>
      <c r="M423" s="135" t="s">
        <v>32</v>
      </c>
      <c r="N423" s="136" t="s">
        <v>47</v>
      </c>
      <c r="P423" s="137">
        <f>O423*H423</f>
        <v>0</v>
      </c>
      <c r="Q423" s="137">
        <v>0</v>
      </c>
      <c r="R423" s="137">
        <f>Q423*H423</f>
        <v>0</v>
      </c>
      <c r="S423" s="137">
        <v>0</v>
      </c>
      <c r="T423" s="138">
        <f>S423*H423</f>
        <v>0</v>
      </c>
      <c r="AR423" s="139" t="s">
        <v>261</v>
      </c>
      <c r="AT423" s="139" t="s">
        <v>156</v>
      </c>
      <c r="AU423" s="139" t="s">
        <v>86</v>
      </c>
      <c r="AY423" s="17" t="s">
        <v>153</v>
      </c>
      <c r="BE423" s="140">
        <f>IF(N423="základní",J423,0)</f>
        <v>298.76</v>
      </c>
      <c r="BF423" s="140">
        <f>IF(N423="snížená",J423,0)</f>
        <v>0</v>
      </c>
      <c r="BG423" s="140">
        <f>IF(N423="zákl. přenesená",J423,0)</f>
        <v>0</v>
      </c>
      <c r="BH423" s="140">
        <f>IF(N423="sníž. přenesená",J423,0)</f>
        <v>0</v>
      </c>
      <c r="BI423" s="140">
        <f>IF(N423="nulová",J423,0)</f>
        <v>0</v>
      </c>
      <c r="BJ423" s="17" t="s">
        <v>84</v>
      </c>
      <c r="BK423" s="140">
        <f>ROUND(I423*H423,2)</f>
        <v>298.76</v>
      </c>
      <c r="BL423" s="17" t="s">
        <v>261</v>
      </c>
      <c r="BM423" s="139" t="s">
        <v>1132</v>
      </c>
    </row>
    <row r="424" spans="2:65" s="1" customFormat="1">
      <c r="B424" s="33"/>
      <c r="D424" s="141" t="s">
        <v>163</v>
      </c>
      <c r="F424" s="142" t="s">
        <v>755</v>
      </c>
      <c r="I424" s="143"/>
      <c r="L424" s="33"/>
      <c r="M424" s="144"/>
      <c r="T424" s="54"/>
      <c r="AT424" s="17" t="s">
        <v>163</v>
      </c>
      <c r="AU424" s="17" t="s">
        <v>86</v>
      </c>
    </row>
    <row r="425" spans="2:65" s="12" customFormat="1">
      <c r="B425" s="145"/>
      <c r="D425" s="146" t="s">
        <v>165</v>
      </c>
      <c r="E425" s="147" t="s">
        <v>32</v>
      </c>
      <c r="F425" s="148" t="s">
        <v>176</v>
      </c>
      <c r="H425" s="147" t="s">
        <v>32</v>
      </c>
      <c r="I425" s="149"/>
      <c r="L425" s="145"/>
      <c r="M425" s="150"/>
      <c r="T425" s="151"/>
      <c r="AT425" s="147" t="s">
        <v>165</v>
      </c>
      <c r="AU425" s="147" t="s">
        <v>86</v>
      </c>
      <c r="AV425" s="12" t="s">
        <v>84</v>
      </c>
      <c r="AW425" s="12" t="s">
        <v>37</v>
      </c>
      <c r="AX425" s="12" t="s">
        <v>76</v>
      </c>
      <c r="AY425" s="147" t="s">
        <v>153</v>
      </c>
    </row>
    <row r="426" spans="2:65" s="13" customFormat="1">
      <c r="B426" s="152"/>
      <c r="D426" s="146" t="s">
        <v>165</v>
      </c>
      <c r="E426" s="153" t="s">
        <v>32</v>
      </c>
      <c r="F426" s="154" t="s">
        <v>1036</v>
      </c>
      <c r="H426" s="155">
        <v>6.06</v>
      </c>
      <c r="I426" s="156"/>
      <c r="L426" s="152"/>
      <c r="M426" s="157"/>
      <c r="T426" s="158"/>
      <c r="AT426" s="153" t="s">
        <v>165</v>
      </c>
      <c r="AU426" s="153" t="s">
        <v>86</v>
      </c>
      <c r="AV426" s="13" t="s">
        <v>86</v>
      </c>
      <c r="AW426" s="13" t="s">
        <v>37</v>
      </c>
      <c r="AX426" s="13" t="s">
        <v>76</v>
      </c>
      <c r="AY426" s="153" t="s">
        <v>153</v>
      </c>
    </row>
    <row r="427" spans="2:65" s="12" customFormat="1">
      <c r="B427" s="145"/>
      <c r="D427" s="146" t="s">
        <v>165</v>
      </c>
      <c r="E427" s="147" t="s">
        <v>32</v>
      </c>
      <c r="F427" s="148" t="s">
        <v>858</v>
      </c>
      <c r="H427" s="147" t="s">
        <v>32</v>
      </c>
      <c r="I427" s="149"/>
      <c r="L427" s="145"/>
      <c r="M427" s="150"/>
      <c r="T427" s="151"/>
      <c r="AT427" s="147" t="s">
        <v>165</v>
      </c>
      <c r="AU427" s="147" t="s">
        <v>86</v>
      </c>
      <c r="AV427" s="12" t="s">
        <v>84</v>
      </c>
      <c r="AW427" s="12" t="s">
        <v>37</v>
      </c>
      <c r="AX427" s="12" t="s">
        <v>76</v>
      </c>
      <c r="AY427" s="147" t="s">
        <v>153</v>
      </c>
    </row>
    <row r="428" spans="2:65" s="13" customFormat="1">
      <c r="B428" s="152"/>
      <c r="D428" s="146" t="s">
        <v>165</v>
      </c>
      <c r="E428" s="153" t="s">
        <v>32</v>
      </c>
      <c r="F428" s="154" t="s">
        <v>1037</v>
      </c>
      <c r="H428" s="155">
        <v>10.64</v>
      </c>
      <c r="I428" s="156"/>
      <c r="L428" s="152"/>
      <c r="M428" s="157"/>
      <c r="T428" s="158"/>
      <c r="AT428" s="153" t="s">
        <v>165</v>
      </c>
      <c r="AU428" s="153" t="s">
        <v>86</v>
      </c>
      <c r="AV428" s="13" t="s">
        <v>86</v>
      </c>
      <c r="AW428" s="13" t="s">
        <v>37</v>
      </c>
      <c r="AX428" s="13" t="s">
        <v>76</v>
      </c>
      <c r="AY428" s="153" t="s">
        <v>153</v>
      </c>
    </row>
    <row r="429" spans="2:65" s="14" customFormat="1">
      <c r="B429" s="159"/>
      <c r="D429" s="146" t="s">
        <v>165</v>
      </c>
      <c r="E429" s="160" t="s">
        <v>32</v>
      </c>
      <c r="F429" s="161" t="s">
        <v>178</v>
      </c>
      <c r="H429" s="162">
        <v>16.7</v>
      </c>
      <c r="I429" s="163"/>
      <c r="L429" s="159"/>
      <c r="M429" s="164"/>
      <c r="T429" s="165"/>
      <c r="AT429" s="160" t="s">
        <v>165</v>
      </c>
      <c r="AU429" s="160" t="s">
        <v>86</v>
      </c>
      <c r="AV429" s="14" t="s">
        <v>161</v>
      </c>
      <c r="AW429" s="14" t="s">
        <v>37</v>
      </c>
      <c r="AX429" s="14" t="s">
        <v>84</v>
      </c>
      <c r="AY429" s="160" t="s">
        <v>153</v>
      </c>
    </row>
    <row r="430" spans="2:65" s="1" customFormat="1" ht="16.5" customHeight="1">
      <c r="B430" s="33"/>
      <c r="C430" s="128" t="s">
        <v>689</v>
      </c>
      <c r="D430" s="128" t="s">
        <v>156</v>
      </c>
      <c r="E430" s="129" t="s">
        <v>759</v>
      </c>
      <c r="F430" s="130" t="s">
        <v>760</v>
      </c>
      <c r="G430" s="131" t="s">
        <v>159</v>
      </c>
      <c r="H430" s="132">
        <v>16.7</v>
      </c>
      <c r="I430" s="133">
        <v>27.31</v>
      </c>
      <c r="J430" s="134">
        <f>ROUND(I430*H430,2)</f>
        <v>456.08</v>
      </c>
      <c r="K430" s="130" t="s">
        <v>160</v>
      </c>
      <c r="L430" s="33"/>
      <c r="M430" s="135" t="s">
        <v>32</v>
      </c>
      <c r="N430" s="136" t="s">
        <v>47</v>
      </c>
      <c r="P430" s="137">
        <f>O430*H430</f>
        <v>0</v>
      </c>
      <c r="Q430" s="137">
        <v>2.9999999999999997E-4</v>
      </c>
      <c r="R430" s="137">
        <f>Q430*H430</f>
        <v>5.0099999999999997E-3</v>
      </c>
      <c r="S430" s="137">
        <v>0</v>
      </c>
      <c r="T430" s="138">
        <f>S430*H430</f>
        <v>0</v>
      </c>
      <c r="AR430" s="139" t="s">
        <v>261</v>
      </c>
      <c r="AT430" s="139" t="s">
        <v>156</v>
      </c>
      <c r="AU430" s="139" t="s">
        <v>86</v>
      </c>
      <c r="AY430" s="17" t="s">
        <v>153</v>
      </c>
      <c r="BE430" s="140">
        <f>IF(N430="základní",J430,0)</f>
        <v>456.08</v>
      </c>
      <c r="BF430" s="140">
        <f>IF(N430="snížená",J430,0)</f>
        <v>0</v>
      </c>
      <c r="BG430" s="140">
        <f>IF(N430="zákl. přenesená",J430,0)</f>
        <v>0</v>
      </c>
      <c r="BH430" s="140">
        <f>IF(N430="sníž. přenesená",J430,0)</f>
        <v>0</v>
      </c>
      <c r="BI430" s="140">
        <f>IF(N430="nulová",J430,0)</f>
        <v>0</v>
      </c>
      <c r="BJ430" s="17" t="s">
        <v>84</v>
      </c>
      <c r="BK430" s="140">
        <f>ROUND(I430*H430,2)</f>
        <v>456.08</v>
      </c>
      <c r="BL430" s="17" t="s">
        <v>261</v>
      </c>
      <c r="BM430" s="139" t="s">
        <v>1133</v>
      </c>
    </row>
    <row r="431" spans="2:65" s="1" customFormat="1">
      <c r="B431" s="33"/>
      <c r="D431" s="141" t="s">
        <v>163</v>
      </c>
      <c r="F431" s="142" t="s">
        <v>762</v>
      </c>
      <c r="I431" s="143"/>
      <c r="L431" s="33"/>
      <c r="M431" s="144"/>
      <c r="T431" s="54"/>
      <c r="AT431" s="17" t="s">
        <v>163</v>
      </c>
      <c r="AU431" s="17" t="s">
        <v>86</v>
      </c>
    </row>
    <row r="432" spans="2:65" s="1" customFormat="1" ht="16.5" customHeight="1">
      <c r="B432" s="33"/>
      <c r="C432" s="128" t="s">
        <v>694</v>
      </c>
      <c r="D432" s="128" t="s">
        <v>156</v>
      </c>
      <c r="E432" s="129" t="s">
        <v>764</v>
      </c>
      <c r="F432" s="130" t="s">
        <v>765</v>
      </c>
      <c r="G432" s="131" t="s">
        <v>159</v>
      </c>
      <c r="H432" s="132">
        <v>11.852</v>
      </c>
      <c r="I432" s="133">
        <v>452.03</v>
      </c>
      <c r="J432" s="134">
        <f>ROUND(I432*H432,2)</f>
        <v>5357.46</v>
      </c>
      <c r="K432" s="130" t="s">
        <v>160</v>
      </c>
      <c r="L432" s="33"/>
      <c r="M432" s="135" t="s">
        <v>32</v>
      </c>
      <c r="N432" s="136" t="s">
        <v>47</v>
      </c>
      <c r="P432" s="137">
        <f>O432*H432</f>
        <v>0</v>
      </c>
      <c r="Q432" s="137">
        <v>1.5E-3</v>
      </c>
      <c r="R432" s="137">
        <f>Q432*H432</f>
        <v>1.7778000000000002E-2</v>
      </c>
      <c r="S432" s="137">
        <v>0</v>
      </c>
      <c r="T432" s="138">
        <f>S432*H432</f>
        <v>0</v>
      </c>
      <c r="AR432" s="139" t="s">
        <v>261</v>
      </c>
      <c r="AT432" s="139" t="s">
        <v>156</v>
      </c>
      <c r="AU432" s="139" t="s">
        <v>86</v>
      </c>
      <c r="AY432" s="17" t="s">
        <v>153</v>
      </c>
      <c r="BE432" s="140">
        <f>IF(N432="základní",J432,0)</f>
        <v>5357.46</v>
      </c>
      <c r="BF432" s="140">
        <f>IF(N432="snížená",J432,0)</f>
        <v>0</v>
      </c>
      <c r="BG432" s="140">
        <f>IF(N432="zákl. přenesená",J432,0)</f>
        <v>0</v>
      </c>
      <c r="BH432" s="140">
        <f>IF(N432="sníž. přenesená",J432,0)</f>
        <v>0</v>
      </c>
      <c r="BI432" s="140">
        <f>IF(N432="nulová",J432,0)</f>
        <v>0</v>
      </c>
      <c r="BJ432" s="17" t="s">
        <v>84</v>
      </c>
      <c r="BK432" s="140">
        <f>ROUND(I432*H432,2)</f>
        <v>5357.46</v>
      </c>
      <c r="BL432" s="17" t="s">
        <v>261</v>
      </c>
      <c r="BM432" s="139" t="s">
        <v>1134</v>
      </c>
    </row>
    <row r="433" spans="2:65" s="1" customFormat="1">
      <c r="B433" s="33"/>
      <c r="D433" s="141" t="s">
        <v>163</v>
      </c>
      <c r="F433" s="142" t="s">
        <v>767</v>
      </c>
      <c r="I433" s="143"/>
      <c r="L433" s="33"/>
      <c r="M433" s="144"/>
      <c r="T433" s="54"/>
      <c r="AT433" s="17" t="s">
        <v>163</v>
      </c>
      <c r="AU433" s="17" t="s">
        <v>86</v>
      </c>
    </row>
    <row r="434" spans="2:65" s="12" customFormat="1">
      <c r="B434" s="145"/>
      <c r="D434" s="146" t="s">
        <v>165</v>
      </c>
      <c r="E434" s="147" t="s">
        <v>32</v>
      </c>
      <c r="F434" s="148" t="s">
        <v>176</v>
      </c>
      <c r="H434" s="147" t="s">
        <v>32</v>
      </c>
      <c r="I434" s="149"/>
      <c r="L434" s="145"/>
      <c r="M434" s="150"/>
      <c r="T434" s="151"/>
      <c r="AT434" s="147" t="s">
        <v>165</v>
      </c>
      <c r="AU434" s="147" t="s">
        <v>86</v>
      </c>
      <c r="AV434" s="12" t="s">
        <v>84</v>
      </c>
      <c r="AW434" s="12" t="s">
        <v>37</v>
      </c>
      <c r="AX434" s="12" t="s">
        <v>76</v>
      </c>
      <c r="AY434" s="147" t="s">
        <v>153</v>
      </c>
    </row>
    <row r="435" spans="2:65" s="13" customFormat="1">
      <c r="B435" s="152"/>
      <c r="D435" s="146" t="s">
        <v>165</v>
      </c>
      <c r="E435" s="153" t="s">
        <v>32</v>
      </c>
      <c r="F435" s="154" t="s">
        <v>1135</v>
      </c>
      <c r="H435" s="155">
        <v>1.212</v>
      </c>
      <c r="I435" s="156"/>
      <c r="L435" s="152"/>
      <c r="M435" s="157"/>
      <c r="T435" s="158"/>
      <c r="AT435" s="153" t="s">
        <v>165</v>
      </c>
      <c r="AU435" s="153" t="s">
        <v>86</v>
      </c>
      <c r="AV435" s="13" t="s">
        <v>86</v>
      </c>
      <c r="AW435" s="13" t="s">
        <v>37</v>
      </c>
      <c r="AX435" s="13" t="s">
        <v>76</v>
      </c>
      <c r="AY435" s="153" t="s">
        <v>153</v>
      </c>
    </row>
    <row r="436" spans="2:65" s="12" customFormat="1">
      <c r="B436" s="145"/>
      <c r="D436" s="146" t="s">
        <v>165</v>
      </c>
      <c r="E436" s="147" t="s">
        <v>32</v>
      </c>
      <c r="F436" s="148" t="s">
        <v>858</v>
      </c>
      <c r="H436" s="147" t="s">
        <v>32</v>
      </c>
      <c r="I436" s="149"/>
      <c r="L436" s="145"/>
      <c r="M436" s="150"/>
      <c r="T436" s="151"/>
      <c r="AT436" s="147" t="s">
        <v>165</v>
      </c>
      <c r="AU436" s="147" t="s">
        <v>86</v>
      </c>
      <c r="AV436" s="12" t="s">
        <v>84</v>
      </c>
      <c r="AW436" s="12" t="s">
        <v>37</v>
      </c>
      <c r="AX436" s="12" t="s">
        <v>76</v>
      </c>
      <c r="AY436" s="147" t="s">
        <v>153</v>
      </c>
    </row>
    <row r="437" spans="2:65" s="13" customFormat="1">
      <c r="B437" s="152"/>
      <c r="D437" s="146" t="s">
        <v>165</v>
      </c>
      <c r="E437" s="153" t="s">
        <v>32</v>
      </c>
      <c r="F437" s="154" t="s">
        <v>1037</v>
      </c>
      <c r="H437" s="155">
        <v>10.64</v>
      </c>
      <c r="I437" s="156"/>
      <c r="L437" s="152"/>
      <c r="M437" s="157"/>
      <c r="T437" s="158"/>
      <c r="AT437" s="153" t="s">
        <v>165</v>
      </c>
      <c r="AU437" s="153" t="s">
        <v>86</v>
      </c>
      <c r="AV437" s="13" t="s">
        <v>86</v>
      </c>
      <c r="AW437" s="13" t="s">
        <v>37</v>
      </c>
      <c r="AX437" s="13" t="s">
        <v>76</v>
      </c>
      <c r="AY437" s="153" t="s">
        <v>153</v>
      </c>
    </row>
    <row r="438" spans="2:65" s="14" customFormat="1">
      <c r="B438" s="159"/>
      <c r="D438" s="146" t="s">
        <v>165</v>
      </c>
      <c r="E438" s="160" t="s">
        <v>32</v>
      </c>
      <c r="F438" s="161" t="s">
        <v>178</v>
      </c>
      <c r="H438" s="162">
        <v>11.852</v>
      </c>
      <c r="I438" s="163"/>
      <c r="L438" s="159"/>
      <c r="M438" s="164"/>
      <c r="T438" s="165"/>
      <c r="AT438" s="160" t="s">
        <v>165</v>
      </c>
      <c r="AU438" s="160" t="s">
        <v>86</v>
      </c>
      <c r="AV438" s="14" t="s">
        <v>161</v>
      </c>
      <c r="AW438" s="14" t="s">
        <v>37</v>
      </c>
      <c r="AX438" s="14" t="s">
        <v>84</v>
      </c>
      <c r="AY438" s="160" t="s">
        <v>153</v>
      </c>
    </row>
    <row r="439" spans="2:65" s="1" customFormat="1" ht="21.75" customHeight="1">
      <c r="B439" s="33"/>
      <c r="C439" s="128" t="s">
        <v>699</v>
      </c>
      <c r="D439" s="128" t="s">
        <v>156</v>
      </c>
      <c r="E439" s="129" t="s">
        <v>771</v>
      </c>
      <c r="F439" s="130" t="s">
        <v>772</v>
      </c>
      <c r="G439" s="131" t="s">
        <v>226</v>
      </c>
      <c r="H439" s="132">
        <v>11.36</v>
      </c>
      <c r="I439" s="133">
        <v>150.68</v>
      </c>
      <c r="J439" s="134">
        <f>ROUND(I439*H439,2)</f>
        <v>1711.72</v>
      </c>
      <c r="K439" s="130" t="s">
        <v>160</v>
      </c>
      <c r="L439" s="33"/>
      <c r="M439" s="135" t="s">
        <v>32</v>
      </c>
      <c r="N439" s="136" t="s">
        <v>47</v>
      </c>
      <c r="P439" s="137">
        <f>O439*H439</f>
        <v>0</v>
      </c>
      <c r="Q439" s="137">
        <v>2.0000000000000001E-4</v>
      </c>
      <c r="R439" s="137">
        <f>Q439*H439</f>
        <v>2.2720000000000001E-3</v>
      </c>
      <c r="S439" s="137">
        <v>0</v>
      </c>
      <c r="T439" s="138">
        <f>S439*H439</f>
        <v>0</v>
      </c>
      <c r="AR439" s="139" t="s">
        <v>261</v>
      </c>
      <c r="AT439" s="139" t="s">
        <v>156</v>
      </c>
      <c r="AU439" s="139" t="s">
        <v>86</v>
      </c>
      <c r="AY439" s="17" t="s">
        <v>153</v>
      </c>
      <c r="BE439" s="140">
        <f>IF(N439="základní",J439,0)</f>
        <v>1711.72</v>
      </c>
      <c r="BF439" s="140">
        <f>IF(N439="snížená",J439,0)</f>
        <v>0</v>
      </c>
      <c r="BG439" s="140">
        <f>IF(N439="zákl. přenesená",J439,0)</f>
        <v>0</v>
      </c>
      <c r="BH439" s="140">
        <f>IF(N439="sníž. přenesená",J439,0)</f>
        <v>0</v>
      </c>
      <c r="BI439" s="140">
        <f>IF(N439="nulová",J439,0)</f>
        <v>0</v>
      </c>
      <c r="BJ439" s="17" t="s">
        <v>84</v>
      </c>
      <c r="BK439" s="140">
        <f>ROUND(I439*H439,2)</f>
        <v>1711.72</v>
      </c>
      <c r="BL439" s="17" t="s">
        <v>261</v>
      </c>
      <c r="BM439" s="139" t="s">
        <v>1136</v>
      </c>
    </row>
    <row r="440" spans="2:65" s="1" customFormat="1">
      <c r="B440" s="33"/>
      <c r="D440" s="141" t="s">
        <v>163</v>
      </c>
      <c r="F440" s="142" t="s">
        <v>774</v>
      </c>
      <c r="I440" s="143"/>
      <c r="L440" s="33"/>
      <c r="M440" s="144"/>
      <c r="T440" s="54"/>
      <c r="AT440" s="17" t="s">
        <v>163</v>
      </c>
      <c r="AU440" s="17" t="s">
        <v>86</v>
      </c>
    </row>
    <row r="441" spans="2:65" s="12" customFormat="1">
      <c r="B441" s="145"/>
      <c r="D441" s="146" t="s">
        <v>165</v>
      </c>
      <c r="E441" s="147" t="s">
        <v>32</v>
      </c>
      <c r="F441" s="148" t="s">
        <v>176</v>
      </c>
      <c r="H441" s="147" t="s">
        <v>32</v>
      </c>
      <c r="I441" s="149"/>
      <c r="L441" s="145"/>
      <c r="M441" s="150"/>
      <c r="T441" s="151"/>
      <c r="AT441" s="147" t="s">
        <v>165</v>
      </c>
      <c r="AU441" s="147" t="s">
        <v>86</v>
      </c>
      <c r="AV441" s="12" t="s">
        <v>84</v>
      </c>
      <c r="AW441" s="12" t="s">
        <v>37</v>
      </c>
      <c r="AX441" s="12" t="s">
        <v>76</v>
      </c>
      <c r="AY441" s="147" t="s">
        <v>153</v>
      </c>
    </row>
    <row r="442" spans="2:65" s="13" customFormat="1">
      <c r="B442" s="152"/>
      <c r="D442" s="146" t="s">
        <v>165</v>
      </c>
      <c r="E442" s="153" t="s">
        <v>32</v>
      </c>
      <c r="F442" s="154" t="s">
        <v>1137</v>
      </c>
      <c r="H442" s="155">
        <v>4.04</v>
      </c>
      <c r="I442" s="156"/>
      <c r="L442" s="152"/>
      <c r="M442" s="157"/>
      <c r="T442" s="158"/>
      <c r="AT442" s="153" t="s">
        <v>165</v>
      </c>
      <c r="AU442" s="153" t="s">
        <v>86</v>
      </c>
      <c r="AV442" s="13" t="s">
        <v>86</v>
      </c>
      <c r="AW442" s="13" t="s">
        <v>37</v>
      </c>
      <c r="AX442" s="13" t="s">
        <v>76</v>
      </c>
      <c r="AY442" s="153" t="s">
        <v>153</v>
      </c>
    </row>
    <row r="443" spans="2:65" s="12" customFormat="1">
      <c r="B443" s="145"/>
      <c r="D443" s="146" t="s">
        <v>165</v>
      </c>
      <c r="E443" s="147" t="s">
        <v>32</v>
      </c>
      <c r="F443" s="148" t="s">
        <v>858</v>
      </c>
      <c r="H443" s="147" t="s">
        <v>32</v>
      </c>
      <c r="I443" s="149"/>
      <c r="L443" s="145"/>
      <c r="M443" s="150"/>
      <c r="T443" s="151"/>
      <c r="AT443" s="147" t="s">
        <v>165</v>
      </c>
      <c r="AU443" s="147" t="s">
        <v>86</v>
      </c>
      <c r="AV443" s="12" t="s">
        <v>84</v>
      </c>
      <c r="AW443" s="12" t="s">
        <v>37</v>
      </c>
      <c r="AX443" s="12" t="s">
        <v>76</v>
      </c>
      <c r="AY443" s="147" t="s">
        <v>153</v>
      </c>
    </row>
    <row r="444" spans="2:65" s="13" customFormat="1">
      <c r="B444" s="152"/>
      <c r="D444" s="146" t="s">
        <v>165</v>
      </c>
      <c r="E444" s="153" t="s">
        <v>32</v>
      </c>
      <c r="F444" s="154" t="s">
        <v>1138</v>
      </c>
      <c r="H444" s="155">
        <v>7.32</v>
      </c>
      <c r="I444" s="156"/>
      <c r="L444" s="152"/>
      <c r="M444" s="157"/>
      <c r="T444" s="158"/>
      <c r="AT444" s="153" t="s">
        <v>165</v>
      </c>
      <c r="AU444" s="153" t="s">
        <v>86</v>
      </c>
      <c r="AV444" s="13" t="s">
        <v>86</v>
      </c>
      <c r="AW444" s="13" t="s">
        <v>37</v>
      </c>
      <c r="AX444" s="13" t="s">
        <v>76</v>
      </c>
      <c r="AY444" s="153" t="s">
        <v>153</v>
      </c>
    </row>
    <row r="445" spans="2:65" s="14" customFormat="1">
      <c r="B445" s="159"/>
      <c r="D445" s="146" t="s">
        <v>165</v>
      </c>
      <c r="E445" s="160" t="s">
        <v>32</v>
      </c>
      <c r="F445" s="161" t="s">
        <v>178</v>
      </c>
      <c r="H445" s="162">
        <v>11.36</v>
      </c>
      <c r="I445" s="163"/>
      <c r="L445" s="159"/>
      <c r="M445" s="164"/>
      <c r="T445" s="165"/>
      <c r="AT445" s="160" t="s">
        <v>165</v>
      </c>
      <c r="AU445" s="160" t="s">
        <v>86</v>
      </c>
      <c r="AV445" s="14" t="s">
        <v>161</v>
      </c>
      <c r="AW445" s="14" t="s">
        <v>37</v>
      </c>
      <c r="AX445" s="14" t="s">
        <v>84</v>
      </c>
      <c r="AY445" s="160" t="s">
        <v>153</v>
      </c>
    </row>
    <row r="446" spans="2:65" s="1" customFormat="1" ht="16.5" customHeight="1">
      <c r="B446" s="33"/>
      <c r="C446" s="166" t="s">
        <v>704</v>
      </c>
      <c r="D446" s="166" t="s">
        <v>231</v>
      </c>
      <c r="E446" s="167" t="s">
        <v>780</v>
      </c>
      <c r="F446" s="168" t="s">
        <v>781</v>
      </c>
      <c r="G446" s="169" t="s">
        <v>226</v>
      </c>
      <c r="H446" s="170">
        <v>12</v>
      </c>
      <c r="I446" s="171">
        <v>37.950000000000003</v>
      </c>
      <c r="J446" s="172">
        <f>ROUND(I446*H446,2)</f>
        <v>455.4</v>
      </c>
      <c r="K446" s="168" t="s">
        <v>160</v>
      </c>
      <c r="L446" s="173"/>
      <c r="M446" s="174" t="s">
        <v>32</v>
      </c>
      <c r="N446" s="175" t="s">
        <v>47</v>
      </c>
      <c r="P446" s="137">
        <f>O446*H446</f>
        <v>0</v>
      </c>
      <c r="Q446" s="137">
        <v>2.9999999999999997E-4</v>
      </c>
      <c r="R446" s="137">
        <f>Q446*H446</f>
        <v>3.5999999999999999E-3</v>
      </c>
      <c r="S446" s="137">
        <v>0</v>
      </c>
      <c r="T446" s="138">
        <f>S446*H446</f>
        <v>0</v>
      </c>
      <c r="AR446" s="139" t="s">
        <v>354</v>
      </c>
      <c r="AT446" s="139" t="s">
        <v>231</v>
      </c>
      <c r="AU446" s="139" t="s">
        <v>86</v>
      </c>
      <c r="AY446" s="17" t="s">
        <v>153</v>
      </c>
      <c r="BE446" s="140">
        <f>IF(N446="základní",J446,0)</f>
        <v>455.4</v>
      </c>
      <c r="BF446" s="140">
        <f>IF(N446="snížená",J446,0)</f>
        <v>0</v>
      </c>
      <c r="BG446" s="140">
        <f>IF(N446="zákl. přenesená",J446,0)</f>
        <v>0</v>
      </c>
      <c r="BH446" s="140">
        <f>IF(N446="sníž. přenesená",J446,0)</f>
        <v>0</v>
      </c>
      <c r="BI446" s="140">
        <f>IF(N446="nulová",J446,0)</f>
        <v>0</v>
      </c>
      <c r="BJ446" s="17" t="s">
        <v>84</v>
      </c>
      <c r="BK446" s="140">
        <f>ROUND(I446*H446,2)</f>
        <v>455.4</v>
      </c>
      <c r="BL446" s="17" t="s">
        <v>261</v>
      </c>
      <c r="BM446" s="139" t="s">
        <v>1139</v>
      </c>
    </row>
    <row r="447" spans="2:65" s="1" customFormat="1" ht="21.75" customHeight="1">
      <c r="B447" s="33"/>
      <c r="C447" s="128" t="s">
        <v>710</v>
      </c>
      <c r="D447" s="128" t="s">
        <v>156</v>
      </c>
      <c r="E447" s="129" t="s">
        <v>784</v>
      </c>
      <c r="F447" s="130" t="s">
        <v>785</v>
      </c>
      <c r="G447" s="131" t="s">
        <v>159</v>
      </c>
      <c r="H447" s="132">
        <v>16.7</v>
      </c>
      <c r="I447" s="133">
        <v>800.51</v>
      </c>
      <c r="J447" s="134">
        <f>ROUND(I447*H447,2)</f>
        <v>13368.52</v>
      </c>
      <c r="K447" s="130" t="s">
        <v>160</v>
      </c>
      <c r="L447" s="33"/>
      <c r="M447" s="135" t="s">
        <v>32</v>
      </c>
      <c r="N447" s="136" t="s">
        <v>47</v>
      </c>
      <c r="P447" s="137">
        <f>O447*H447</f>
        <v>0</v>
      </c>
      <c r="Q447" s="137">
        <v>6.0000000000000001E-3</v>
      </c>
      <c r="R447" s="137">
        <f>Q447*H447</f>
        <v>0.1002</v>
      </c>
      <c r="S447" s="137">
        <v>0</v>
      </c>
      <c r="T447" s="138">
        <f>S447*H447</f>
        <v>0</v>
      </c>
      <c r="AR447" s="139" t="s">
        <v>261</v>
      </c>
      <c r="AT447" s="139" t="s">
        <v>156</v>
      </c>
      <c r="AU447" s="139" t="s">
        <v>86</v>
      </c>
      <c r="AY447" s="17" t="s">
        <v>153</v>
      </c>
      <c r="BE447" s="140">
        <f>IF(N447="základní",J447,0)</f>
        <v>13368.52</v>
      </c>
      <c r="BF447" s="140">
        <f>IF(N447="snížená",J447,0)</f>
        <v>0</v>
      </c>
      <c r="BG447" s="140">
        <f>IF(N447="zákl. přenesená",J447,0)</f>
        <v>0</v>
      </c>
      <c r="BH447" s="140">
        <f>IF(N447="sníž. přenesená",J447,0)</f>
        <v>0</v>
      </c>
      <c r="BI447" s="140">
        <f>IF(N447="nulová",J447,0)</f>
        <v>0</v>
      </c>
      <c r="BJ447" s="17" t="s">
        <v>84</v>
      </c>
      <c r="BK447" s="140">
        <f>ROUND(I447*H447,2)</f>
        <v>13368.52</v>
      </c>
      <c r="BL447" s="17" t="s">
        <v>261</v>
      </c>
      <c r="BM447" s="139" t="s">
        <v>1140</v>
      </c>
    </row>
    <row r="448" spans="2:65" s="1" customFormat="1">
      <c r="B448" s="33"/>
      <c r="D448" s="141" t="s">
        <v>163</v>
      </c>
      <c r="F448" s="142" t="s">
        <v>787</v>
      </c>
      <c r="I448" s="143"/>
      <c r="L448" s="33"/>
      <c r="M448" s="144"/>
      <c r="T448" s="54"/>
      <c r="AT448" s="17" t="s">
        <v>163</v>
      </c>
      <c r="AU448" s="17" t="s">
        <v>86</v>
      </c>
    </row>
    <row r="449" spans="2:65" s="1" customFormat="1" ht="16.5" customHeight="1">
      <c r="B449" s="33"/>
      <c r="C449" s="166" t="s">
        <v>715</v>
      </c>
      <c r="D449" s="166" t="s">
        <v>231</v>
      </c>
      <c r="E449" s="167" t="s">
        <v>789</v>
      </c>
      <c r="F449" s="168" t="s">
        <v>790</v>
      </c>
      <c r="G449" s="169" t="s">
        <v>159</v>
      </c>
      <c r="H449" s="170">
        <v>18</v>
      </c>
      <c r="I449" s="171">
        <v>452.97</v>
      </c>
      <c r="J449" s="172">
        <f>ROUND(I449*H449,2)</f>
        <v>8153.46</v>
      </c>
      <c r="K449" s="168" t="s">
        <v>264</v>
      </c>
      <c r="L449" s="173"/>
      <c r="M449" s="174" t="s">
        <v>32</v>
      </c>
      <c r="N449" s="175" t="s">
        <v>47</v>
      </c>
      <c r="P449" s="137">
        <f>O449*H449</f>
        <v>0</v>
      </c>
      <c r="Q449" s="137">
        <v>1.18E-2</v>
      </c>
      <c r="R449" s="137">
        <f>Q449*H449</f>
        <v>0.21240000000000001</v>
      </c>
      <c r="S449" s="137">
        <v>0</v>
      </c>
      <c r="T449" s="138">
        <f>S449*H449</f>
        <v>0</v>
      </c>
      <c r="AR449" s="139" t="s">
        <v>354</v>
      </c>
      <c r="AT449" s="139" t="s">
        <v>231</v>
      </c>
      <c r="AU449" s="139" t="s">
        <v>86</v>
      </c>
      <c r="AY449" s="17" t="s">
        <v>153</v>
      </c>
      <c r="BE449" s="140">
        <f>IF(N449="základní",J449,0)</f>
        <v>8153.46</v>
      </c>
      <c r="BF449" s="140">
        <f>IF(N449="snížená",J449,0)</f>
        <v>0</v>
      </c>
      <c r="BG449" s="140">
        <f>IF(N449="zákl. přenesená",J449,0)</f>
        <v>0</v>
      </c>
      <c r="BH449" s="140">
        <f>IF(N449="sníž. přenesená",J449,0)</f>
        <v>0</v>
      </c>
      <c r="BI449" s="140">
        <f>IF(N449="nulová",J449,0)</f>
        <v>0</v>
      </c>
      <c r="BJ449" s="17" t="s">
        <v>84</v>
      </c>
      <c r="BK449" s="140">
        <f>ROUND(I449*H449,2)</f>
        <v>8153.46</v>
      </c>
      <c r="BL449" s="17" t="s">
        <v>261</v>
      </c>
      <c r="BM449" s="139" t="s">
        <v>1141</v>
      </c>
    </row>
    <row r="450" spans="2:65" s="1" customFormat="1" ht="24.2" customHeight="1">
      <c r="B450" s="33"/>
      <c r="C450" s="128" t="s">
        <v>723</v>
      </c>
      <c r="D450" s="128" t="s">
        <v>156</v>
      </c>
      <c r="E450" s="129" t="s">
        <v>793</v>
      </c>
      <c r="F450" s="130" t="s">
        <v>794</v>
      </c>
      <c r="G450" s="131" t="s">
        <v>294</v>
      </c>
      <c r="H450" s="132">
        <v>0.34100000000000003</v>
      </c>
      <c r="I450" s="133">
        <v>1271.33</v>
      </c>
      <c r="J450" s="134">
        <f>ROUND(I450*H450,2)</f>
        <v>433.52</v>
      </c>
      <c r="K450" s="130" t="s">
        <v>160</v>
      </c>
      <c r="L450" s="33"/>
      <c r="M450" s="135" t="s">
        <v>32</v>
      </c>
      <c r="N450" s="136" t="s">
        <v>47</v>
      </c>
      <c r="P450" s="137">
        <f>O450*H450</f>
        <v>0</v>
      </c>
      <c r="Q450" s="137">
        <v>0</v>
      </c>
      <c r="R450" s="137">
        <f>Q450*H450</f>
        <v>0</v>
      </c>
      <c r="S450" s="137">
        <v>0</v>
      </c>
      <c r="T450" s="138">
        <f>S450*H450</f>
        <v>0</v>
      </c>
      <c r="AR450" s="139" t="s">
        <v>261</v>
      </c>
      <c r="AT450" s="139" t="s">
        <v>156</v>
      </c>
      <c r="AU450" s="139" t="s">
        <v>86</v>
      </c>
      <c r="AY450" s="17" t="s">
        <v>153</v>
      </c>
      <c r="BE450" s="140">
        <f>IF(N450="základní",J450,0)</f>
        <v>433.52</v>
      </c>
      <c r="BF450" s="140">
        <f>IF(N450="snížená",J450,0)</f>
        <v>0</v>
      </c>
      <c r="BG450" s="140">
        <f>IF(N450="zákl. přenesená",J450,0)</f>
        <v>0</v>
      </c>
      <c r="BH450" s="140">
        <f>IF(N450="sníž. přenesená",J450,0)</f>
        <v>0</v>
      </c>
      <c r="BI450" s="140">
        <f>IF(N450="nulová",J450,0)</f>
        <v>0</v>
      </c>
      <c r="BJ450" s="17" t="s">
        <v>84</v>
      </c>
      <c r="BK450" s="140">
        <f>ROUND(I450*H450,2)</f>
        <v>433.52</v>
      </c>
      <c r="BL450" s="17" t="s">
        <v>261</v>
      </c>
      <c r="BM450" s="139" t="s">
        <v>1142</v>
      </c>
    </row>
    <row r="451" spans="2:65" s="1" customFormat="1">
      <c r="B451" s="33"/>
      <c r="D451" s="141" t="s">
        <v>163</v>
      </c>
      <c r="F451" s="142" t="s">
        <v>796</v>
      </c>
      <c r="I451" s="143"/>
      <c r="L451" s="33"/>
      <c r="M451" s="144"/>
      <c r="T451" s="54"/>
      <c r="AT451" s="17" t="s">
        <v>163</v>
      </c>
      <c r="AU451" s="17" t="s">
        <v>86</v>
      </c>
    </row>
    <row r="452" spans="2:65" s="11" customFormat="1" ht="22.9" customHeight="1">
      <c r="B452" s="116"/>
      <c r="D452" s="117" t="s">
        <v>75</v>
      </c>
      <c r="E452" s="126" t="s">
        <v>797</v>
      </c>
      <c r="F452" s="126" t="s">
        <v>798</v>
      </c>
      <c r="I452" s="119"/>
      <c r="J452" s="127">
        <f>BK452</f>
        <v>1827.94</v>
      </c>
      <c r="L452" s="116"/>
      <c r="M452" s="121"/>
      <c r="P452" s="122">
        <f>SUM(P453:P466)</f>
        <v>0</v>
      </c>
      <c r="R452" s="122">
        <f>SUM(R453:R466)</f>
        <v>1.5731999999999999E-3</v>
      </c>
      <c r="T452" s="123">
        <f>SUM(T453:T466)</f>
        <v>0</v>
      </c>
      <c r="AR452" s="117" t="s">
        <v>86</v>
      </c>
      <c r="AT452" s="124" t="s">
        <v>75</v>
      </c>
      <c r="AU452" s="124" t="s">
        <v>84</v>
      </c>
      <c r="AY452" s="117" t="s">
        <v>153</v>
      </c>
      <c r="BK452" s="125">
        <f>SUM(BK453:BK466)</f>
        <v>1827.94</v>
      </c>
    </row>
    <row r="453" spans="2:65" s="1" customFormat="1" ht="21.75" customHeight="1">
      <c r="B453" s="33"/>
      <c r="C453" s="128" t="s">
        <v>731</v>
      </c>
      <c r="D453" s="128" t="s">
        <v>156</v>
      </c>
      <c r="E453" s="129" t="s">
        <v>807</v>
      </c>
      <c r="F453" s="130" t="s">
        <v>808</v>
      </c>
      <c r="G453" s="131" t="s">
        <v>159</v>
      </c>
      <c r="H453" s="132">
        <v>4.1399999999999997</v>
      </c>
      <c r="I453" s="133">
        <v>128.97999999999999</v>
      </c>
      <c r="J453" s="134">
        <f>ROUND(I453*H453,2)</f>
        <v>533.98</v>
      </c>
      <c r="K453" s="130" t="s">
        <v>160</v>
      </c>
      <c r="L453" s="33"/>
      <c r="M453" s="135" t="s">
        <v>32</v>
      </c>
      <c r="N453" s="136" t="s">
        <v>47</v>
      </c>
      <c r="P453" s="137">
        <f>O453*H453</f>
        <v>0</v>
      </c>
      <c r="Q453" s="137">
        <v>6.9999999999999994E-5</v>
      </c>
      <c r="R453" s="137">
        <f>Q453*H453</f>
        <v>2.8979999999999994E-4</v>
      </c>
      <c r="S453" s="137">
        <v>0</v>
      </c>
      <c r="T453" s="138">
        <f>S453*H453</f>
        <v>0</v>
      </c>
      <c r="AR453" s="139" t="s">
        <v>261</v>
      </c>
      <c r="AT453" s="139" t="s">
        <v>156</v>
      </c>
      <c r="AU453" s="139" t="s">
        <v>86</v>
      </c>
      <c r="AY453" s="17" t="s">
        <v>153</v>
      </c>
      <c r="BE453" s="140">
        <f>IF(N453="základní",J453,0)</f>
        <v>533.98</v>
      </c>
      <c r="BF453" s="140">
        <f>IF(N453="snížená",J453,0)</f>
        <v>0</v>
      </c>
      <c r="BG453" s="140">
        <f>IF(N453="zákl. přenesená",J453,0)</f>
        <v>0</v>
      </c>
      <c r="BH453" s="140">
        <f>IF(N453="sníž. přenesená",J453,0)</f>
        <v>0</v>
      </c>
      <c r="BI453" s="140">
        <f>IF(N453="nulová",J453,0)</f>
        <v>0</v>
      </c>
      <c r="BJ453" s="17" t="s">
        <v>84</v>
      </c>
      <c r="BK453" s="140">
        <f>ROUND(I453*H453,2)</f>
        <v>533.98</v>
      </c>
      <c r="BL453" s="17" t="s">
        <v>261</v>
      </c>
      <c r="BM453" s="139" t="s">
        <v>1143</v>
      </c>
    </row>
    <row r="454" spans="2:65" s="1" customFormat="1">
      <c r="B454" s="33"/>
      <c r="D454" s="141" t="s">
        <v>163</v>
      </c>
      <c r="F454" s="142" t="s">
        <v>810</v>
      </c>
      <c r="I454" s="143"/>
      <c r="L454" s="33"/>
      <c r="M454" s="144"/>
      <c r="T454" s="54"/>
      <c r="AT454" s="17" t="s">
        <v>163</v>
      </c>
      <c r="AU454" s="17" t="s">
        <v>86</v>
      </c>
    </row>
    <row r="455" spans="2:65" s="12" customFormat="1">
      <c r="B455" s="145"/>
      <c r="D455" s="146" t="s">
        <v>165</v>
      </c>
      <c r="E455" s="147" t="s">
        <v>32</v>
      </c>
      <c r="F455" s="148" t="s">
        <v>804</v>
      </c>
      <c r="H455" s="147" t="s">
        <v>32</v>
      </c>
      <c r="I455" s="149"/>
      <c r="L455" s="145"/>
      <c r="M455" s="150"/>
      <c r="T455" s="151"/>
      <c r="AT455" s="147" t="s">
        <v>165</v>
      </c>
      <c r="AU455" s="147" t="s">
        <v>86</v>
      </c>
      <c r="AV455" s="12" t="s">
        <v>84</v>
      </c>
      <c r="AW455" s="12" t="s">
        <v>37</v>
      </c>
      <c r="AX455" s="12" t="s">
        <v>76</v>
      </c>
      <c r="AY455" s="147" t="s">
        <v>153</v>
      </c>
    </row>
    <row r="456" spans="2:65" s="12" customFormat="1">
      <c r="B456" s="145"/>
      <c r="D456" s="146" t="s">
        <v>165</v>
      </c>
      <c r="E456" s="147" t="s">
        <v>32</v>
      </c>
      <c r="F456" s="148" t="s">
        <v>858</v>
      </c>
      <c r="H456" s="147" t="s">
        <v>32</v>
      </c>
      <c r="I456" s="149"/>
      <c r="L456" s="145"/>
      <c r="M456" s="150"/>
      <c r="T456" s="151"/>
      <c r="AT456" s="147" t="s">
        <v>165</v>
      </c>
      <c r="AU456" s="147" t="s">
        <v>86</v>
      </c>
      <c r="AV456" s="12" t="s">
        <v>84</v>
      </c>
      <c r="AW456" s="12" t="s">
        <v>37</v>
      </c>
      <c r="AX456" s="12" t="s">
        <v>76</v>
      </c>
      <c r="AY456" s="147" t="s">
        <v>153</v>
      </c>
    </row>
    <row r="457" spans="2:65" s="13" customFormat="1">
      <c r="B457" s="152"/>
      <c r="D457" s="146" t="s">
        <v>165</v>
      </c>
      <c r="E457" s="153" t="s">
        <v>32</v>
      </c>
      <c r="F457" s="154" t="s">
        <v>805</v>
      </c>
      <c r="H457" s="155">
        <v>2.0699999999999998</v>
      </c>
      <c r="I457" s="156"/>
      <c r="L457" s="152"/>
      <c r="M457" s="157"/>
      <c r="T457" s="158"/>
      <c r="AT457" s="153" t="s">
        <v>165</v>
      </c>
      <c r="AU457" s="153" t="s">
        <v>86</v>
      </c>
      <c r="AV457" s="13" t="s">
        <v>86</v>
      </c>
      <c r="AW457" s="13" t="s">
        <v>37</v>
      </c>
      <c r="AX457" s="13" t="s">
        <v>76</v>
      </c>
      <c r="AY457" s="153" t="s">
        <v>153</v>
      </c>
    </row>
    <row r="458" spans="2:65" s="12" customFormat="1">
      <c r="B458" s="145"/>
      <c r="D458" s="146" t="s">
        <v>165</v>
      </c>
      <c r="E458" s="147" t="s">
        <v>32</v>
      </c>
      <c r="F458" s="148" t="s">
        <v>176</v>
      </c>
      <c r="H458" s="147" t="s">
        <v>32</v>
      </c>
      <c r="I458" s="149"/>
      <c r="L458" s="145"/>
      <c r="M458" s="150"/>
      <c r="T458" s="151"/>
      <c r="AT458" s="147" t="s">
        <v>165</v>
      </c>
      <c r="AU458" s="147" t="s">
        <v>86</v>
      </c>
      <c r="AV458" s="12" t="s">
        <v>84</v>
      </c>
      <c r="AW458" s="12" t="s">
        <v>37</v>
      </c>
      <c r="AX458" s="12" t="s">
        <v>76</v>
      </c>
      <c r="AY458" s="147" t="s">
        <v>153</v>
      </c>
    </row>
    <row r="459" spans="2:65" s="13" customFormat="1">
      <c r="B459" s="152"/>
      <c r="D459" s="146" t="s">
        <v>165</v>
      </c>
      <c r="E459" s="153" t="s">
        <v>32</v>
      </c>
      <c r="F459" s="154" t="s">
        <v>805</v>
      </c>
      <c r="H459" s="155">
        <v>2.0699999999999998</v>
      </c>
      <c r="I459" s="156"/>
      <c r="L459" s="152"/>
      <c r="M459" s="157"/>
      <c r="T459" s="158"/>
      <c r="AT459" s="153" t="s">
        <v>165</v>
      </c>
      <c r="AU459" s="153" t="s">
        <v>86</v>
      </c>
      <c r="AV459" s="13" t="s">
        <v>86</v>
      </c>
      <c r="AW459" s="13" t="s">
        <v>37</v>
      </c>
      <c r="AX459" s="13" t="s">
        <v>76</v>
      </c>
      <c r="AY459" s="153" t="s">
        <v>153</v>
      </c>
    </row>
    <row r="460" spans="2:65" s="14" customFormat="1">
      <c r="B460" s="159"/>
      <c r="D460" s="146" t="s">
        <v>165</v>
      </c>
      <c r="E460" s="160" t="s">
        <v>32</v>
      </c>
      <c r="F460" s="161" t="s">
        <v>178</v>
      </c>
      <c r="H460" s="162">
        <v>4.1399999999999997</v>
      </c>
      <c r="I460" s="163"/>
      <c r="L460" s="159"/>
      <c r="M460" s="164"/>
      <c r="T460" s="165"/>
      <c r="AT460" s="160" t="s">
        <v>165</v>
      </c>
      <c r="AU460" s="160" t="s">
        <v>86</v>
      </c>
      <c r="AV460" s="14" t="s">
        <v>161</v>
      </c>
      <c r="AW460" s="14" t="s">
        <v>37</v>
      </c>
      <c r="AX460" s="14" t="s">
        <v>84</v>
      </c>
      <c r="AY460" s="160" t="s">
        <v>153</v>
      </c>
    </row>
    <row r="461" spans="2:65" s="1" customFormat="1" ht="16.5" customHeight="1">
      <c r="B461" s="33"/>
      <c r="C461" s="128" t="s">
        <v>735</v>
      </c>
      <c r="D461" s="128" t="s">
        <v>156</v>
      </c>
      <c r="E461" s="129" t="s">
        <v>800</v>
      </c>
      <c r="F461" s="130" t="s">
        <v>801</v>
      </c>
      <c r="G461" s="131" t="s">
        <v>159</v>
      </c>
      <c r="H461" s="132">
        <v>4.1399999999999997</v>
      </c>
      <c r="I461" s="133">
        <v>54.59</v>
      </c>
      <c r="J461" s="134">
        <f>ROUND(I461*H461,2)</f>
        <v>226</v>
      </c>
      <c r="K461" s="130" t="s">
        <v>160</v>
      </c>
      <c r="L461" s="33"/>
      <c r="M461" s="135" t="s">
        <v>32</v>
      </c>
      <c r="N461" s="136" t="s">
        <v>47</v>
      </c>
      <c r="P461" s="137">
        <f>O461*H461</f>
        <v>0</v>
      </c>
      <c r="Q461" s="137">
        <v>2.0000000000000002E-5</v>
      </c>
      <c r="R461" s="137">
        <f>Q461*H461</f>
        <v>8.2800000000000007E-5</v>
      </c>
      <c r="S461" s="137">
        <v>0</v>
      </c>
      <c r="T461" s="138">
        <f>S461*H461</f>
        <v>0</v>
      </c>
      <c r="AR461" s="139" t="s">
        <v>261</v>
      </c>
      <c r="AT461" s="139" t="s">
        <v>156</v>
      </c>
      <c r="AU461" s="139" t="s">
        <v>86</v>
      </c>
      <c r="AY461" s="17" t="s">
        <v>153</v>
      </c>
      <c r="BE461" s="140">
        <f>IF(N461="základní",J461,0)</f>
        <v>226</v>
      </c>
      <c r="BF461" s="140">
        <f>IF(N461="snížená",J461,0)</f>
        <v>0</v>
      </c>
      <c r="BG461" s="140">
        <f>IF(N461="zákl. přenesená",J461,0)</f>
        <v>0</v>
      </c>
      <c r="BH461" s="140">
        <f>IF(N461="sníž. přenesená",J461,0)</f>
        <v>0</v>
      </c>
      <c r="BI461" s="140">
        <f>IF(N461="nulová",J461,0)</f>
        <v>0</v>
      </c>
      <c r="BJ461" s="17" t="s">
        <v>84</v>
      </c>
      <c r="BK461" s="140">
        <f>ROUND(I461*H461,2)</f>
        <v>226</v>
      </c>
      <c r="BL461" s="17" t="s">
        <v>261</v>
      </c>
      <c r="BM461" s="139" t="s">
        <v>1144</v>
      </c>
    </row>
    <row r="462" spans="2:65" s="1" customFormat="1">
      <c r="B462" s="33"/>
      <c r="D462" s="141" t="s">
        <v>163</v>
      </c>
      <c r="F462" s="142" t="s">
        <v>803</v>
      </c>
      <c r="I462" s="143"/>
      <c r="L462" s="33"/>
      <c r="M462" s="144"/>
      <c r="T462" s="54"/>
      <c r="AT462" s="17" t="s">
        <v>163</v>
      </c>
      <c r="AU462" s="17" t="s">
        <v>86</v>
      </c>
    </row>
    <row r="463" spans="2:65" s="1" customFormat="1" ht="16.5" customHeight="1">
      <c r="B463" s="33"/>
      <c r="C463" s="128" t="s">
        <v>740</v>
      </c>
      <c r="D463" s="128" t="s">
        <v>156</v>
      </c>
      <c r="E463" s="129" t="s">
        <v>812</v>
      </c>
      <c r="F463" s="130" t="s">
        <v>813</v>
      </c>
      <c r="G463" s="131" t="s">
        <v>159</v>
      </c>
      <c r="H463" s="132">
        <v>4.1399999999999997</v>
      </c>
      <c r="I463" s="133">
        <v>128.97999999999999</v>
      </c>
      <c r="J463" s="134">
        <f>ROUND(I463*H463,2)</f>
        <v>533.98</v>
      </c>
      <c r="K463" s="130" t="s">
        <v>160</v>
      </c>
      <c r="L463" s="33"/>
      <c r="M463" s="135" t="s">
        <v>32</v>
      </c>
      <c r="N463" s="136" t="s">
        <v>47</v>
      </c>
      <c r="P463" s="137">
        <f>O463*H463</f>
        <v>0</v>
      </c>
      <c r="Q463" s="137">
        <v>1.7000000000000001E-4</v>
      </c>
      <c r="R463" s="137">
        <f>Q463*H463</f>
        <v>7.0379999999999998E-4</v>
      </c>
      <c r="S463" s="137">
        <v>0</v>
      </c>
      <c r="T463" s="138">
        <f>S463*H463</f>
        <v>0</v>
      </c>
      <c r="AR463" s="139" t="s">
        <v>261</v>
      </c>
      <c r="AT463" s="139" t="s">
        <v>156</v>
      </c>
      <c r="AU463" s="139" t="s">
        <v>86</v>
      </c>
      <c r="AY463" s="17" t="s">
        <v>153</v>
      </c>
      <c r="BE463" s="140">
        <f>IF(N463="základní",J463,0)</f>
        <v>533.98</v>
      </c>
      <c r="BF463" s="140">
        <f>IF(N463="snížená",J463,0)</f>
        <v>0</v>
      </c>
      <c r="BG463" s="140">
        <f>IF(N463="zákl. přenesená",J463,0)</f>
        <v>0</v>
      </c>
      <c r="BH463" s="140">
        <f>IF(N463="sníž. přenesená",J463,0)</f>
        <v>0</v>
      </c>
      <c r="BI463" s="140">
        <f>IF(N463="nulová",J463,0)</f>
        <v>0</v>
      </c>
      <c r="BJ463" s="17" t="s">
        <v>84</v>
      </c>
      <c r="BK463" s="140">
        <f>ROUND(I463*H463,2)</f>
        <v>533.98</v>
      </c>
      <c r="BL463" s="17" t="s">
        <v>261</v>
      </c>
      <c r="BM463" s="139" t="s">
        <v>1145</v>
      </c>
    </row>
    <row r="464" spans="2:65" s="1" customFormat="1">
      <c r="B464" s="33"/>
      <c r="D464" s="141" t="s">
        <v>163</v>
      </c>
      <c r="F464" s="142" t="s">
        <v>815</v>
      </c>
      <c r="I464" s="143"/>
      <c r="L464" s="33"/>
      <c r="M464" s="144"/>
      <c r="T464" s="54"/>
      <c r="AT464" s="17" t="s">
        <v>163</v>
      </c>
      <c r="AU464" s="17" t="s">
        <v>86</v>
      </c>
    </row>
    <row r="465" spans="2:65" s="1" customFormat="1" ht="16.5" customHeight="1">
      <c r="B465" s="33"/>
      <c r="C465" s="128" t="s">
        <v>744</v>
      </c>
      <c r="D465" s="128" t="s">
        <v>156</v>
      </c>
      <c r="E465" s="129" t="s">
        <v>817</v>
      </c>
      <c r="F465" s="130" t="s">
        <v>818</v>
      </c>
      <c r="G465" s="131" t="s">
        <v>159</v>
      </c>
      <c r="H465" s="132">
        <v>4.1399999999999997</v>
      </c>
      <c r="I465" s="133">
        <v>128.97999999999999</v>
      </c>
      <c r="J465" s="134">
        <f>ROUND(I465*H465,2)</f>
        <v>533.98</v>
      </c>
      <c r="K465" s="130" t="s">
        <v>160</v>
      </c>
      <c r="L465" s="33"/>
      <c r="M465" s="135" t="s">
        <v>32</v>
      </c>
      <c r="N465" s="136" t="s">
        <v>47</v>
      </c>
      <c r="P465" s="137">
        <f>O465*H465</f>
        <v>0</v>
      </c>
      <c r="Q465" s="137">
        <v>1.2E-4</v>
      </c>
      <c r="R465" s="137">
        <f>Q465*H465</f>
        <v>4.9679999999999993E-4</v>
      </c>
      <c r="S465" s="137">
        <v>0</v>
      </c>
      <c r="T465" s="138">
        <f>S465*H465</f>
        <v>0</v>
      </c>
      <c r="AR465" s="139" t="s">
        <v>261</v>
      </c>
      <c r="AT465" s="139" t="s">
        <v>156</v>
      </c>
      <c r="AU465" s="139" t="s">
        <v>86</v>
      </c>
      <c r="AY465" s="17" t="s">
        <v>153</v>
      </c>
      <c r="BE465" s="140">
        <f>IF(N465="základní",J465,0)</f>
        <v>533.98</v>
      </c>
      <c r="BF465" s="140">
        <f>IF(N465="snížená",J465,0)</f>
        <v>0</v>
      </c>
      <c r="BG465" s="140">
        <f>IF(N465="zákl. přenesená",J465,0)</f>
        <v>0</v>
      </c>
      <c r="BH465" s="140">
        <f>IF(N465="sníž. přenesená",J465,0)</f>
        <v>0</v>
      </c>
      <c r="BI465" s="140">
        <f>IF(N465="nulová",J465,0)</f>
        <v>0</v>
      </c>
      <c r="BJ465" s="17" t="s">
        <v>84</v>
      </c>
      <c r="BK465" s="140">
        <f>ROUND(I465*H465,2)</f>
        <v>533.98</v>
      </c>
      <c r="BL465" s="17" t="s">
        <v>261</v>
      </c>
      <c r="BM465" s="139" t="s">
        <v>1146</v>
      </c>
    </row>
    <row r="466" spans="2:65" s="1" customFormat="1">
      <c r="B466" s="33"/>
      <c r="D466" s="141" t="s">
        <v>163</v>
      </c>
      <c r="F466" s="142" t="s">
        <v>820</v>
      </c>
      <c r="I466" s="143"/>
      <c r="L466" s="33"/>
      <c r="M466" s="144"/>
      <c r="T466" s="54"/>
      <c r="AT466" s="17" t="s">
        <v>163</v>
      </c>
      <c r="AU466" s="17" t="s">
        <v>86</v>
      </c>
    </row>
    <row r="467" spans="2:65" s="11" customFormat="1" ht="22.9" customHeight="1">
      <c r="B467" s="116"/>
      <c r="D467" s="117" t="s">
        <v>75</v>
      </c>
      <c r="E467" s="126" t="s">
        <v>821</v>
      </c>
      <c r="F467" s="126" t="s">
        <v>822</v>
      </c>
      <c r="I467" s="119"/>
      <c r="J467" s="127">
        <f>BK467</f>
        <v>1396.53</v>
      </c>
      <c r="L467" s="116"/>
      <c r="M467" s="121"/>
      <c r="P467" s="122">
        <f>SUM(P468:P484)</f>
        <v>0</v>
      </c>
      <c r="R467" s="122">
        <f>SUM(R468:R484)</f>
        <v>5.1462050000000001E-3</v>
      </c>
      <c r="T467" s="123">
        <f>SUM(T468:T484)</f>
        <v>0</v>
      </c>
      <c r="AR467" s="117" t="s">
        <v>86</v>
      </c>
      <c r="AT467" s="124" t="s">
        <v>75</v>
      </c>
      <c r="AU467" s="124" t="s">
        <v>84</v>
      </c>
      <c r="AY467" s="117" t="s">
        <v>153</v>
      </c>
      <c r="BK467" s="125">
        <f>SUM(BK468:BK484)</f>
        <v>1396.53</v>
      </c>
    </row>
    <row r="468" spans="2:65" s="1" customFormat="1" ht="16.5" customHeight="1">
      <c r="B468" s="33"/>
      <c r="C468" s="128" t="s">
        <v>751</v>
      </c>
      <c r="D468" s="128" t="s">
        <v>156</v>
      </c>
      <c r="E468" s="129" t="s">
        <v>824</v>
      </c>
      <c r="F468" s="130" t="s">
        <v>825</v>
      </c>
      <c r="G468" s="131" t="s">
        <v>159</v>
      </c>
      <c r="H468" s="132">
        <v>10.824999999999999</v>
      </c>
      <c r="I468" s="133">
        <v>17.89</v>
      </c>
      <c r="J468" s="134">
        <f>ROUND(I468*H468,2)</f>
        <v>193.66</v>
      </c>
      <c r="K468" s="130" t="s">
        <v>160</v>
      </c>
      <c r="L468" s="33"/>
      <c r="M468" s="135" t="s">
        <v>32</v>
      </c>
      <c r="N468" s="136" t="s">
        <v>47</v>
      </c>
      <c r="P468" s="137">
        <f>O468*H468</f>
        <v>0</v>
      </c>
      <c r="Q468" s="137">
        <v>0</v>
      </c>
      <c r="R468" s="137">
        <f>Q468*H468</f>
        <v>0</v>
      </c>
      <c r="S468" s="137">
        <v>0</v>
      </c>
      <c r="T468" s="138">
        <f>S468*H468</f>
        <v>0</v>
      </c>
      <c r="AR468" s="139" t="s">
        <v>261</v>
      </c>
      <c r="AT468" s="139" t="s">
        <v>156</v>
      </c>
      <c r="AU468" s="139" t="s">
        <v>86</v>
      </c>
      <c r="AY468" s="17" t="s">
        <v>153</v>
      </c>
      <c r="BE468" s="140">
        <f>IF(N468="základní",J468,0)</f>
        <v>193.66</v>
      </c>
      <c r="BF468" s="140">
        <f>IF(N468="snížená",J468,0)</f>
        <v>0</v>
      </c>
      <c r="BG468" s="140">
        <f>IF(N468="zákl. přenesená",J468,0)</f>
        <v>0</v>
      </c>
      <c r="BH468" s="140">
        <f>IF(N468="sníž. přenesená",J468,0)</f>
        <v>0</v>
      </c>
      <c r="BI468" s="140">
        <f>IF(N468="nulová",J468,0)</f>
        <v>0</v>
      </c>
      <c r="BJ468" s="17" t="s">
        <v>84</v>
      </c>
      <c r="BK468" s="140">
        <f>ROUND(I468*H468,2)</f>
        <v>193.66</v>
      </c>
      <c r="BL468" s="17" t="s">
        <v>261</v>
      </c>
      <c r="BM468" s="139" t="s">
        <v>1147</v>
      </c>
    </row>
    <row r="469" spans="2:65" s="1" customFormat="1">
      <c r="B469" s="33"/>
      <c r="D469" s="141" t="s">
        <v>163</v>
      </c>
      <c r="F469" s="142" t="s">
        <v>827</v>
      </c>
      <c r="I469" s="143"/>
      <c r="L469" s="33"/>
      <c r="M469" s="144"/>
      <c r="T469" s="54"/>
      <c r="AT469" s="17" t="s">
        <v>163</v>
      </c>
      <c r="AU469" s="17" t="s">
        <v>86</v>
      </c>
    </row>
    <row r="470" spans="2:65" s="12" customFormat="1">
      <c r="B470" s="145"/>
      <c r="D470" s="146" t="s">
        <v>165</v>
      </c>
      <c r="E470" s="147" t="s">
        <v>32</v>
      </c>
      <c r="F470" s="148" t="s">
        <v>1012</v>
      </c>
      <c r="H470" s="147" t="s">
        <v>32</v>
      </c>
      <c r="I470" s="149"/>
      <c r="L470" s="145"/>
      <c r="M470" s="150"/>
      <c r="T470" s="151"/>
      <c r="AT470" s="147" t="s">
        <v>165</v>
      </c>
      <c r="AU470" s="147" t="s">
        <v>86</v>
      </c>
      <c r="AV470" s="12" t="s">
        <v>84</v>
      </c>
      <c r="AW470" s="12" t="s">
        <v>37</v>
      </c>
      <c r="AX470" s="12" t="s">
        <v>76</v>
      </c>
      <c r="AY470" s="147" t="s">
        <v>153</v>
      </c>
    </row>
    <row r="471" spans="2:65" s="12" customFormat="1">
      <c r="B471" s="145"/>
      <c r="D471" s="146" t="s">
        <v>165</v>
      </c>
      <c r="E471" s="147" t="s">
        <v>32</v>
      </c>
      <c r="F471" s="148" t="s">
        <v>176</v>
      </c>
      <c r="H471" s="147" t="s">
        <v>32</v>
      </c>
      <c r="I471" s="149"/>
      <c r="L471" s="145"/>
      <c r="M471" s="150"/>
      <c r="T471" s="151"/>
      <c r="AT471" s="147" t="s">
        <v>165</v>
      </c>
      <c r="AU471" s="147" t="s">
        <v>86</v>
      </c>
      <c r="AV471" s="12" t="s">
        <v>84</v>
      </c>
      <c r="AW471" s="12" t="s">
        <v>37</v>
      </c>
      <c r="AX471" s="12" t="s">
        <v>76</v>
      </c>
      <c r="AY471" s="147" t="s">
        <v>153</v>
      </c>
    </row>
    <row r="472" spans="2:65" s="13" customFormat="1">
      <c r="B472" s="152"/>
      <c r="D472" s="146" t="s">
        <v>165</v>
      </c>
      <c r="E472" s="153" t="s">
        <v>32</v>
      </c>
      <c r="F472" s="154" t="s">
        <v>1020</v>
      </c>
      <c r="H472" s="155">
        <v>1.2709999999999999</v>
      </c>
      <c r="I472" s="156"/>
      <c r="L472" s="152"/>
      <c r="M472" s="157"/>
      <c r="T472" s="158"/>
      <c r="AT472" s="153" t="s">
        <v>165</v>
      </c>
      <c r="AU472" s="153" t="s">
        <v>86</v>
      </c>
      <c r="AV472" s="13" t="s">
        <v>86</v>
      </c>
      <c r="AW472" s="13" t="s">
        <v>37</v>
      </c>
      <c r="AX472" s="13" t="s">
        <v>76</v>
      </c>
      <c r="AY472" s="153" t="s">
        <v>153</v>
      </c>
    </row>
    <row r="473" spans="2:65" s="12" customFormat="1">
      <c r="B473" s="145"/>
      <c r="D473" s="146" t="s">
        <v>165</v>
      </c>
      <c r="E473" s="147" t="s">
        <v>32</v>
      </c>
      <c r="F473" s="148" t="s">
        <v>858</v>
      </c>
      <c r="H473" s="147" t="s">
        <v>32</v>
      </c>
      <c r="I473" s="149"/>
      <c r="L473" s="145"/>
      <c r="M473" s="150"/>
      <c r="T473" s="151"/>
      <c r="AT473" s="147" t="s">
        <v>165</v>
      </c>
      <c r="AU473" s="147" t="s">
        <v>86</v>
      </c>
      <c r="AV473" s="12" t="s">
        <v>84</v>
      </c>
      <c r="AW473" s="12" t="s">
        <v>37</v>
      </c>
      <c r="AX473" s="12" t="s">
        <v>76</v>
      </c>
      <c r="AY473" s="147" t="s">
        <v>153</v>
      </c>
    </row>
    <row r="474" spans="2:65" s="13" customFormat="1">
      <c r="B474" s="152"/>
      <c r="D474" s="146" t="s">
        <v>165</v>
      </c>
      <c r="E474" s="153" t="s">
        <v>32</v>
      </c>
      <c r="F474" s="154" t="s">
        <v>1021</v>
      </c>
      <c r="H474" s="155">
        <v>1.7230000000000001</v>
      </c>
      <c r="I474" s="156"/>
      <c r="L474" s="152"/>
      <c r="M474" s="157"/>
      <c r="T474" s="158"/>
      <c r="AT474" s="153" t="s">
        <v>165</v>
      </c>
      <c r="AU474" s="153" t="s">
        <v>86</v>
      </c>
      <c r="AV474" s="13" t="s">
        <v>86</v>
      </c>
      <c r="AW474" s="13" t="s">
        <v>37</v>
      </c>
      <c r="AX474" s="13" t="s">
        <v>76</v>
      </c>
      <c r="AY474" s="153" t="s">
        <v>153</v>
      </c>
    </row>
    <row r="475" spans="2:65" s="12" customFormat="1">
      <c r="B475" s="145"/>
      <c r="D475" s="146" t="s">
        <v>165</v>
      </c>
      <c r="E475" s="147" t="s">
        <v>32</v>
      </c>
      <c r="F475" s="148" t="s">
        <v>1013</v>
      </c>
      <c r="H475" s="147" t="s">
        <v>32</v>
      </c>
      <c r="I475" s="149"/>
      <c r="L475" s="145"/>
      <c r="M475" s="150"/>
      <c r="T475" s="151"/>
      <c r="AT475" s="147" t="s">
        <v>165</v>
      </c>
      <c r="AU475" s="147" t="s">
        <v>86</v>
      </c>
      <c r="AV475" s="12" t="s">
        <v>84</v>
      </c>
      <c r="AW475" s="12" t="s">
        <v>37</v>
      </c>
      <c r="AX475" s="12" t="s">
        <v>76</v>
      </c>
      <c r="AY475" s="147" t="s">
        <v>153</v>
      </c>
    </row>
    <row r="476" spans="2:65" s="12" customFormat="1">
      <c r="B476" s="145"/>
      <c r="D476" s="146" t="s">
        <v>165</v>
      </c>
      <c r="E476" s="147" t="s">
        <v>32</v>
      </c>
      <c r="F476" s="148" t="s">
        <v>176</v>
      </c>
      <c r="H476" s="147" t="s">
        <v>32</v>
      </c>
      <c r="I476" s="149"/>
      <c r="L476" s="145"/>
      <c r="M476" s="150"/>
      <c r="T476" s="151"/>
      <c r="AT476" s="147" t="s">
        <v>165</v>
      </c>
      <c r="AU476" s="147" t="s">
        <v>86</v>
      </c>
      <c r="AV476" s="12" t="s">
        <v>84</v>
      </c>
      <c r="AW476" s="12" t="s">
        <v>37</v>
      </c>
      <c r="AX476" s="12" t="s">
        <v>76</v>
      </c>
      <c r="AY476" s="147" t="s">
        <v>153</v>
      </c>
    </row>
    <row r="477" spans="2:65" s="13" customFormat="1">
      <c r="B477" s="152"/>
      <c r="D477" s="146" t="s">
        <v>165</v>
      </c>
      <c r="E477" s="153" t="s">
        <v>32</v>
      </c>
      <c r="F477" s="154" t="s">
        <v>1031</v>
      </c>
      <c r="H477" s="155">
        <v>4.58</v>
      </c>
      <c r="I477" s="156"/>
      <c r="L477" s="152"/>
      <c r="M477" s="157"/>
      <c r="T477" s="158"/>
      <c r="AT477" s="153" t="s">
        <v>165</v>
      </c>
      <c r="AU477" s="153" t="s">
        <v>86</v>
      </c>
      <c r="AV477" s="13" t="s">
        <v>86</v>
      </c>
      <c r="AW477" s="13" t="s">
        <v>37</v>
      </c>
      <c r="AX477" s="13" t="s">
        <v>76</v>
      </c>
      <c r="AY477" s="153" t="s">
        <v>153</v>
      </c>
    </row>
    <row r="478" spans="2:65" s="12" customFormat="1">
      <c r="B478" s="145"/>
      <c r="D478" s="146" t="s">
        <v>165</v>
      </c>
      <c r="E478" s="147" t="s">
        <v>32</v>
      </c>
      <c r="F478" s="148" t="s">
        <v>858</v>
      </c>
      <c r="H478" s="147" t="s">
        <v>32</v>
      </c>
      <c r="I478" s="149"/>
      <c r="L478" s="145"/>
      <c r="M478" s="150"/>
      <c r="T478" s="151"/>
      <c r="AT478" s="147" t="s">
        <v>165</v>
      </c>
      <c r="AU478" s="147" t="s">
        <v>86</v>
      </c>
      <c r="AV478" s="12" t="s">
        <v>84</v>
      </c>
      <c r="AW478" s="12" t="s">
        <v>37</v>
      </c>
      <c r="AX478" s="12" t="s">
        <v>76</v>
      </c>
      <c r="AY478" s="147" t="s">
        <v>153</v>
      </c>
    </row>
    <row r="479" spans="2:65" s="13" customFormat="1">
      <c r="B479" s="152"/>
      <c r="D479" s="146" t="s">
        <v>165</v>
      </c>
      <c r="E479" s="153" t="s">
        <v>32</v>
      </c>
      <c r="F479" s="154" t="s">
        <v>1032</v>
      </c>
      <c r="H479" s="155">
        <v>3.2509999999999999</v>
      </c>
      <c r="I479" s="156"/>
      <c r="L479" s="152"/>
      <c r="M479" s="157"/>
      <c r="T479" s="158"/>
      <c r="AT479" s="153" t="s">
        <v>165</v>
      </c>
      <c r="AU479" s="153" t="s">
        <v>86</v>
      </c>
      <c r="AV479" s="13" t="s">
        <v>86</v>
      </c>
      <c r="AW479" s="13" t="s">
        <v>37</v>
      </c>
      <c r="AX479" s="13" t="s">
        <v>76</v>
      </c>
      <c r="AY479" s="153" t="s">
        <v>153</v>
      </c>
    </row>
    <row r="480" spans="2:65" s="14" customFormat="1">
      <c r="B480" s="159"/>
      <c r="D480" s="146" t="s">
        <v>165</v>
      </c>
      <c r="E480" s="160" t="s">
        <v>32</v>
      </c>
      <c r="F480" s="161" t="s">
        <v>178</v>
      </c>
      <c r="H480" s="162">
        <v>10.824999999999999</v>
      </c>
      <c r="I480" s="163"/>
      <c r="L480" s="159"/>
      <c r="M480" s="164"/>
      <c r="T480" s="165"/>
      <c r="AT480" s="160" t="s">
        <v>165</v>
      </c>
      <c r="AU480" s="160" t="s">
        <v>86</v>
      </c>
      <c r="AV480" s="14" t="s">
        <v>161</v>
      </c>
      <c r="AW480" s="14" t="s">
        <v>37</v>
      </c>
      <c r="AX480" s="14" t="s">
        <v>84</v>
      </c>
      <c r="AY480" s="160" t="s">
        <v>153</v>
      </c>
    </row>
    <row r="481" spans="2:65" s="1" customFormat="1" ht="16.5" customHeight="1">
      <c r="B481" s="33"/>
      <c r="C481" s="128" t="s">
        <v>758</v>
      </c>
      <c r="D481" s="128" t="s">
        <v>156</v>
      </c>
      <c r="E481" s="129" t="s">
        <v>829</v>
      </c>
      <c r="F481" s="130" t="s">
        <v>830</v>
      </c>
      <c r="G481" s="131" t="s">
        <v>159</v>
      </c>
      <c r="H481" s="132">
        <v>10.824999999999999</v>
      </c>
      <c r="I481" s="133">
        <v>27.31</v>
      </c>
      <c r="J481" s="134">
        <f>ROUND(I481*H481,2)</f>
        <v>295.63</v>
      </c>
      <c r="K481" s="130" t="s">
        <v>160</v>
      </c>
      <c r="L481" s="33"/>
      <c r="M481" s="135" t="s">
        <v>32</v>
      </c>
      <c r="N481" s="136" t="s">
        <v>47</v>
      </c>
      <c r="P481" s="137">
        <f>O481*H481</f>
        <v>0</v>
      </c>
      <c r="Q481" s="137">
        <v>2.0000000000000001E-4</v>
      </c>
      <c r="R481" s="137">
        <f>Q481*H481</f>
        <v>2.1649999999999998E-3</v>
      </c>
      <c r="S481" s="137">
        <v>0</v>
      </c>
      <c r="T481" s="138">
        <f>S481*H481</f>
        <v>0</v>
      </c>
      <c r="AR481" s="139" t="s">
        <v>261</v>
      </c>
      <c r="AT481" s="139" t="s">
        <v>156</v>
      </c>
      <c r="AU481" s="139" t="s">
        <v>86</v>
      </c>
      <c r="AY481" s="17" t="s">
        <v>153</v>
      </c>
      <c r="BE481" s="140">
        <f>IF(N481="základní",J481,0)</f>
        <v>295.63</v>
      </c>
      <c r="BF481" s="140">
        <f>IF(N481="snížená",J481,0)</f>
        <v>0</v>
      </c>
      <c r="BG481" s="140">
        <f>IF(N481="zákl. přenesená",J481,0)</f>
        <v>0</v>
      </c>
      <c r="BH481" s="140">
        <f>IF(N481="sníž. přenesená",J481,0)</f>
        <v>0</v>
      </c>
      <c r="BI481" s="140">
        <f>IF(N481="nulová",J481,0)</f>
        <v>0</v>
      </c>
      <c r="BJ481" s="17" t="s">
        <v>84</v>
      </c>
      <c r="BK481" s="140">
        <f>ROUND(I481*H481,2)</f>
        <v>295.63</v>
      </c>
      <c r="BL481" s="17" t="s">
        <v>261</v>
      </c>
      <c r="BM481" s="139" t="s">
        <v>1148</v>
      </c>
    </row>
    <row r="482" spans="2:65" s="1" customFormat="1">
      <c r="B482" s="33"/>
      <c r="D482" s="141" t="s">
        <v>163</v>
      </c>
      <c r="F482" s="142" t="s">
        <v>832</v>
      </c>
      <c r="I482" s="143"/>
      <c r="L482" s="33"/>
      <c r="M482" s="144"/>
      <c r="T482" s="54"/>
      <c r="AT482" s="17" t="s">
        <v>163</v>
      </c>
      <c r="AU482" s="17" t="s">
        <v>86</v>
      </c>
    </row>
    <row r="483" spans="2:65" s="1" customFormat="1" ht="16.5" customHeight="1">
      <c r="B483" s="33"/>
      <c r="C483" s="128" t="s">
        <v>763</v>
      </c>
      <c r="D483" s="128" t="s">
        <v>156</v>
      </c>
      <c r="E483" s="129" t="s">
        <v>838</v>
      </c>
      <c r="F483" s="130" t="s">
        <v>839</v>
      </c>
      <c r="G483" s="131" t="s">
        <v>159</v>
      </c>
      <c r="H483" s="132">
        <v>10.824999999999999</v>
      </c>
      <c r="I483" s="133">
        <v>83.81</v>
      </c>
      <c r="J483" s="134">
        <f>ROUND(I483*H483,2)</f>
        <v>907.24</v>
      </c>
      <c r="K483" s="130" t="s">
        <v>160</v>
      </c>
      <c r="L483" s="33"/>
      <c r="M483" s="135" t="s">
        <v>32</v>
      </c>
      <c r="N483" s="136" t="s">
        <v>47</v>
      </c>
      <c r="P483" s="137">
        <f>O483*H483</f>
        <v>0</v>
      </c>
      <c r="Q483" s="137">
        <v>2.7540000000000003E-4</v>
      </c>
      <c r="R483" s="137">
        <f>Q483*H483</f>
        <v>2.9812050000000002E-3</v>
      </c>
      <c r="S483" s="137">
        <v>0</v>
      </c>
      <c r="T483" s="138">
        <f>S483*H483</f>
        <v>0</v>
      </c>
      <c r="AR483" s="139" t="s">
        <v>261</v>
      </c>
      <c r="AT483" s="139" t="s">
        <v>156</v>
      </c>
      <c r="AU483" s="139" t="s">
        <v>86</v>
      </c>
      <c r="AY483" s="17" t="s">
        <v>153</v>
      </c>
      <c r="BE483" s="140">
        <f>IF(N483="základní",J483,0)</f>
        <v>907.24</v>
      </c>
      <c r="BF483" s="140">
        <f>IF(N483="snížená",J483,0)</f>
        <v>0</v>
      </c>
      <c r="BG483" s="140">
        <f>IF(N483="zákl. přenesená",J483,0)</f>
        <v>0</v>
      </c>
      <c r="BH483" s="140">
        <f>IF(N483="sníž. přenesená",J483,0)</f>
        <v>0</v>
      </c>
      <c r="BI483" s="140">
        <f>IF(N483="nulová",J483,0)</f>
        <v>0</v>
      </c>
      <c r="BJ483" s="17" t="s">
        <v>84</v>
      </c>
      <c r="BK483" s="140">
        <f>ROUND(I483*H483,2)</f>
        <v>907.24</v>
      </c>
      <c r="BL483" s="17" t="s">
        <v>261</v>
      </c>
      <c r="BM483" s="139" t="s">
        <v>1149</v>
      </c>
    </row>
    <row r="484" spans="2:65" s="1" customFormat="1">
      <c r="B484" s="33"/>
      <c r="D484" s="141" t="s">
        <v>163</v>
      </c>
      <c r="F484" s="142" t="s">
        <v>841</v>
      </c>
      <c r="I484" s="143"/>
      <c r="L484" s="33"/>
      <c r="M484" s="144"/>
      <c r="T484" s="54"/>
      <c r="AT484" s="17" t="s">
        <v>163</v>
      </c>
      <c r="AU484" s="17" t="s">
        <v>86</v>
      </c>
    </row>
    <row r="485" spans="2:65" s="11" customFormat="1" ht="25.9" customHeight="1">
      <c r="B485" s="116"/>
      <c r="D485" s="117" t="s">
        <v>75</v>
      </c>
      <c r="E485" s="118" t="s">
        <v>108</v>
      </c>
      <c r="F485" s="118" t="s">
        <v>109</v>
      </c>
      <c r="I485" s="119"/>
      <c r="J485" s="120">
        <f>BK485</f>
        <v>3060.62</v>
      </c>
      <c r="L485" s="116"/>
      <c r="M485" s="121"/>
      <c r="P485" s="122">
        <f>P486</f>
        <v>0</v>
      </c>
      <c r="R485" s="122">
        <f>R486</f>
        <v>0</v>
      </c>
      <c r="T485" s="123">
        <f>T486</f>
        <v>0</v>
      </c>
      <c r="AR485" s="117" t="s">
        <v>188</v>
      </c>
      <c r="AT485" s="124" t="s">
        <v>75</v>
      </c>
      <c r="AU485" s="124" t="s">
        <v>76</v>
      </c>
      <c r="AY485" s="117" t="s">
        <v>153</v>
      </c>
      <c r="BK485" s="125">
        <f>BK486</f>
        <v>3060.62</v>
      </c>
    </row>
    <row r="486" spans="2:65" s="11" customFormat="1" ht="22.9" customHeight="1">
      <c r="B486" s="116"/>
      <c r="D486" s="117" t="s">
        <v>75</v>
      </c>
      <c r="E486" s="126" t="s">
        <v>842</v>
      </c>
      <c r="F486" s="126" t="s">
        <v>843</v>
      </c>
      <c r="I486" s="119"/>
      <c r="J486" s="127">
        <f>BK486</f>
        <v>3060.62</v>
      </c>
      <c r="L486" s="116"/>
      <c r="M486" s="121"/>
      <c r="P486" s="122">
        <f>SUM(P487:P488)</f>
        <v>0</v>
      </c>
      <c r="R486" s="122">
        <f>SUM(R487:R488)</f>
        <v>0</v>
      </c>
      <c r="T486" s="123">
        <f>SUM(T487:T488)</f>
        <v>0</v>
      </c>
      <c r="AR486" s="117" t="s">
        <v>188</v>
      </c>
      <c r="AT486" s="124" t="s">
        <v>75</v>
      </c>
      <c r="AU486" s="124" t="s">
        <v>84</v>
      </c>
      <c r="AY486" s="117" t="s">
        <v>153</v>
      </c>
      <c r="BK486" s="125">
        <f>SUM(BK487:BK488)</f>
        <v>3060.62</v>
      </c>
    </row>
    <row r="487" spans="2:65" s="1" customFormat="1" ht="16.5" customHeight="1">
      <c r="B487" s="33"/>
      <c r="C487" s="128" t="s">
        <v>770</v>
      </c>
      <c r="D487" s="128" t="s">
        <v>156</v>
      </c>
      <c r="E487" s="129" t="s">
        <v>845</v>
      </c>
      <c r="F487" s="130" t="s">
        <v>846</v>
      </c>
      <c r="G487" s="131" t="s">
        <v>409</v>
      </c>
      <c r="H487" s="132">
        <v>1</v>
      </c>
      <c r="I487" s="133">
        <v>3060.62</v>
      </c>
      <c r="J487" s="134">
        <f>ROUND(I487*H487,2)</f>
        <v>3060.62</v>
      </c>
      <c r="K487" s="130" t="s">
        <v>160</v>
      </c>
      <c r="L487" s="33"/>
      <c r="M487" s="135" t="s">
        <v>32</v>
      </c>
      <c r="N487" s="136" t="s">
        <v>47</v>
      </c>
      <c r="P487" s="137">
        <f>O487*H487</f>
        <v>0</v>
      </c>
      <c r="Q487" s="137">
        <v>0</v>
      </c>
      <c r="R487" s="137">
        <f>Q487*H487</f>
        <v>0</v>
      </c>
      <c r="S487" s="137">
        <v>0</v>
      </c>
      <c r="T487" s="138">
        <f>S487*H487</f>
        <v>0</v>
      </c>
      <c r="AR487" s="139" t="s">
        <v>847</v>
      </c>
      <c r="AT487" s="139" t="s">
        <v>156</v>
      </c>
      <c r="AU487" s="139" t="s">
        <v>86</v>
      </c>
      <c r="AY487" s="17" t="s">
        <v>153</v>
      </c>
      <c r="BE487" s="140">
        <f>IF(N487="základní",J487,0)</f>
        <v>3060.62</v>
      </c>
      <c r="BF487" s="140">
        <f>IF(N487="snížená",J487,0)</f>
        <v>0</v>
      </c>
      <c r="BG487" s="140">
        <f>IF(N487="zákl. přenesená",J487,0)</f>
        <v>0</v>
      </c>
      <c r="BH487" s="140">
        <f>IF(N487="sníž. přenesená",J487,0)</f>
        <v>0</v>
      </c>
      <c r="BI487" s="140">
        <f>IF(N487="nulová",J487,0)</f>
        <v>0</v>
      </c>
      <c r="BJ487" s="17" t="s">
        <v>84</v>
      </c>
      <c r="BK487" s="140">
        <f>ROUND(I487*H487,2)</f>
        <v>3060.62</v>
      </c>
      <c r="BL487" s="17" t="s">
        <v>847</v>
      </c>
      <c r="BM487" s="139" t="s">
        <v>1150</v>
      </c>
    </row>
    <row r="488" spans="2:65" s="1" customFormat="1">
      <c r="B488" s="33"/>
      <c r="D488" s="141" t="s">
        <v>163</v>
      </c>
      <c r="F488" s="142" t="s">
        <v>849</v>
      </c>
      <c r="I488" s="143"/>
      <c r="L488" s="33"/>
      <c r="M488" s="176"/>
      <c r="N488" s="177"/>
      <c r="O488" s="177"/>
      <c r="P488" s="177"/>
      <c r="Q488" s="177"/>
      <c r="R488" s="177"/>
      <c r="S488" s="177"/>
      <c r="T488" s="178"/>
      <c r="AT488" s="17" t="s">
        <v>163</v>
      </c>
      <c r="AU488" s="17" t="s">
        <v>86</v>
      </c>
    </row>
    <row r="489" spans="2:65" s="1" customFormat="1" ht="6.95" customHeight="1">
      <c r="B489" s="42"/>
      <c r="C489" s="43"/>
      <c r="D489" s="43"/>
      <c r="E489" s="43"/>
      <c r="F489" s="43"/>
      <c r="G489" s="43"/>
      <c r="H489" s="43"/>
      <c r="I489" s="43"/>
      <c r="J489" s="43"/>
      <c r="K489" s="43"/>
      <c r="L489" s="33"/>
    </row>
  </sheetData>
  <sheetProtection password="CC35" sheet="1" objects="1" scenarios="1" formatColumns="0" formatRows="0" autoFilter="0"/>
  <autoFilter ref="C97:K488" xr:uid="{00000000-0009-0000-0000-000008000000}"/>
  <mergeCells count="9">
    <mergeCell ref="E50:H50"/>
    <mergeCell ref="E88:H88"/>
    <mergeCell ref="E90:H90"/>
    <mergeCell ref="L2:V2"/>
    <mergeCell ref="E7:H7"/>
    <mergeCell ref="E9:H9"/>
    <mergeCell ref="E18:H18"/>
    <mergeCell ref="E27:H27"/>
    <mergeCell ref="E48:H48"/>
  </mergeCells>
  <hyperlinks>
    <hyperlink ref="F102" r:id="rId1" xr:uid="{00000000-0004-0000-0800-000000000000}"/>
    <hyperlink ref="F106" r:id="rId2" xr:uid="{00000000-0004-0000-0800-000001000000}"/>
    <hyperlink ref="F113" r:id="rId3" xr:uid="{00000000-0004-0000-0800-000002000000}"/>
    <hyperlink ref="F115" r:id="rId4" xr:uid="{00000000-0004-0000-0800-000003000000}"/>
    <hyperlink ref="F117" r:id="rId5" xr:uid="{00000000-0004-0000-0800-000004000000}"/>
    <hyperlink ref="F125" r:id="rId6" xr:uid="{00000000-0004-0000-0800-000005000000}"/>
    <hyperlink ref="F128" r:id="rId7" xr:uid="{00000000-0004-0000-0800-000006000000}"/>
    <hyperlink ref="F130" r:id="rId8" xr:uid="{00000000-0004-0000-0800-000007000000}"/>
    <hyperlink ref="F138" r:id="rId9" xr:uid="{00000000-0004-0000-0800-000008000000}"/>
    <hyperlink ref="F141" r:id="rId10" xr:uid="{00000000-0004-0000-0800-000009000000}"/>
    <hyperlink ref="F148" r:id="rId11" xr:uid="{00000000-0004-0000-0800-00000A000000}"/>
    <hyperlink ref="F155" r:id="rId12" xr:uid="{00000000-0004-0000-0800-00000B000000}"/>
    <hyperlink ref="F162" r:id="rId13" xr:uid="{00000000-0004-0000-0800-00000C000000}"/>
    <hyperlink ref="F169" r:id="rId14" xr:uid="{00000000-0004-0000-0800-00000D000000}"/>
    <hyperlink ref="F173" r:id="rId15" xr:uid="{00000000-0004-0000-0800-00000E000000}"/>
    <hyperlink ref="F177" r:id="rId16" xr:uid="{00000000-0004-0000-0800-00000F000000}"/>
    <hyperlink ref="F187" r:id="rId17" xr:uid="{00000000-0004-0000-0800-000010000000}"/>
    <hyperlink ref="F193" r:id="rId18" xr:uid="{00000000-0004-0000-0800-000011000000}"/>
    <hyperlink ref="F195" r:id="rId19" xr:uid="{00000000-0004-0000-0800-000012000000}"/>
    <hyperlink ref="F197" r:id="rId20" xr:uid="{00000000-0004-0000-0800-000013000000}"/>
    <hyperlink ref="F200" r:id="rId21" xr:uid="{00000000-0004-0000-0800-000014000000}"/>
    <hyperlink ref="F202" r:id="rId22" xr:uid="{00000000-0004-0000-0800-000015000000}"/>
    <hyperlink ref="F205" r:id="rId23" xr:uid="{00000000-0004-0000-0800-000016000000}"/>
    <hyperlink ref="F209" r:id="rId24" xr:uid="{00000000-0004-0000-0800-000017000000}"/>
    <hyperlink ref="F211" r:id="rId25" xr:uid="{00000000-0004-0000-0800-000018000000}"/>
    <hyperlink ref="F213" r:id="rId26" xr:uid="{00000000-0004-0000-0800-000019000000}"/>
    <hyperlink ref="F215" r:id="rId27" xr:uid="{00000000-0004-0000-0800-00001A000000}"/>
    <hyperlink ref="F217" r:id="rId28" xr:uid="{00000000-0004-0000-0800-00001B000000}"/>
    <hyperlink ref="F220" r:id="rId29" xr:uid="{00000000-0004-0000-0800-00001C000000}"/>
    <hyperlink ref="F223" r:id="rId30" xr:uid="{00000000-0004-0000-0800-00001D000000}"/>
    <hyperlink ref="F225" r:id="rId31" xr:uid="{00000000-0004-0000-0800-00001E000000}"/>
    <hyperlink ref="F227" r:id="rId32" xr:uid="{00000000-0004-0000-0800-00001F000000}"/>
    <hyperlink ref="F229" r:id="rId33" xr:uid="{00000000-0004-0000-0800-000020000000}"/>
    <hyperlink ref="F232" r:id="rId34" xr:uid="{00000000-0004-0000-0800-000021000000}"/>
    <hyperlink ref="F234" r:id="rId35" xr:uid="{00000000-0004-0000-0800-000022000000}"/>
    <hyperlink ref="F236" r:id="rId36" xr:uid="{00000000-0004-0000-0800-000023000000}"/>
    <hyperlink ref="F239" r:id="rId37" xr:uid="{00000000-0004-0000-0800-000024000000}"/>
    <hyperlink ref="F241" r:id="rId38" xr:uid="{00000000-0004-0000-0800-000025000000}"/>
    <hyperlink ref="F243" r:id="rId39" xr:uid="{00000000-0004-0000-0800-000026000000}"/>
    <hyperlink ref="F245" r:id="rId40" xr:uid="{00000000-0004-0000-0800-000027000000}"/>
    <hyperlink ref="F247" r:id="rId41" xr:uid="{00000000-0004-0000-0800-000028000000}"/>
    <hyperlink ref="F249" r:id="rId42" xr:uid="{00000000-0004-0000-0800-000029000000}"/>
    <hyperlink ref="F252" r:id="rId43" xr:uid="{00000000-0004-0000-0800-00002A000000}"/>
    <hyperlink ref="F254" r:id="rId44" xr:uid="{00000000-0004-0000-0800-00002B000000}"/>
    <hyperlink ref="F258" r:id="rId45" xr:uid="{00000000-0004-0000-0800-00002C000000}"/>
    <hyperlink ref="F260" r:id="rId46" xr:uid="{00000000-0004-0000-0800-00002D000000}"/>
    <hyperlink ref="F262" r:id="rId47" xr:uid="{00000000-0004-0000-0800-00002E000000}"/>
    <hyperlink ref="F272" r:id="rId48" xr:uid="{00000000-0004-0000-0800-00002F000000}"/>
    <hyperlink ref="F284" r:id="rId49" xr:uid="{00000000-0004-0000-0800-000030000000}"/>
    <hyperlink ref="F291" r:id="rId50" xr:uid="{00000000-0004-0000-0800-000031000000}"/>
    <hyperlink ref="F300" r:id="rId51" xr:uid="{00000000-0004-0000-0800-000032000000}"/>
    <hyperlink ref="F310" r:id="rId52" xr:uid="{00000000-0004-0000-0800-000033000000}"/>
    <hyperlink ref="F315" r:id="rId53" xr:uid="{00000000-0004-0000-0800-000034000000}"/>
    <hyperlink ref="F325" r:id="rId54" xr:uid="{00000000-0004-0000-0800-000035000000}"/>
    <hyperlink ref="F334" r:id="rId55" xr:uid="{00000000-0004-0000-0800-000036000000}"/>
    <hyperlink ref="F337" r:id="rId56" xr:uid="{00000000-0004-0000-0800-000037000000}"/>
    <hyperlink ref="F340" r:id="rId57" xr:uid="{00000000-0004-0000-0800-000038000000}"/>
    <hyperlink ref="F347" r:id="rId58" xr:uid="{00000000-0004-0000-0800-000039000000}"/>
    <hyperlink ref="F354" r:id="rId59" xr:uid="{00000000-0004-0000-0800-00003A000000}"/>
    <hyperlink ref="F357" r:id="rId60" xr:uid="{00000000-0004-0000-0800-00003B000000}"/>
    <hyperlink ref="F360" r:id="rId61" xr:uid="{00000000-0004-0000-0800-00003C000000}"/>
    <hyperlink ref="F365" r:id="rId62" xr:uid="{00000000-0004-0000-0800-00003D000000}"/>
    <hyperlink ref="F370" r:id="rId63" xr:uid="{00000000-0004-0000-0800-00003E000000}"/>
    <hyperlink ref="F373" r:id="rId64" xr:uid="{00000000-0004-0000-0800-00003F000000}"/>
    <hyperlink ref="F380" r:id="rId65" xr:uid="{00000000-0004-0000-0800-000040000000}"/>
    <hyperlink ref="F382" r:id="rId66" xr:uid="{00000000-0004-0000-0800-000041000000}"/>
    <hyperlink ref="F384" r:id="rId67" xr:uid="{00000000-0004-0000-0800-000042000000}"/>
    <hyperlink ref="F393" r:id="rId68" xr:uid="{00000000-0004-0000-0800-000043000000}"/>
    <hyperlink ref="F396" r:id="rId69" xr:uid="{00000000-0004-0000-0800-000044000000}"/>
    <hyperlink ref="F398" r:id="rId70" xr:uid="{00000000-0004-0000-0800-000045000000}"/>
    <hyperlink ref="F402" r:id="rId71" xr:uid="{00000000-0004-0000-0800-000046000000}"/>
    <hyperlink ref="F409" r:id="rId72" xr:uid="{00000000-0004-0000-0800-000047000000}"/>
    <hyperlink ref="F414" r:id="rId73" xr:uid="{00000000-0004-0000-0800-000048000000}"/>
    <hyperlink ref="F421" r:id="rId74" xr:uid="{00000000-0004-0000-0800-000049000000}"/>
    <hyperlink ref="F424" r:id="rId75" xr:uid="{00000000-0004-0000-0800-00004A000000}"/>
    <hyperlink ref="F431" r:id="rId76" xr:uid="{00000000-0004-0000-0800-00004B000000}"/>
    <hyperlink ref="F433" r:id="rId77" xr:uid="{00000000-0004-0000-0800-00004C000000}"/>
    <hyperlink ref="F440" r:id="rId78" xr:uid="{00000000-0004-0000-0800-00004D000000}"/>
    <hyperlink ref="F448" r:id="rId79" xr:uid="{00000000-0004-0000-0800-00004E000000}"/>
    <hyperlink ref="F451" r:id="rId80" xr:uid="{00000000-0004-0000-0800-00004F000000}"/>
    <hyperlink ref="F454" r:id="rId81" xr:uid="{00000000-0004-0000-0800-000050000000}"/>
    <hyperlink ref="F462" r:id="rId82" xr:uid="{00000000-0004-0000-0800-000051000000}"/>
    <hyperlink ref="F464" r:id="rId83" xr:uid="{00000000-0004-0000-0800-000052000000}"/>
    <hyperlink ref="F466" r:id="rId84" xr:uid="{00000000-0004-0000-0800-000053000000}"/>
    <hyperlink ref="F469" r:id="rId85" xr:uid="{00000000-0004-0000-0800-000054000000}"/>
    <hyperlink ref="F482" r:id="rId86" xr:uid="{00000000-0004-0000-0800-000055000000}"/>
    <hyperlink ref="F484" r:id="rId87" xr:uid="{00000000-0004-0000-0800-000056000000}"/>
    <hyperlink ref="F488" r:id="rId88" xr:uid="{00000000-0004-0000-0800-000057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89"/>
  <headerFooter>
    <oddFooter>&amp;CStrana &amp;P z &amp;N</oddFooter>
  </headerFooter>
  <drawing r:id="rId9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2:BM92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10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AT2" s="17" t="s">
        <v>110</v>
      </c>
    </row>
    <row r="3" spans="2:4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86</v>
      </c>
    </row>
    <row r="4" spans="2:46" ht="24.95" customHeight="1">
      <c r="B4" s="20"/>
      <c r="D4" s="21" t="s">
        <v>111</v>
      </c>
      <c r="L4" s="20"/>
      <c r="M4" s="86" t="s">
        <v>10</v>
      </c>
      <c r="AT4" s="17" t="s">
        <v>4</v>
      </c>
    </row>
    <row r="5" spans="2:46" ht="6.95" customHeight="1">
      <c r="B5" s="20"/>
      <c r="L5" s="20"/>
    </row>
    <row r="6" spans="2:46" ht="12" customHeight="1">
      <c r="B6" s="20"/>
      <c r="D6" s="27" t="s">
        <v>16</v>
      </c>
      <c r="L6" s="20"/>
    </row>
    <row r="7" spans="2:46" ht="16.5" customHeight="1">
      <c r="B7" s="20"/>
      <c r="E7" s="303" t="str">
        <f>'Rekapitulace stavby'!K6</f>
        <v>Rekonstrukce hygienických prostor ISŠT, Benešov, Černoleská 1997</v>
      </c>
      <c r="F7" s="304"/>
      <c r="G7" s="304"/>
      <c r="H7" s="304"/>
      <c r="L7" s="20"/>
    </row>
    <row r="8" spans="2:46" s="1" customFormat="1" ht="12" customHeight="1">
      <c r="B8" s="33"/>
      <c r="D8" s="27" t="s">
        <v>112</v>
      </c>
      <c r="L8" s="33"/>
    </row>
    <row r="9" spans="2:46" s="1" customFormat="1" ht="16.5" customHeight="1">
      <c r="B9" s="33"/>
      <c r="E9" s="276" t="s">
        <v>136</v>
      </c>
      <c r="F9" s="302"/>
      <c r="G9" s="302"/>
      <c r="H9" s="302"/>
      <c r="L9" s="33"/>
    </row>
    <row r="10" spans="2:46" s="1" customFormat="1">
      <c r="B10" s="33"/>
      <c r="L10" s="33"/>
    </row>
    <row r="11" spans="2:46" s="1" customFormat="1" ht="12" customHeight="1">
      <c r="B11" s="33"/>
      <c r="D11" s="27" t="s">
        <v>18</v>
      </c>
      <c r="F11" s="25" t="s">
        <v>32</v>
      </c>
      <c r="I11" s="27" t="s">
        <v>20</v>
      </c>
      <c r="J11" s="25" t="s">
        <v>32</v>
      </c>
      <c r="L11" s="33"/>
    </row>
    <row r="12" spans="2:46" s="1" customFormat="1" ht="12" customHeight="1">
      <c r="B12" s="33"/>
      <c r="D12" s="27" t="s">
        <v>22</v>
      </c>
      <c r="F12" s="25" t="s">
        <v>23</v>
      </c>
      <c r="I12" s="27" t="s">
        <v>24</v>
      </c>
      <c r="J12" s="50">
        <f>'Rekapitulace stavby'!AN8</f>
        <v>45880</v>
      </c>
      <c r="L12" s="33"/>
    </row>
    <row r="13" spans="2:46" s="1" customFormat="1" ht="10.9" customHeight="1">
      <c r="B13" s="33"/>
      <c r="L13" s="33"/>
    </row>
    <row r="14" spans="2:46" s="1" customFormat="1" ht="12" customHeight="1">
      <c r="B14" s="33"/>
      <c r="D14" s="27" t="s">
        <v>27</v>
      </c>
      <c r="I14" s="27" t="s">
        <v>28</v>
      </c>
      <c r="J14" s="25" t="s">
        <v>29</v>
      </c>
      <c r="L14" s="33"/>
    </row>
    <row r="15" spans="2:46" s="1" customFormat="1" ht="18" customHeight="1">
      <c r="B15" s="33"/>
      <c r="E15" s="25" t="s">
        <v>30</v>
      </c>
      <c r="I15" s="27" t="s">
        <v>31</v>
      </c>
      <c r="J15" s="25" t="s">
        <v>32</v>
      </c>
      <c r="L15" s="33"/>
    </row>
    <row r="16" spans="2:46" s="1" customFormat="1" ht="6.95" customHeight="1">
      <c r="B16" s="33"/>
      <c r="L16" s="33"/>
    </row>
    <row r="17" spans="2:12" s="1" customFormat="1" ht="12" customHeight="1">
      <c r="B17" s="33"/>
      <c r="D17" s="27" t="s">
        <v>33</v>
      </c>
      <c r="I17" s="27" t="s">
        <v>28</v>
      </c>
      <c r="J17" s="28" t="str">
        <f>'Rekapitulace stavby'!AN13</f>
        <v>24832898</v>
      </c>
      <c r="L17" s="33"/>
    </row>
    <row r="18" spans="2:12" s="1" customFormat="1" ht="18" customHeight="1">
      <c r="B18" s="33"/>
      <c r="E18" s="305" t="str">
        <f>'Rekapitulace stavby'!E14</f>
        <v>OTISTAV s.r.o.</v>
      </c>
      <c r="F18" s="271"/>
      <c r="G18" s="271"/>
      <c r="H18" s="271"/>
      <c r="I18" s="27" t="s">
        <v>31</v>
      </c>
      <c r="J18" s="28" t="str">
        <f>'Rekapitulace stavby'!AN14</f>
        <v>CZ24832898</v>
      </c>
      <c r="L18" s="33"/>
    </row>
    <row r="19" spans="2:12" s="1" customFormat="1" ht="6.95" customHeight="1">
      <c r="B19" s="33"/>
      <c r="L19" s="33"/>
    </row>
    <row r="20" spans="2:12" s="1" customFormat="1" ht="12" customHeight="1">
      <c r="B20" s="33"/>
      <c r="D20" s="27" t="s">
        <v>34</v>
      </c>
      <c r="I20" s="27" t="s">
        <v>28</v>
      </c>
      <c r="J20" s="25" t="s">
        <v>32</v>
      </c>
      <c r="L20" s="33"/>
    </row>
    <row r="21" spans="2:12" s="1" customFormat="1" ht="18" customHeight="1">
      <c r="B21" s="33"/>
      <c r="E21" s="25" t="s">
        <v>36</v>
      </c>
      <c r="I21" s="27" t="s">
        <v>31</v>
      </c>
      <c r="J21" s="25" t="s">
        <v>32</v>
      </c>
      <c r="L21" s="33"/>
    </row>
    <row r="22" spans="2:12" s="1" customFormat="1" ht="6.95" customHeight="1">
      <c r="B22" s="33"/>
      <c r="L22" s="33"/>
    </row>
    <row r="23" spans="2:12" s="1" customFormat="1" ht="12" customHeight="1">
      <c r="B23" s="33"/>
      <c r="D23" s="27" t="s">
        <v>38</v>
      </c>
      <c r="I23" s="27" t="s">
        <v>28</v>
      </c>
      <c r="J23" s="25" t="str">
        <f>IF('Rekapitulace stavby'!AN19="","",'Rekapitulace stavby'!AN19)</f>
        <v/>
      </c>
      <c r="L23" s="33"/>
    </row>
    <row r="24" spans="2:12" s="1" customFormat="1" ht="18" customHeight="1">
      <c r="B24" s="33"/>
      <c r="E24" s="25" t="str">
        <f>IF('Rekapitulace stavby'!E20="","",'Rekapitulace stavby'!E20)</f>
        <v xml:space="preserve"> </v>
      </c>
      <c r="I24" s="27" t="s">
        <v>31</v>
      </c>
      <c r="J24" s="25" t="str">
        <f>IF('Rekapitulace stavby'!AN20="","",'Rekapitulace stavby'!AN20)</f>
        <v/>
      </c>
      <c r="L24" s="33"/>
    </row>
    <row r="25" spans="2:12" s="1" customFormat="1" ht="6.95" customHeight="1">
      <c r="B25" s="33"/>
      <c r="L25" s="33"/>
    </row>
    <row r="26" spans="2:12" s="1" customFormat="1" ht="12" customHeight="1">
      <c r="B26" s="33"/>
      <c r="D26" s="27" t="s">
        <v>40</v>
      </c>
      <c r="L26" s="33"/>
    </row>
    <row r="27" spans="2:12" s="7" customFormat="1" ht="16.5" customHeight="1">
      <c r="B27" s="87"/>
      <c r="E27" s="291" t="s">
        <v>32</v>
      </c>
      <c r="F27" s="291"/>
      <c r="G27" s="291"/>
      <c r="H27" s="291"/>
      <c r="L27" s="87"/>
    </row>
    <row r="28" spans="2:12" s="1" customFormat="1" ht="6.95" customHeight="1">
      <c r="B28" s="33"/>
      <c r="L28" s="33"/>
    </row>
    <row r="29" spans="2:12" s="1" customFormat="1" ht="6.95" customHeight="1">
      <c r="B29" s="33"/>
      <c r="D29" s="51"/>
      <c r="E29" s="51"/>
      <c r="F29" s="51"/>
      <c r="G29" s="51"/>
      <c r="H29" s="51"/>
      <c r="I29" s="51"/>
      <c r="J29" s="51"/>
      <c r="K29" s="51"/>
      <c r="L29" s="33"/>
    </row>
    <row r="30" spans="2:12" s="1" customFormat="1" ht="25.35" customHeight="1">
      <c r="B30" s="33"/>
      <c r="D30" s="88" t="s">
        <v>42</v>
      </c>
      <c r="J30" s="64">
        <f>ROUND(J82, 2)</f>
        <v>14125.92</v>
      </c>
      <c r="L30" s="33"/>
    </row>
    <row r="31" spans="2:12" s="1" customFormat="1" ht="6.95" customHeight="1">
      <c r="B31" s="33"/>
      <c r="D31" s="51"/>
      <c r="E31" s="51"/>
      <c r="F31" s="51"/>
      <c r="G31" s="51"/>
      <c r="H31" s="51"/>
      <c r="I31" s="51"/>
      <c r="J31" s="51"/>
      <c r="K31" s="51"/>
      <c r="L31" s="33"/>
    </row>
    <row r="32" spans="2:12" s="1" customFormat="1" ht="14.45" customHeight="1">
      <c r="B32" s="33"/>
      <c r="F32" s="36" t="s">
        <v>44</v>
      </c>
      <c r="I32" s="36" t="s">
        <v>43</v>
      </c>
      <c r="J32" s="36" t="s">
        <v>45</v>
      </c>
      <c r="L32" s="33"/>
    </row>
    <row r="33" spans="2:12" s="1" customFormat="1" ht="14.45" customHeight="1">
      <c r="B33" s="33"/>
      <c r="D33" s="53" t="s">
        <v>46</v>
      </c>
      <c r="E33" s="27" t="s">
        <v>47</v>
      </c>
      <c r="F33" s="89">
        <f>ROUND((SUM(BE82:BE91)),  2)</f>
        <v>14125.92</v>
      </c>
      <c r="I33" s="90">
        <v>0.21</v>
      </c>
      <c r="J33" s="89">
        <f>ROUND(((SUM(BE82:BE91))*I33),  2)</f>
        <v>2966.44</v>
      </c>
      <c r="L33" s="33"/>
    </row>
    <row r="34" spans="2:12" s="1" customFormat="1" ht="14.45" customHeight="1">
      <c r="B34" s="33"/>
      <c r="E34" s="27" t="s">
        <v>48</v>
      </c>
      <c r="F34" s="89">
        <f>ROUND((SUM(BF82:BF91)),  2)</f>
        <v>0</v>
      </c>
      <c r="I34" s="90">
        <v>0.12</v>
      </c>
      <c r="J34" s="89">
        <f>ROUND(((SUM(BF82:BF91))*I34),  2)</f>
        <v>0</v>
      </c>
      <c r="L34" s="33"/>
    </row>
    <row r="35" spans="2:12" s="1" customFormat="1" ht="14.45" hidden="1" customHeight="1">
      <c r="B35" s="33"/>
      <c r="E35" s="27" t="s">
        <v>49</v>
      </c>
      <c r="F35" s="89">
        <f>ROUND((SUM(BG82:BG91)),  2)</f>
        <v>0</v>
      </c>
      <c r="I35" s="90">
        <v>0.21</v>
      </c>
      <c r="J35" s="89">
        <f>0</f>
        <v>0</v>
      </c>
      <c r="L35" s="33"/>
    </row>
    <row r="36" spans="2:12" s="1" customFormat="1" ht="14.45" hidden="1" customHeight="1">
      <c r="B36" s="33"/>
      <c r="E36" s="27" t="s">
        <v>50</v>
      </c>
      <c r="F36" s="89">
        <f>ROUND((SUM(BH82:BH91)),  2)</f>
        <v>0</v>
      </c>
      <c r="I36" s="90">
        <v>0.12</v>
      </c>
      <c r="J36" s="89">
        <f>0</f>
        <v>0</v>
      </c>
      <c r="L36" s="33"/>
    </row>
    <row r="37" spans="2:12" s="1" customFormat="1" ht="14.45" hidden="1" customHeight="1">
      <c r="B37" s="33"/>
      <c r="E37" s="27" t="s">
        <v>51</v>
      </c>
      <c r="F37" s="89">
        <f>ROUND((SUM(BI82:BI91)),  2)</f>
        <v>0</v>
      </c>
      <c r="I37" s="90">
        <v>0</v>
      </c>
      <c r="J37" s="89">
        <f>0</f>
        <v>0</v>
      </c>
      <c r="L37" s="33"/>
    </row>
    <row r="38" spans="2:12" s="1" customFormat="1" ht="6.95" customHeight="1">
      <c r="B38" s="33"/>
      <c r="L38" s="33"/>
    </row>
    <row r="39" spans="2:12" s="1" customFormat="1" ht="25.35" customHeight="1">
      <c r="B39" s="33"/>
      <c r="C39" s="91"/>
      <c r="D39" s="92" t="s">
        <v>52</v>
      </c>
      <c r="E39" s="55"/>
      <c r="F39" s="55"/>
      <c r="G39" s="93" t="s">
        <v>53</v>
      </c>
      <c r="H39" s="94" t="s">
        <v>54</v>
      </c>
      <c r="I39" s="55"/>
      <c r="J39" s="95">
        <f>SUM(J30:J37)</f>
        <v>17092.36</v>
      </c>
      <c r="K39" s="96"/>
      <c r="L39" s="33"/>
    </row>
    <row r="40" spans="2:12" s="1" customFormat="1" ht="14.45" customHeight="1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33"/>
    </row>
    <row r="44" spans="2:12" s="1" customFormat="1" ht="6.95" customHeigh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33"/>
    </row>
    <row r="45" spans="2:12" s="1" customFormat="1" ht="24.95" customHeight="1">
      <c r="B45" s="33"/>
      <c r="C45" s="21" t="s">
        <v>114</v>
      </c>
      <c r="L45" s="33"/>
    </row>
    <row r="46" spans="2:12" s="1" customFormat="1" ht="6.95" customHeight="1">
      <c r="B46" s="33"/>
      <c r="L46" s="33"/>
    </row>
    <row r="47" spans="2:12" s="1" customFormat="1" ht="12" customHeight="1">
      <c r="B47" s="33"/>
      <c r="C47" s="27" t="s">
        <v>16</v>
      </c>
      <c r="L47" s="33"/>
    </row>
    <row r="48" spans="2:12" s="1" customFormat="1" ht="16.5" customHeight="1">
      <c r="B48" s="33"/>
      <c r="E48" s="303" t="str">
        <f>E7</f>
        <v>Rekonstrukce hygienických prostor ISŠT, Benešov, Černoleská 1997</v>
      </c>
      <c r="F48" s="304"/>
      <c r="G48" s="304"/>
      <c r="H48" s="304"/>
      <c r="L48" s="33"/>
    </row>
    <row r="49" spans="2:47" s="1" customFormat="1" ht="12" customHeight="1">
      <c r="B49" s="33"/>
      <c r="C49" s="27" t="s">
        <v>112</v>
      </c>
      <c r="L49" s="33"/>
    </row>
    <row r="50" spans="2:47" s="1" customFormat="1" ht="16.5" customHeight="1">
      <c r="B50" s="33"/>
      <c r="E50" s="276" t="str">
        <f>E9</f>
        <v>VRN - Vedlejší rozpočtové náklady</v>
      </c>
      <c r="F50" s="302"/>
      <c r="G50" s="302"/>
      <c r="H50" s="302"/>
      <c r="L50" s="33"/>
    </row>
    <row r="51" spans="2:47" s="1" customFormat="1" ht="6.95" customHeight="1">
      <c r="B51" s="33"/>
      <c r="L51" s="33"/>
    </row>
    <row r="52" spans="2:47" s="1" customFormat="1" ht="12" customHeight="1">
      <c r="B52" s="33"/>
      <c r="C52" s="27" t="s">
        <v>22</v>
      </c>
      <c r="F52" s="25" t="str">
        <f>F12</f>
        <v>Benešov, Černoleská 1997</v>
      </c>
      <c r="I52" s="27" t="s">
        <v>24</v>
      </c>
      <c r="J52" s="50">
        <f>IF(J12="","",J12)</f>
        <v>45880</v>
      </c>
      <c r="L52" s="33"/>
    </row>
    <row r="53" spans="2:47" s="1" customFormat="1" ht="6.95" customHeight="1">
      <c r="B53" s="33"/>
      <c r="L53" s="33"/>
    </row>
    <row r="54" spans="2:47" s="1" customFormat="1" ht="25.7" customHeight="1">
      <c r="B54" s="33"/>
      <c r="C54" s="27" t="s">
        <v>27</v>
      </c>
      <c r="F54" s="25" t="str">
        <f>E15</f>
        <v>Integrovaná střední škola technická</v>
      </c>
      <c r="I54" s="27" t="s">
        <v>34</v>
      </c>
      <c r="J54" s="31" t="str">
        <f>E21</f>
        <v>Ing. arch. Ondřej Lovíšek</v>
      </c>
      <c r="L54" s="33"/>
    </row>
    <row r="55" spans="2:47" s="1" customFormat="1" ht="15.2" customHeight="1">
      <c r="B55" s="33"/>
      <c r="C55" s="27" t="s">
        <v>33</v>
      </c>
      <c r="F55" s="25" t="str">
        <f>IF(E18="","",E18)</f>
        <v>OTISTAV s.r.o.</v>
      </c>
      <c r="I55" s="27" t="s">
        <v>38</v>
      </c>
      <c r="J55" s="31" t="str">
        <f>E24</f>
        <v xml:space="preserve"> </v>
      </c>
      <c r="L55" s="33"/>
    </row>
    <row r="56" spans="2:47" s="1" customFormat="1" ht="10.35" customHeight="1">
      <c r="B56" s="33"/>
      <c r="L56" s="33"/>
    </row>
    <row r="57" spans="2:47" s="1" customFormat="1" ht="29.25" customHeight="1">
      <c r="B57" s="33"/>
      <c r="C57" s="97" t="s">
        <v>115</v>
      </c>
      <c r="D57" s="91"/>
      <c r="E57" s="91"/>
      <c r="F57" s="91"/>
      <c r="G57" s="91"/>
      <c r="H57" s="91"/>
      <c r="I57" s="91"/>
      <c r="J57" s="98" t="s">
        <v>116</v>
      </c>
      <c r="K57" s="91"/>
      <c r="L57" s="33"/>
    </row>
    <row r="58" spans="2:47" s="1" customFormat="1" ht="10.35" customHeight="1">
      <c r="B58" s="33"/>
      <c r="L58" s="33"/>
    </row>
    <row r="59" spans="2:47" s="1" customFormat="1" ht="22.9" customHeight="1">
      <c r="B59" s="33"/>
      <c r="C59" s="99" t="s">
        <v>74</v>
      </c>
      <c r="J59" s="64">
        <f>J82</f>
        <v>14125.920000000002</v>
      </c>
      <c r="L59" s="33"/>
      <c r="AU59" s="17" t="s">
        <v>117</v>
      </c>
    </row>
    <row r="60" spans="2:47" s="8" customFormat="1" ht="24.95" customHeight="1">
      <c r="B60" s="100"/>
      <c r="D60" s="101" t="s">
        <v>136</v>
      </c>
      <c r="E60" s="102"/>
      <c r="F60" s="102"/>
      <c r="G60" s="102"/>
      <c r="H60" s="102"/>
      <c r="I60" s="102"/>
      <c r="J60" s="103">
        <f>J83</f>
        <v>14125.920000000002</v>
      </c>
      <c r="L60" s="100"/>
    </row>
    <row r="61" spans="2:47" s="9" customFormat="1" ht="19.899999999999999" customHeight="1">
      <c r="B61" s="104"/>
      <c r="D61" s="105" t="s">
        <v>1161</v>
      </c>
      <c r="E61" s="106"/>
      <c r="F61" s="106"/>
      <c r="G61" s="106"/>
      <c r="H61" s="106"/>
      <c r="I61" s="106"/>
      <c r="J61" s="107">
        <f>J84</f>
        <v>4708.6400000000003</v>
      </c>
      <c r="L61" s="104"/>
    </row>
    <row r="62" spans="2:47" s="9" customFormat="1" ht="19.899999999999999" customHeight="1">
      <c r="B62" s="104"/>
      <c r="D62" s="105" t="s">
        <v>1162</v>
      </c>
      <c r="E62" s="106"/>
      <c r="F62" s="106"/>
      <c r="G62" s="106"/>
      <c r="H62" s="106"/>
      <c r="I62" s="106"/>
      <c r="J62" s="107">
        <f>J87</f>
        <v>9417.2800000000007</v>
      </c>
      <c r="L62" s="104"/>
    </row>
    <row r="63" spans="2:47" s="1" customFormat="1" ht="21.75" customHeight="1">
      <c r="B63" s="33"/>
      <c r="L63" s="33"/>
    </row>
    <row r="64" spans="2:47" s="1" customFormat="1" ht="6.95" customHeight="1">
      <c r="B64" s="42"/>
      <c r="C64" s="43"/>
      <c r="D64" s="43"/>
      <c r="E64" s="43"/>
      <c r="F64" s="43"/>
      <c r="G64" s="43"/>
      <c r="H64" s="43"/>
      <c r="I64" s="43"/>
      <c r="J64" s="43"/>
      <c r="K64" s="43"/>
      <c r="L64" s="33"/>
    </row>
    <row r="68" spans="2:12" s="1" customFormat="1" ht="6.95" customHeight="1">
      <c r="B68" s="44"/>
      <c r="C68" s="45"/>
      <c r="D68" s="45"/>
      <c r="E68" s="45"/>
      <c r="F68" s="45"/>
      <c r="G68" s="45"/>
      <c r="H68" s="45"/>
      <c r="I68" s="45"/>
      <c r="J68" s="45"/>
      <c r="K68" s="45"/>
      <c r="L68" s="33"/>
    </row>
    <row r="69" spans="2:12" s="1" customFormat="1" ht="24.95" customHeight="1">
      <c r="B69" s="33"/>
      <c r="C69" s="21" t="s">
        <v>138</v>
      </c>
      <c r="L69" s="33"/>
    </row>
    <row r="70" spans="2:12" s="1" customFormat="1" ht="6.95" customHeight="1">
      <c r="B70" s="33"/>
      <c r="L70" s="33"/>
    </row>
    <row r="71" spans="2:12" s="1" customFormat="1" ht="12" customHeight="1">
      <c r="B71" s="33"/>
      <c r="C71" s="27" t="s">
        <v>16</v>
      </c>
      <c r="L71" s="33"/>
    </row>
    <row r="72" spans="2:12" s="1" customFormat="1" ht="16.5" customHeight="1">
      <c r="B72" s="33"/>
      <c r="E72" s="303" t="str">
        <f>E7</f>
        <v>Rekonstrukce hygienických prostor ISŠT, Benešov, Černoleská 1997</v>
      </c>
      <c r="F72" s="304"/>
      <c r="G72" s="304"/>
      <c r="H72" s="304"/>
      <c r="L72" s="33"/>
    </row>
    <row r="73" spans="2:12" s="1" customFormat="1" ht="12" customHeight="1">
      <c r="B73" s="33"/>
      <c r="C73" s="27" t="s">
        <v>112</v>
      </c>
      <c r="L73" s="33"/>
    </row>
    <row r="74" spans="2:12" s="1" customFormat="1" ht="16.5" customHeight="1">
      <c r="B74" s="33"/>
      <c r="E74" s="276" t="str">
        <f>E9</f>
        <v>VRN - Vedlejší rozpočtové náklady</v>
      </c>
      <c r="F74" s="302"/>
      <c r="G74" s="302"/>
      <c r="H74" s="302"/>
      <c r="L74" s="33"/>
    </row>
    <row r="75" spans="2:12" s="1" customFormat="1" ht="6.95" customHeight="1">
      <c r="B75" s="33"/>
      <c r="L75" s="33"/>
    </row>
    <row r="76" spans="2:12" s="1" customFormat="1" ht="12" customHeight="1">
      <c r="B76" s="33"/>
      <c r="C76" s="27" t="s">
        <v>22</v>
      </c>
      <c r="F76" s="25" t="str">
        <f>F12</f>
        <v>Benešov, Černoleská 1997</v>
      </c>
      <c r="I76" s="27" t="s">
        <v>24</v>
      </c>
      <c r="J76" s="50">
        <f>IF(J12="","",J12)</f>
        <v>45880</v>
      </c>
      <c r="L76" s="33"/>
    </row>
    <row r="77" spans="2:12" s="1" customFormat="1" ht="6.95" customHeight="1">
      <c r="B77" s="33"/>
      <c r="L77" s="33"/>
    </row>
    <row r="78" spans="2:12" s="1" customFormat="1" ht="25.7" customHeight="1">
      <c r="B78" s="33"/>
      <c r="C78" s="27" t="s">
        <v>27</v>
      </c>
      <c r="F78" s="25" t="str">
        <f>E15</f>
        <v>Integrovaná střední škola technická</v>
      </c>
      <c r="I78" s="27" t="s">
        <v>34</v>
      </c>
      <c r="J78" s="31" t="str">
        <f>E21</f>
        <v>Ing. arch. Ondřej Lovíšek</v>
      </c>
      <c r="L78" s="33"/>
    </row>
    <row r="79" spans="2:12" s="1" customFormat="1" ht="15.2" customHeight="1">
      <c r="B79" s="33"/>
      <c r="C79" s="27" t="s">
        <v>33</v>
      </c>
      <c r="F79" s="25" t="str">
        <f>IF(E18="","",E18)</f>
        <v>OTISTAV s.r.o.</v>
      </c>
      <c r="I79" s="27" t="s">
        <v>38</v>
      </c>
      <c r="J79" s="31" t="str">
        <f>E24</f>
        <v xml:space="preserve"> </v>
      </c>
      <c r="L79" s="33"/>
    </row>
    <row r="80" spans="2:12" s="1" customFormat="1" ht="10.35" customHeight="1">
      <c r="B80" s="33"/>
      <c r="L80" s="33"/>
    </row>
    <row r="81" spans="2:65" s="10" customFormat="1" ht="29.25" customHeight="1">
      <c r="B81" s="108"/>
      <c r="C81" s="109" t="s">
        <v>139</v>
      </c>
      <c r="D81" s="110" t="s">
        <v>61</v>
      </c>
      <c r="E81" s="110" t="s">
        <v>57</v>
      </c>
      <c r="F81" s="110" t="s">
        <v>58</v>
      </c>
      <c r="G81" s="110" t="s">
        <v>140</v>
      </c>
      <c r="H81" s="110" t="s">
        <v>141</v>
      </c>
      <c r="I81" s="110" t="s">
        <v>142</v>
      </c>
      <c r="J81" s="110" t="s">
        <v>116</v>
      </c>
      <c r="K81" s="111" t="s">
        <v>143</v>
      </c>
      <c r="L81" s="108"/>
      <c r="M81" s="57" t="s">
        <v>32</v>
      </c>
      <c r="N81" s="58" t="s">
        <v>46</v>
      </c>
      <c r="O81" s="58" t="s">
        <v>144</v>
      </c>
      <c r="P81" s="58" t="s">
        <v>145</v>
      </c>
      <c r="Q81" s="58" t="s">
        <v>146</v>
      </c>
      <c r="R81" s="58" t="s">
        <v>147</v>
      </c>
      <c r="S81" s="58" t="s">
        <v>148</v>
      </c>
      <c r="T81" s="59" t="s">
        <v>149</v>
      </c>
    </row>
    <row r="82" spans="2:65" s="1" customFormat="1" ht="22.9" customHeight="1">
      <c r="B82" s="33"/>
      <c r="C82" s="62" t="s">
        <v>150</v>
      </c>
      <c r="J82" s="112">
        <f>BK82</f>
        <v>14125.920000000002</v>
      </c>
      <c r="L82" s="33"/>
      <c r="M82" s="60"/>
      <c r="N82" s="51"/>
      <c r="O82" s="51"/>
      <c r="P82" s="113">
        <f>P83</f>
        <v>0</v>
      </c>
      <c r="Q82" s="51"/>
      <c r="R82" s="113">
        <f>R83</f>
        <v>0</v>
      </c>
      <c r="S82" s="51"/>
      <c r="T82" s="114">
        <f>T83</f>
        <v>0</v>
      </c>
      <c r="AT82" s="17" t="s">
        <v>75</v>
      </c>
      <c r="AU82" s="17" t="s">
        <v>117</v>
      </c>
      <c r="BK82" s="115">
        <f>BK83</f>
        <v>14125.920000000002</v>
      </c>
    </row>
    <row r="83" spans="2:65" s="11" customFormat="1" ht="25.9" customHeight="1">
      <c r="B83" s="116"/>
      <c r="D83" s="117" t="s">
        <v>75</v>
      </c>
      <c r="E83" s="118" t="s">
        <v>108</v>
      </c>
      <c r="F83" s="118" t="s">
        <v>109</v>
      </c>
      <c r="I83" s="119"/>
      <c r="J83" s="120">
        <f>BK83</f>
        <v>14125.920000000002</v>
      </c>
      <c r="L83" s="116"/>
      <c r="M83" s="121"/>
      <c r="P83" s="122">
        <f>P84+P87</f>
        <v>0</v>
      </c>
      <c r="R83" s="122">
        <f>R84+R87</f>
        <v>0</v>
      </c>
      <c r="T83" s="123">
        <f>T84+T87</f>
        <v>0</v>
      </c>
      <c r="AR83" s="117" t="s">
        <v>188</v>
      </c>
      <c r="AT83" s="124" t="s">
        <v>75</v>
      </c>
      <c r="AU83" s="124" t="s">
        <v>76</v>
      </c>
      <c r="AY83" s="117" t="s">
        <v>153</v>
      </c>
      <c r="BK83" s="125">
        <f>BK84+BK87</f>
        <v>14125.920000000002</v>
      </c>
    </row>
    <row r="84" spans="2:65" s="11" customFormat="1" ht="22.9" customHeight="1">
      <c r="B84" s="116"/>
      <c r="D84" s="117" t="s">
        <v>75</v>
      </c>
      <c r="E84" s="126" t="s">
        <v>1163</v>
      </c>
      <c r="F84" s="126" t="s">
        <v>1164</v>
      </c>
      <c r="I84" s="119"/>
      <c r="J84" s="127">
        <f>BK84</f>
        <v>4708.6400000000003</v>
      </c>
      <c r="L84" s="116"/>
      <c r="M84" s="121"/>
      <c r="P84" s="122">
        <f>SUM(P85:P86)</f>
        <v>0</v>
      </c>
      <c r="R84" s="122">
        <f>SUM(R85:R86)</f>
        <v>0</v>
      </c>
      <c r="T84" s="123">
        <f>SUM(T85:T86)</f>
        <v>0</v>
      </c>
      <c r="AR84" s="117" t="s">
        <v>188</v>
      </c>
      <c r="AT84" s="124" t="s">
        <v>75</v>
      </c>
      <c r="AU84" s="124" t="s">
        <v>84</v>
      </c>
      <c r="AY84" s="117" t="s">
        <v>153</v>
      </c>
      <c r="BK84" s="125">
        <f>SUM(BK85:BK86)</f>
        <v>4708.6400000000003</v>
      </c>
    </row>
    <row r="85" spans="2:65" s="1" customFormat="1" ht="16.5" customHeight="1">
      <c r="B85" s="33"/>
      <c r="C85" s="128" t="s">
        <v>84</v>
      </c>
      <c r="D85" s="128" t="s">
        <v>156</v>
      </c>
      <c r="E85" s="129" t="s">
        <v>1165</v>
      </c>
      <c r="F85" s="130" t="s">
        <v>1166</v>
      </c>
      <c r="G85" s="131" t="s">
        <v>409</v>
      </c>
      <c r="H85" s="132">
        <v>1</v>
      </c>
      <c r="I85" s="133">
        <v>4708.6400000000003</v>
      </c>
      <c r="J85" s="134">
        <f>ROUND(I85*H85,2)</f>
        <v>4708.6400000000003</v>
      </c>
      <c r="K85" s="130" t="s">
        <v>1167</v>
      </c>
      <c r="L85" s="33"/>
      <c r="M85" s="135" t="s">
        <v>32</v>
      </c>
      <c r="N85" s="136" t="s">
        <v>47</v>
      </c>
      <c r="P85" s="137">
        <f>O85*H85</f>
        <v>0</v>
      </c>
      <c r="Q85" s="137">
        <v>0</v>
      </c>
      <c r="R85" s="137">
        <f>Q85*H85</f>
        <v>0</v>
      </c>
      <c r="S85" s="137">
        <v>0</v>
      </c>
      <c r="T85" s="138">
        <f>S85*H85</f>
        <v>0</v>
      </c>
      <c r="AR85" s="139" t="s">
        <v>847</v>
      </c>
      <c r="AT85" s="139" t="s">
        <v>156</v>
      </c>
      <c r="AU85" s="139" t="s">
        <v>86</v>
      </c>
      <c r="AY85" s="17" t="s">
        <v>153</v>
      </c>
      <c r="BE85" s="140">
        <f>IF(N85="základní",J85,0)</f>
        <v>4708.6400000000003</v>
      </c>
      <c r="BF85" s="140">
        <f>IF(N85="snížená",J85,0)</f>
        <v>0</v>
      </c>
      <c r="BG85" s="140">
        <f>IF(N85="zákl. přenesená",J85,0)</f>
        <v>0</v>
      </c>
      <c r="BH85" s="140">
        <f>IF(N85="sníž. přenesená",J85,0)</f>
        <v>0</v>
      </c>
      <c r="BI85" s="140">
        <f>IF(N85="nulová",J85,0)</f>
        <v>0</v>
      </c>
      <c r="BJ85" s="17" t="s">
        <v>84</v>
      </c>
      <c r="BK85" s="140">
        <f>ROUND(I85*H85,2)</f>
        <v>4708.6400000000003</v>
      </c>
      <c r="BL85" s="17" t="s">
        <v>847</v>
      </c>
      <c r="BM85" s="139" t="s">
        <v>1168</v>
      </c>
    </row>
    <row r="86" spans="2:65" s="1" customFormat="1">
      <c r="B86" s="33"/>
      <c r="D86" s="141" t="s">
        <v>163</v>
      </c>
      <c r="F86" s="142" t="s">
        <v>1169</v>
      </c>
      <c r="I86" s="143"/>
      <c r="L86" s="33"/>
      <c r="M86" s="144"/>
      <c r="T86" s="54"/>
      <c r="AT86" s="17" t="s">
        <v>163</v>
      </c>
      <c r="AU86" s="17" t="s">
        <v>86</v>
      </c>
    </row>
    <row r="87" spans="2:65" s="11" customFormat="1" ht="22.9" customHeight="1">
      <c r="B87" s="116"/>
      <c r="D87" s="117" t="s">
        <v>75</v>
      </c>
      <c r="E87" s="126" t="s">
        <v>1170</v>
      </c>
      <c r="F87" s="126" t="s">
        <v>1171</v>
      </c>
      <c r="I87" s="119"/>
      <c r="J87" s="127">
        <f>BK87</f>
        <v>9417.2800000000007</v>
      </c>
      <c r="L87" s="116"/>
      <c r="M87" s="121"/>
      <c r="P87" s="122">
        <f>SUM(P88:P91)</f>
        <v>0</v>
      </c>
      <c r="R87" s="122">
        <f>SUM(R88:R91)</f>
        <v>0</v>
      </c>
      <c r="T87" s="123">
        <f>SUM(T88:T91)</f>
        <v>0</v>
      </c>
      <c r="AR87" s="117" t="s">
        <v>188</v>
      </c>
      <c r="AT87" s="124" t="s">
        <v>75</v>
      </c>
      <c r="AU87" s="124" t="s">
        <v>84</v>
      </c>
      <c r="AY87" s="117" t="s">
        <v>153</v>
      </c>
      <c r="BK87" s="125">
        <f>SUM(BK88:BK91)</f>
        <v>9417.2800000000007</v>
      </c>
    </row>
    <row r="88" spans="2:65" s="1" customFormat="1" ht="16.5" customHeight="1">
      <c r="B88" s="33"/>
      <c r="C88" s="128" t="s">
        <v>86</v>
      </c>
      <c r="D88" s="128" t="s">
        <v>156</v>
      </c>
      <c r="E88" s="129" t="s">
        <v>1172</v>
      </c>
      <c r="F88" s="130" t="s">
        <v>1171</v>
      </c>
      <c r="G88" s="131" t="s">
        <v>409</v>
      </c>
      <c r="H88" s="132">
        <v>1</v>
      </c>
      <c r="I88" s="133">
        <v>4708.6400000000003</v>
      </c>
      <c r="J88" s="134">
        <f>ROUND(I88*H88,2)</f>
        <v>4708.6400000000003</v>
      </c>
      <c r="K88" s="130" t="s">
        <v>1167</v>
      </c>
      <c r="L88" s="33"/>
      <c r="M88" s="135" t="s">
        <v>32</v>
      </c>
      <c r="N88" s="136" t="s">
        <v>47</v>
      </c>
      <c r="P88" s="137">
        <f>O88*H88</f>
        <v>0</v>
      </c>
      <c r="Q88" s="137">
        <v>0</v>
      </c>
      <c r="R88" s="137">
        <f>Q88*H88</f>
        <v>0</v>
      </c>
      <c r="S88" s="137">
        <v>0</v>
      </c>
      <c r="T88" s="138">
        <f>S88*H88</f>
        <v>0</v>
      </c>
      <c r="AR88" s="139" t="s">
        <v>847</v>
      </c>
      <c r="AT88" s="139" t="s">
        <v>156</v>
      </c>
      <c r="AU88" s="139" t="s">
        <v>86</v>
      </c>
      <c r="AY88" s="17" t="s">
        <v>153</v>
      </c>
      <c r="BE88" s="140">
        <f>IF(N88="základní",J88,0)</f>
        <v>4708.6400000000003</v>
      </c>
      <c r="BF88" s="140">
        <f>IF(N88="snížená",J88,0)</f>
        <v>0</v>
      </c>
      <c r="BG88" s="140">
        <f>IF(N88="zákl. přenesená",J88,0)</f>
        <v>0</v>
      </c>
      <c r="BH88" s="140">
        <f>IF(N88="sníž. přenesená",J88,0)</f>
        <v>0</v>
      </c>
      <c r="BI88" s="140">
        <f>IF(N88="nulová",J88,0)</f>
        <v>0</v>
      </c>
      <c r="BJ88" s="17" t="s">
        <v>84</v>
      </c>
      <c r="BK88" s="140">
        <f>ROUND(I88*H88,2)</f>
        <v>4708.6400000000003</v>
      </c>
      <c r="BL88" s="17" t="s">
        <v>847</v>
      </c>
      <c r="BM88" s="139" t="s">
        <v>1173</v>
      </c>
    </row>
    <row r="89" spans="2:65" s="1" customFormat="1">
      <c r="B89" s="33"/>
      <c r="D89" s="141" t="s">
        <v>163</v>
      </c>
      <c r="F89" s="142" t="s">
        <v>1174</v>
      </c>
      <c r="I89" s="143"/>
      <c r="L89" s="33"/>
      <c r="M89" s="144"/>
      <c r="T89" s="54"/>
      <c r="AT89" s="17" t="s">
        <v>163</v>
      </c>
      <c r="AU89" s="17" t="s">
        <v>86</v>
      </c>
    </row>
    <row r="90" spans="2:65" s="1" customFormat="1" ht="16.5" customHeight="1">
      <c r="B90" s="33"/>
      <c r="C90" s="128" t="s">
        <v>179</v>
      </c>
      <c r="D90" s="128" t="s">
        <v>156</v>
      </c>
      <c r="E90" s="129" t="s">
        <v>1175</v>
      </c>
      <c r="F90" s="130" t="s">
        <v>1176</v>
      </c>
      <c r="G90" s="131" t="s">
        <v>409</v>
      </c>
      <c r="H90" s="132">
        <v>1</v>
      </c>
      <c r="I90" s="133">
        <v>4708.6400000000003</v>
      </c>
      <c r="J90" s="134">
        <f>ROUND(I90*H90,2)</f>
        <v>4708.6400000000003</v>
      </c>
      <c r="K90" s="130" t="s">
        <v>160</v>
      </c>
      <c r="L90" s="33"/>
      <c r="M90" s="135" t="s">
        <v>32</v>
      </c>
      <c r="N90" s="136" t="s">
        <v>47</v>
      </c>
      <c r="P90" s="137">
        <f>O90*H90</f>
        <v>0</v>
      </c>
      <c r="Q90" s="137">
        <v>0</v>
      </c>
      <c r="R90" s="137">
        <f>Q90*H90</f>
        <v>0</v>
      </c>
      <c r="S90" s="137">
        <v>0</v>
      </c>
      <c r="T90" s="138">
        <f>S90*H90</f>
        <v>0</v>
      </c>
      <c r="AR90" s="139" t="s">
        <v>847</v>
      </c>
      <c r="AT90" s="139" t="s">
        <v>156</v>
      </c>
      <c r="AU90" s="139" t="s">
        <v>86</v>
      </c>
      <c r="AY90" s="17" t="s">
        <v>153</v>
      </c>
      <c r="BE90" s="140">
        <f>IF(N90="základní",J90,0)</f>
        <v>4708.6400000000003</v>
      </c>
      <c r="BF90" s="140">
        <f>IF(N90="snížená",J90,0)</f>
        <v>0</v>
      </c>
      <c r="BG90" s="140">
        <f>IF(N90="zákl. přenesená",J90,0)</f>
        <v>0</v>
      </c>
      <c r="BH90" s="140">
        <f>IF(N90="sníž. přenesená",J90,0)</f>
        <v>0</v>
      </c>
      <c r="BI90" s="140">
        <f>IF(N90="nulová",J90,0)</f>
        <v>0</v>
      </c>
      <c r="BJ90" s="17" t="s">
        <v>84</v>
      </c>
      <c r="BK90" s="140">
        <f>ROUND(I90*H90,2)</f>
        <v>4708.6400000000003</v>
      </c>
      <c r="BL90" s="17" t="s">
        <v>847</v>
      </c>
      <c r="BM90" s="139" t="s">
        <v>1177</v>
      </c>
    </row>
    <row r="91" spans="2:65" s="1" customFormat="1">
      <c r="B91" s="33"/>
      <c r="D91" s="141" t="s">
        <v>163</v>
      </c>
      <c r="F91" s="142" t="s">
        <v>1178</v>
      </c>
      <c r="I91" s="143"/>
      <c r="L91" s="33"/>
      <c r="M91" s="176"/>
      <c r="N91" s="177"/>
      <c r="O91" s="177"/>
      <c r="P91" s="177"/>
      <c r="Q91" s="177"/>
      <c r="R91" s="177"/>
      <c r="S91" s="177"/>
      <c r="T91" s="178"/>
      <c r="AT91" s="17" t="s">
        <v>163</v>
      </c>
      <c r="AU91" s="17" t="s">
        <v>86</v>
      </c>
    </row>
    <row r="92" spans="2:65" s="1" customFormat="1" ht="6.95" customHeight="1">
      <c r="B92" s="42"/>
      <c r="C92" s="43"/>
      <c r="D92" s="43"/>
      <c r="E92" s="43"/>
      <c r="F92" s="43"/>
      <c r="G92" s="43"/>
      <c r="H92" s="43"/>
      <c r="I92" s="43"/>
      <c r="J92" s="43"/>
      <c r="K92" s="43"/>
      <c r="L92" s="33"/>
    </row>
  </sheetData>
  <sheetProtection password="CC35" sheet="1" objects="1" scenarios="1" formatColumns="0" formatRows="0" autoFilter="0"/>
  <autoFilter ref="C81:K91" xr:uid="{00000000-0009-0000-0000-000009000000}"/>
  <mergeCells count="9">
    <mergeCell ref="E50:H50"/>
    <mergeCell ref="E72:H72"/>
    <mergeCell ref="E74:H74"/>
    <mergeCell ref="L2:V2"/>
    <mergeCell ref="E7:H7"/>
    <mergeCell ref="E9:H9"/>
    <mergeCell ref="E18:H18"/>
    <mergeCell ref="E27:H27"/>
    <mergeCell ref="E48:H48"/>
  </mergeCells>
  <hyperlinks>
    <hyperlink ref="F86" r:id="rId1" xr:uid="{00000000-0004-0000-0900-000000000000}"/>
    <hyperlink ref="F89" r:id="rId2" xr:uid="{00000000-0004-0000-0900-000001000000}"/>
    <hyperlink ref="F91" r:id="rId3" xr:uid="{00000000-0004-0000-0900-000002000000}"/>
  </hyperlinks>
  <pageMargins left="0.39374999999999999" right="0.39374999999999999" top="0.39374999999999999" bottom="0.39374999999999999" header="0" footer="0"/>
  <pageSetup paperSize="9" scale="84" fitToHeight="100" orientation="landscape" blackAndWhite="1" r:id="rId4"/>
  <headerFooter>
    <oddFooter>&amp;CStrana &amp;P z &amp;N</oddFooter>
  </headerFooter>
  <drawing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K219"/>
  <sheetViews>
    <sheetView showGridLines="0" topLeftCell="A43" zoomScale="110" zoomScaleNormal="110" workbookViewId="0"/>
  </sheetViews>
  <sheetFormatPr defaultRowHeight="11.25"/>
  <cols>
    <col min="1" max="1" width="8.33203125" style="179" customWidth="1"/>
    <col min="2" max="2" width="1.6640625" style="179" customWidth="1"/>
    <col min="3" max="4" width="5" style="179" customWidth="1"/>
    <col min="5" max="5" width="11.6640625" style="179" customWidth="1"/>
    <col min="6" max="6" width="9.1640625" style="179" customWidth="1"/>
    <col min="7" max="7" width="5" style="179" customWidth="1"/>
    <col min="8" max="8" width="77.83203125" style="179" customWidth="1"/>
    <col min="9" max="10" width="20" style="179" customWidth="1"/>
    <col min="11" max="11" width="1.6640625" style="179" customWidth="1"/>
  </cols>
  <sheetData>
    <row r="1" spans="2:11" ht="37.5" customHeight="1"/>
    <row r="2" spans="2:11" ht="7.5" customHeight="1">
      <c r="B2" s="180"/>
      <c r="C2" s="181"/>
      <c r="D2" s="181"/>
      <c r="E2" s="181"/>
      <c r="F2" s="181"/>
      <c r="G2" s="181"/>
      <c r="H2" s="181"/>
      <c r="I2" s="181"/>
      <c r="J2" s="181"/>
      <c r="K2" s="182"/>
    </row>
    <row r="3" spans="2:11" s="15" customFormat="1" ht="45" customHeight="1">
      <c r="B3" s="183"/>
      <c r="C3" s="308" t="s">
        <v>1179</v>
      </c>
      <c r="D3" s="308"/>
      <c r="E3" s="308"/>
      <c r="F3" s="308"/>
      <c r="G3" s="308"/>
      <c r="H3" s="308"/>
      <c r="I3" s="308"/>
      <c r="J3" s="308"/>
      <c r="K3" s="184"/>
    </row>
    <row r="4" spans="2:11" ht="25.5" customHeight="1">
      <c r="B4" s="185"/>
      <c r="C4" s="307" t="s">
        <v>1180</v>
      </c>
      <c r="D4" s="307"/>
      <c r="E4" s="307"/>
      <c r="F4" s="307"/>
      <c r="G4" s="307"/>
      <c r="H4" s="307"/>
      <c r="I4" s="307"/>
      <c r="J4" s="307"/>
      <c r="K4" s="186"/>
    </row>
    <row r="5" spans="2:11" ht="5.25" customHeight="1">
      <c r="B5" s="185"/>
      <c r="C5" s="187"/>
      <c r="D5" s="187"/>
      <c r="E5" s="187"/>
      <c r="F5" s="187"/>
      <c r="G5" s="187"/>
      <c r="H5" s="187"/>
      <c r="I5" s="187"/>
      <c r="J5" s="187"/>
      <c r="K5" s="186"/>
    </row>
    <row r="6" spans="2:11" ht="15" customHeight="1">
      <c r="B6" s="185"/>
      <c r="C6" s="306" t="s">
        <v>1181</v>
      </c>
      <c r="D6" s="306"/>
      <c r="E6" s="306"/>
      <c r="F6" s="306"/>
      <c r="G6" s="306"/>
      <c r="H6" s="306"/>
      <c r="I6" s="306"/>
      <c r="J6" s="306"/>
      <c r="K6" s="186"/>
    </row>
    <row r="7" spans="2:11" ht="15" customHeight="1">
      <c r="B7" s="189"/>
      <c r="C7" s="306" t="s">
        <v>1182</v>
      </c>
      <c r="D7" s="306"/>
      <c r="E7" s="306"/>
      <c r="F7" s="306"/>
      <c r="G7" s="306"/>
      <c r="H7" s="306"/>
      <c r="I7" s="306"/>
      <c r="J7" s="306"/>
      <c r="K7" s="186"/>
    </row>
    <row r="8" spans="2:11" ht="12.75" customHeight="1">
      <c r="B8" s="189"/>
      <c r="C8" s="188"/>
      <c r="D8" s="188"/>
      <c r="E8" s="188"/>
      <c r="F8" s="188"/>
      <c r="G8" s="188"/>
      <c r="H8" s="188"/>
      <c r="I8" s="188"/>
      <c r="J8" s="188"/>
      <c r="K8" s="186"/>
    </row>
    <row r="9" spans="2:11" ht="15" customHeight="1">
      <c r="B9" s="189"/>
      <c r="C9" s="306" t="s">
        <v>1183</v>
      </c>
      <c r="D9" s="306"/>
      <c r="E9" s="306"/>
      <c r="F9" s="306"/>
      <c r="G9" s="306"/>
      <c r="H9" s="306"/>
      <c r="I9" s="306"/>
      <c r="J9" s="306"/>
      <c r="K9" s="186"/>
    </row>
    <row r="10" spans="2:11" ht="15" customHeight="1">
      <c r="B10" s="189"/>
      <c r="C10" s="188"/>
      <c r="D10" s="306" t="s">
        <v>1184</v>
      </c>
      <c r="E10" s="306"/>
      <c r="F10" s="306"/>
      <c r="G10" s="306"/>
      <c r="H10" s="306"/>
      <c r="I10" s="306"/>
      <c r="J10" s="306"/>
      <c r="K10" s="186"/>
    </row>
    <row r="11" spans="2:11" ht="15" customHeight="1">
      <c r="B11" s="189"/>
      <c r="C11" s="190"/>
      <c r="D11" s="306" t="s">
        <v>1185</v>
      </c>
      <c r="E11" s="306"/>
      <c r="F11" s="306"/>
      <c r="G11" s="306"/>
      <c r="H11" s="306"/>
      <c r="I11" s="306"/>
      <c r="J11" s="306"/>
      <c r="K11" s="186"/>
    </row>
    <row r="12" spans="2:11" ht="15" customHeight="1">
      <c r="B12" s="189"/>
      <c r="C12" s="190"/>
      <c r="D12" s="188"/>
      <c r="E12" s="188"/>
      <c r="F12" s="188"/>
      <c r="G12" s="188"/>
      <c r="H12" s="188"/>
      <c r="I12" s="188"/>
      <c r="J12" s="188"/>
      <c r="K12" s="186"/>
    </row>
    <row r="13" spans="2:11" ht="15" customHeight="1">
      <c r="B13" s="189"/>
      <c r="C13" s="190"/>
      <c r="D13" s="191" t="s">
        <v>1186</v>
      </c>
      <c r="E13" s="188"/>
      <c r="F13" s="188"/>
      <c r="G13" s="188"/>
      <c r="H13" s="188"/>
      <c r="I13" s="188"/>
      <c r="J13" s="188"/>
      <c r="K13" s="186"/>
    </row>
    <row r="14" spans="2:11" ht="12.75" customHeight="1">
      <c r="B14" s="189"/>
      <c r="C14" s="190"/>
      <c r="D14" s="190"/>
      <c r="E14" s="190"/>
      <c r="F14" s="190"/>
      <c r="G14" s="190"/>
      <c r="H14" s="190"/>
      <c r="I14" s="190"/>
      <c r="J14" s="190"/>
      <c r="K14" s="186"/>
    </row>
    <row r="15" spans="2:11" ht="15" customHeight="1">
      <c r="B15" s="189"/>
      <c r="C15" s="190"/>
      <c r="D15" s="306" t="s">
        <v>1187</v>
      </c>
      <c r="E15" s="306"/>
      <c r="F15" s="306"/>
      <c r="G15" s="306"/>
      <c r="H15" s="306"/>
      <c r="I15" s="306"/>
      <c r="J15" s="306"/>
      <c r="K15" s="186"/>
    </row>
    <row r="16" spans="2:11" ht="15" customHeight="1">
      <c r="B16" s="189"/>
      <c r="C16" s="190"/>
      <c r="D16" s="306" t="s">
        <v>1188</v>
      </c>
      <c r="E16" s="306"/>
      <c r="F16" s="306"/>
      <c r="G16" s="306"/>
      <c r="H16" s="306"/>
      <c r="I16" s="306"/>
      <c r="J16" s="306"/>
      <c r="K16" s="186"/>
    </row>
    <row r="17" spans="2:11" ht="15" customHeight="1">
      <c r="B17" s="189"/>
      <c r="C17" s="190"/>
      <c r="D17" s="306" t="s">
        <v>1189</v>
      </c>
      <c r="E17" s="306"/>
      <c r="F17" s="306"/>
      <c r="G17" s="306"/>
      <c r="H17" s="306"/>
      <c r="I17" s="306"/>
      <c r="J17" s="306"/>
      <c r="K17" s="186"/>
    </row>
    <row r="18" spans="2:11" ht="15" customHeight="1">
      <c r="B18" s="189"/>
      <c r="C18" s="190"/>
      <c r="D18" s="190"/>
      <c r="E18" s="192" t="s">
        <v>83</v>
      </c>
      <c r="F18" s="306" t="s">
        <v>1190</v>
      </c>
      <c r="G18" s="306"/>
      <c r="H18" s="306"/>
      <c r="I18" s="306"/>
      <c r="J18" s="306"/>
      <c r="K18" s="186"/>
    </row>
    <row r="19" spans="2:11" ht="15" customHeight="1">
      <c r="B19" s="189"/>
      <c r="C19" s="190"/>
      <c r="D19" s="190"/>
      <c r="E19" s="192" t="s">
        <v>1191</v>
      </c>
      <c r="F19" s="306" t="s">
        <v>1192</v>
      </c>
      <c r="G19" s="306"/>
      <c r="H19" s="306"/>
      <c r="I19" s="306"/>
      <c r="J19" s="306"/>
      <c r="K19" s="186"/>
    </row>
    <row r="20" spans="2:11" ht="15" customHeight="1">
      <c r="B20" s="189"/>
      <c r="C20" s="190"/>
      <c r="D20" s="190"/>
      <c r="E20" s="192" t="s">
        <v>1193</v>
      </c>
      <c r="F20" s="306" t="s">
        <v>1194</v>
      </c>
      <c r="G20" s="306"/>
      <c r="H20" s="306"/>
      <c r="I20" s="306"/>
      <c r="J20" s="306"/>
      <c r="K20" s="186"/>
    </row>
    <row r="21" spans="2:11" ht="15" customHeight="1">
      <c r="B21" s="189"/>
      <c r="C21" s="190"/>
      <c r="D21" s="190"/>
      <c r="E21" s="192" t="s">
        <v>1195</v>
      </c>
      <c r="F21" s="306" t="s">
        <v>1196</v>
      </c>
      <c r="G21" s="306"/>
      <c r="H21" s="306"/>
      <c r="I21" s="306"/>
      <c r="J21" s="306"/>
      <c r="K21" s="186"/>
    </row>
    <row r="22" spans="2:11" ht="15" customHeight="1">
      <c r="B22" s="189"/>
      <c r="C22" s="190"/>
      <c r="D22" s="190"/>
      <c r="E22" s="192" t="s">
        <v>1197</v>
      </c>
      <c r="F22" s="306" t="s">
        <v>1198</v>
      </c>
      <c r="G22" s="306"/>
      <c r="H22" s="306"/>
      <c r="I22" s="306"/>
      <c r="J22" s="306"/>
      <c r="K22" s="186"/>
    </row>
    <row r="23" spans="2:11" ht="15" customHeight="1">
      <c r="B23" s="189"/>
      <c r="C23" s="190"/>
      <c r="D23" s="190"/>
      <c r="E23" s="192" t="s">
        <v>1199</v>
      </c>
      <c r="F23" s="306" t="s">
        <v>1200</v>
      </c>
      <c r="G23" s="306"/>
      <c r="H23" s="306"/>
      <c r="I23" s="306"/>
      <c r="J23" s="306"/>
      <c r="K23" s="186"/>
    </row>
    <row r="24" spans="2:11" ht="12.75" customHeight="1">
      <c r="B24" s="189"/>
      <c r="C24" s="190"/>
      <c r="D24" s="190"/>
      <c r="E24" s="190"/>
      <c r="F24" s="190"/>
      <c r="G24" s="190"/>
      <c r="H24" s="190"/>
      <c r="I24" s="190"/>
      <c r="J24" s="190"/>
      <c r="K24" s="186"/>
    </row>
    <row r="25" spans="2:11" ht="15" customHeight="1">
      <c r="B25" s="189"/>
      <c r="C25" s="306" t="s">
        <v>1201</v>
      </c>
      <c r="D25" s="306"/>
      <c r="E25" s="306"/>
      <c r="F25" s="306"/>
      <c r="G25" s="306"/>
      <c r="H25" s="306"/>
      <c r="I25" s="306"/>
      <c r="J25" s="306"/>
      <c r="K25" s="186"/>
    </row>
    <row r="26" spans="2:11" ht="15" customHeight="1">
      <c r="B26" s="189"/>
      <c r="C26" s="306" t="s">
        <v>1202</v>
      </c>
      <c r="D26" s="306"/>
      <c r="E26" s="306"/>
      <c r="F26" s="306"/>
      <c r="G26" s="306"/>
      <c r="H26" s="306"/>
      <c r="I26" s="306"/>
      <c r="J26" s="306"/>
      <c r="K26" s="186"/>
    </row>
    <row r="27" spans="2:11" ht="15" customHeight="1">
      <c r="B27" s="189"/>
      <c r="C27" s="188"/>
      <c r="D27" s="306" t="s">
        <v>1203</v>
      </c>
      <c r="E27" s="306"/>
      <c r="F27" s="306"/>
      <c r="G27" s="306"/>
      <c r="H27" s="306"/>
      <c r="I27" s="306"/>
      <c r="J27" s="306"/>
      <c r="K27" s="186"/>
    </row>
    <row r="28" spans="2:11" ht="15" customHeight="1">
      <c r="B28" s="189"/>
      <c r="C28" s="190"/>
      <c r="D28" s="306" t="s">
        <v>1204</v>
      </c>
      <c r="E28" s="306"/>
      <c r="F28" s="306"/>
      <c r="G28" s="306"/>
      <c r="H28" s="306"/>
      <c r="I28" s="306"/>
      <c r="J28" s="306"/>
      <c r="K28" s="186"/>
    </row>
    <row r="29" spans="2:11" ht="12.75" customHeight="1">
      <c r="B29" s="189"/>
      <c r="C29" s="190"/>
      <c r="D29" s="190"/>
      <c r="E29" s="190"/>
      <c r="F29" s="190"/>
      <c r="G29" s="190"/>
      <c r="H29" s="190"/>
      <c r="I29" s="190"/>
      <c r="J29" s="190"/>
      <c r="K29" s="186"/>
    </row>
    <row r="30" spans="2:11" ht="15" customHeight="1">
      <c r="B30" s="189"/>
      <c r="C30" s="190"/>
      <c r="D30" s="306" t="s">
        <v>1205</v>
      </c>
      <c r="E30" s="306"/>
      <c r="F30" s="306"/>
      <c r="G30" s="306"/>
      <c r="H30" s="306"/>
      <c r="I30" s="306"/>
      <c r="J30" s="306"/>
      <c r="K30" s="186"/>
    </row>
    <row r="31" spans="2:11" ht="15" customHeight="1">
      <c r="B31" s="189"/>
      <c r="C31" s="190"/>
      <c r="D31" s="306" t="s">
        <v>1206</v>
      </c>
      <c r="E31" s="306"/>
      <c r="F31" s="306"/>
      <c r="G31" s="306"/>
      <c r="H31" s="306"/>
      <c r="I31" s="306"/>
      <c r="J31" s="306"/>
      <c r="K31" s="186"/>
    </row>
    <row r="32" spans="2:11" ht="12.75" customHeight="1">
      <c r="B32" s="189"/>
      <c r="C32" s="190"/>
      <c r="D32" s="190"/>
      <c r="E32" s="190"/>
      <c r="F32" s="190"/>
      <c r="G32" s="190"/>
      <c r="H32" s="190"/>
      <c r="I32" s="190"/>
      <c r="J32" s="190"/>
      <c r="K32" s="186"/>
    </row>
    <row r="33" spans="2:11" ht="15" customHeight="1">
      <c r="B33" s="189"/>
      <c r="C33" s="190"/>
      <c r="D33" s="306" t="s">
        <v>1207</v>
      </c>
      <c r="E33" s="306"/>
      <c r="F33" s="306"/>
      <c r="G33" s="306"/>
      <c r="H33" s="306"/>
      <c r="I33" s="306"/>
      <c r="J33" s="306"/>
      <c r="K33" s="186"/>
    </row>
    <row r="34" spans="2:11" ht="15" customHeight="1">
      <c r="B34" s="189"/>
      <c r="C34" s="190"/>
      <c r="D34" s="306" t="s">
        <v>1208</v>
      </c>
      <c r="E34" s="306"/>
      <c r="F34" s="306"/>
      <c r="G34" s="306"/>
      <c r="H34" s="306"/>
      <c r="I34" s="306"/>
      <c r="J34" s="306"/>
      <c r="K34" s="186"/>
    </row>
    <row r="35" spans="2:11" ht="15" customHeight="1">
      <c r="B35" s="189"/>
      <c r="C35" s="190"/>
      <c r="D35" s="306" t="s">
        <v>1209</v>
      </c>
      <c r="E35" s="306"/>
      <c r="F35" s="306"/>
      <c r="G35" s="306"/>
      <c r="H35" s="306"/>
      <c r="I35" s="306"/>
      <c r="J35" s="306"/>
      <c r="K35" s="186"/>
    </row>
    <row r="36" spans="2:11" ht="15" customHeight="1">
      <c r="B36" s="189"/>
      <c r="C36" s="190"/>
      <c r="D36" s="188"/>
      <c r="E36" s="191" t="s">
        <v>139</v>
      </c>
      <c r="F36" s="188"/>
      <c r="G36" s="306" t="s">
        <v>1210</v>
      </c>
      <c r="H36" s="306"/>
      <c r="I36" s="306"/>
      <c r="J36" s="306"/>
      <c r="K36" s="186"/>
    </row>
    <row r="37" spans="2:11" ht="30.75" customHeight="1">
      <c r="B37" s="189"/>
      <c r="C37" s="190"/>
      <c r="D37" s="188"/>
      <c r="E37" s="191" t="s">
        <v>1211</v>
      </c>
      <c r="F37" s="188"/>
      <c r="G37" s="306" t="s">
        <v>1212</v>
      </c>
      <c r="H37" s="306"/>
      <c r="I37" s="306"/>
      <c r="J37" s="306"/>
      <c r="K37" s="186"/>
    </row>
    <row r="38" spans="2:11" ht="15" customHeight="1">
      <c r="B38" s="189"/>
      <c r="C38" s="190"/>
      <c r="D38" s="188"/>
      <c r="E38" s="191" t="s">
        <v>57</v>
      </c>
      <c r="F38" s="188"/>
      <c r="G38" s="306" t="s">
        <v>1213</v>
      </c>
      <c r="H38" s="306"/>
      <c r="I38" s="306"/>
      <c r="J38" s="306"/>
      <c r="K38" s="186"/>
    </row>
    <row r="39" spans="2:11" ht="15" customHeight="1">
      <c r="B39" s="189"/>
      <c r="C39" s="190"/>
      <c r="D39" s="188"/>
      <c r="E39" s="191" t="s">
        <v>58</v>
      </c>
      <c r="F39" s="188"/>
      <c r="G39" s="306" t="s">
        <v>1214</v>
      </c>
      <c r="H39" s="306"/>
      <c r="I39" s="306"/>
      <c r="J39" s="306"/>
      <c r="K39" s="186"/>
    </row>
    <row r="40" spans="2:11" ht="15" customHeight="1">
      <c r="B40" s="189"/>
      <c r="C40" s="190"/>
      <c r="D40" s="188"/>
      <c r="E40" s="191" t="s">
        <v>140</v>
      </c>
      <c r="F40" s="188"/>
      <c r="G40" s="306" t="s">
        <v>1215</v>
      </c>
      <c r="H40" s="306"/>
      <c r="I40" s="306"/>
      <c r="J40" s="306"/>
      <c r="K40" s="186"/>
    </row>
    <row r="41" spans="2:11" ht="15" customHeight="1">
      <c r="B41" s="189"/>
      <c r="C41" s="190"/>
      <c r="D41" s="188"/>
      <c r="E41" s="191" t="s">
        <v>141</v>
      </c>
      <c r="F41" s="188"/>
      <c r="G41" s="306" t="s">
        <v>1216</v>
      </c>
      <c r="H41" s="306"/>
      <c r="I41" s="306"/>
      <c r="J41" s="306"/>
      <c r="K41" s="186"/>
    </row>
    <row r="42" spans="2:11" ht="15" customHeight="1">
      <c r="B42" s="189"/>
      <c r="C42" s="190"/>
      <c r="D42" s="188"/>
      <c r="E42" s="191" t="s">
        <v>1217</v>
      </c>
      <c r="F42" s="188"/>
      <c r="G42" s="306" t="s">
        <v>1218</v>
      </c>
      <c r="H42" s="306"/>
      <c r="I42" s="306"/>
      <c r="J42" s="306"/>
      <c r="K42" s="186"/>
    </row>
    <row r="43" spans="2:11" ht="15" customHeight="1">
      <c r="B43" s="189"/>
      <c r="C43" s="190"/>
      <c r="D43" s="188"/>
      <c r="E43" s="191"/>
      <c r="F43" s="188"/>
      <c r="G43" s="306" t="s">
        <v>1219</v>
      </c>
      <c r="H43" s="306"/>
      <c r="I43" s="306"/>
      <c r="J43" s="306"/>
      <c r="K43" s="186"/>
    </row>
    <row r="44" spans="2:11" ht="15" customHeight="1">
      <c r="B44" s="189"/>
      <c r="C44" s="190"/>
      <c r="D44" s="188"/>
      <c r="E44" s="191" t="s">
        <v>1220</v>
      </c>
      <c r="F44" s="188"/>
      <c r="G44" s="306" t="s">
        <v>1221</v>
      </c>
      <c r="H44" s="306"/>
      <c r="I44" s="306"/>
      <c r="J44" s="306"/>
      <c r="K44" s="186"/>
    </row>
    <row r="45" spans="2:11" ht="15" customHeight="1">
      <c r="B45" s="189"/>
      <c r="C45" s="190"/>
      <c r="D45" s="188"/>
      <c r="E45" s="191" t="s">
        <v>143</v>
      </c>
      <c r="F45" s="188"/>
      <c r="G45" s="306" t="s">
        <v>1222</v>
      </c>
      <c r="H45" s="306"/>
      <c r="I45" s="306"/>
      <c r="J45" s="306"/>
      <c r="K45" s="186"/>
    </row>
    <row r="46" spans="2:11" ht="12.75" customHeight="1">
      <c r="B46" s="189"/>
      <c r="C46" s="190"/>
      <c r="D46" s="188"/>
      <c r="E46" s="188"/>
      <c r="F46" s="188"/>
      <c r="G46" s="188"/>
      <c r="H46" s="188"/>
      <c r="I46" s="188"/>
      <c r="J46" s="188"/>
      <c r="K46" s="186"/>
    </row>
    <row r="47" spans="2:11" ht="15" customHeight="1">
      <c r="B47" s="189"/>
      <c r="C47" s="190"/>
      <c r="D47" s="306" t="s">
        <v>1223</v>
      </c>
      <c r="E47" s="306"/>
      <c r="F47" s="306"/>
      <c r="G47" s="306"/>
      <c r="H47" s="306"/>
      <c r="I47" s="306"/>
      <c r="J47" s="306"/>
      <c r="K47" s="186"/>
    </row>
    <row r="48" spans="2:11" ht="15" customHeight="1">
      <c r="B48" s="189"/>
      <c r="C48" s="190"/>
      <c r="D48" s="190"/>
      <c r="E48" s="306" t="s">
        <v>1224</v>
      </c>
      <c r="F48" s="306"/>
      <c r="G48" s="306"/>
      <c r="H48" s="306"/>
      <c r="I48" s="306"/>
      <c r="J48" s="306"/>
      <c r="K48" s="186"/>
    </row>
    <row r="49" spans="2:11" ht="15" customHeight="1">
      <c r="B49" s="189"/>
      <c r="C49" s="190"/>
      <c r="D49" s="190"/>
      <c r="E49" s="306" t="s">
        <v>1225</v>
      </c>
      <c r="F49" s="306"/>
      <c r="G49" s="306"/>
      <c r="H49" s="306"/>
      <c r="I49" s="306"/>
      <c r="J49" s="306"/>
      <c r="K49" s="186"/>
    </row>
    <row r="50" spans="2:11" ht="15" customHeight="1">
      <c r="B50" s="189"/>
      <c r="C50" s="190"/>
      <c r="D50" s="190"/>
      <c r="E50" s="306" t="s">
        <v>1226</v>
      </c>
      <c r="F50" s="306"/>
      <c r="G50" s="306"/>
      <c r="H50" s="306"/>
      <c r="I50" s="306"/>
      <c r="J50" s="306"/>
      <c r="K50" s="186"/>
    </row>
    <row r="51" spans="2:11" ht="15" customHeight="1">
      <c r="B51" s="189"/>
      <c r="C51" s="190"/>
      <c r="D51" s="306" t="s">
        <v>1227</v>
      </c>
      <c r="E51" s="306"/>
      <c r="F51" s="306"/>
      <c r="G51" s="306"/>
      <c r="H51" s="306"/>
      <c r="I51" s="306"/>
      <c r="J51" s="306"/>
      <c r="K51" s="186"/>
    </row>
    <row r="52" spans="2:11" ht="25.5" customHeight="1">
      <c r="B52" s="185"/>
      <c r="C52" s="307" t="s">
        <v>1228</v>
      </c>
      <c r="D52" s="307"/>
      <c r="E52" s="307"/>
      <c r="F52" s="307"/>
      <c r="G52" s="307"/>
      <c r="H52" s="307"/>
      <c r="I52" s="307"/>
      <c r="J52" s="307"/>
      <c r="K52" s="186"/>
    </row>
    <row r="53" spans="2:11" ht="5.25" customHeight="1">
      <c r="B53" s="185"/>
      <c r="C53" s="187"/>
      <c r="D53" s="187"/>
      <c r="E53" s="187"/>
      <c r="F53" s="187"/>
      <c r="G53" s="187"/>
      <c r="H53" s="187"/>
      <c r="I53" s="187"/>
      <c r="J53" s="187"/>
      <c r="K53" s="186"/>
    </row>
    <row r="54" spans="2:11" ht="15" customHeight="1">
      <c r="B54" s="185"/>
      <c r="C54" s="306" t="s">
        <v>1229</v>
      </c>
      <c r="D54" s="306"/>
      <c r="E54" s="306"/>
      <c r="F54" s="306"/>
      <c r="G54" s="306"/>
      <c r="H54" s="306"/>
      <c r="I54" s="306"/>
      <c r="J54" s="306"/>
      <c r="K54" s="186"/>
    </row>
    <row r="55" spans="2:11" ht="15" customHeight="1">
      <c r="B55" s="185"/>
      <c r="C55" s="306" t="s">
        <v>1230</v>
      </c>
      <c r="D55" s="306"/>
      <c r="E55" s="306"/>
      <c r="F55" s="306"/>
      <c r="G55" s="306"/>
      <c r="H55" s="306"/>
      <c r="I55" s="306"/>
      <c r="J55" s="306"/>
      <c r="K55" s="186"/>
    </row>
    <row r="56" spans="2:11" ht="12.75" customHeight="1">
      <c r="B56" s="185"/>
      <c r="C56" s="188"/>
      <c r="D56" s="188"/>
      <c r="E56" s="188"/>
      <c r="F56" s="188"/>
      <c r="G56" s="188"/>
      <c r="H56" s="188"/>
      <c r="I56" s="188"/>
      <c r="J56" s="188"/>
      <c r="K56" s="186"/>
    </row>
    <row r="57" spans="2:11" ht="15" customHeight="1">
      <c r="B57" s="185"/>
      <c r="C57" s="306" t="s">
        <v>1231</v>
      </c>
      <c r="D57" s="306"/>
      <c r="E57" s="306"/>
      <c r="F57" s="306"/>
      <c r="G57" s="306"/>
      <c r="H57" s="306"/>
      <c r="I57" s="306"/>
      <c r="J57" s="306"/>
      <c r="K57" s="186"/>
    </row>
    <row r="58" spans="2:11" ht="15" customHeight="1">
      <c r="B58" s="185"/>
      <c r="C58" s="190"/>
      <c r="D58" s="306" t="s">
        <v>1232</v>
      </c>
      <c r="E58" s="306"/>
      <c r="F58" s="306"/>
      <c r="G58" s="306"/>
      <c r="H58" s="306"/>
      <c r="I58" s="306"/>
      <c r="J58" s="306"/>
      <c r="K58" s="186"/>
    </row>
    <row r="59" spans="2:11" ht="15" customHeight="1">
      <c r="B59" s="185"/>
      <c r="C59" s="190"/>
      <c r="D59" s="306" t="s">
        <v>1233</v>
      </c>
      <c r="E59" s="306"/>
      <c r="F59" s="306"/>
      <c r="G59" s="306"/>
      <c r="H59" s="306"/>
      <c r="I59" s="306"/>
      <c r="J59" s="306"/>
      <c r="K59" s="186"/>
    </row>
    <row r="60" spans="2:11" ht="15" customHeight="1">
      <c r="B60" s="185"/>
      <c r="C60" s="190"/>
      <c r="D60" s="306" t="s">
        <v>1234</v>
      </c>
      <c r="E60" s="306"/>
      <c r="F60" s="306"/>
      <c r="G60" s="306"/>
      <c r="H60" s="306"/>
      <c r="I60" s="306"/>
      <c r="J60" s="306"/>
      <c r="K60" s="186"/>
    </row>
    <row r="61" spans="2:11" ht="15" customHeight="1">
      <c r="B61" s="185"/>
      <c r="C61" s="190"/>
      <c r="D61" s="306" t="s">
        <v>1235</v>
      </c>
      <c r="E61" s="306"/>
      <c r="F61" s="306"/>
      <c r="G61" s="306"/>
      <c r="H61" s="306"/>
      <c r="I61" s="306"/>
      <c r="J61" s="306"/>
      <c r="K61" s="186"/>
    </row>
    <row r="62" spans="2:11" ht="15" customHeight="1">
      <c r="B62" s="185"/>
      <c r="C62" s="190"/>
      <c r="D62" s="309" t="s">
        <v>1236</v>
      </c>
      <c r="E62" s="309"/>
      <c r="F62" s="309"/>
      <c r="G62" s="309"/>
      <c r="H62" s="309"/>
      <c r="I62" s="309"/>
      <c r="J62" s="309"/>
      <c r="K62" s="186"/>
    </row>
    <row r="63" spans="2:11" ht="15" customHeight="1">
      <c r="B63" s="185"/>
      <c r="C63" s="190"/>
      <c r="D63" s="306" t="s">
        <v>1237</v>
      </c>
      <c r="E63" s="306"/>
      <c r="F63" s="306"/>
      <c r="G63" s="306"/>
      <c r="H63" s="306"/>
      <c r="I63" s="306"/>
      <c r="J63" s="306"/>
      <c r="K63" s="186"/>
    </row>
    <row r="64" spans="2:11" ht="12.75" customHeight="1">
      <c r="B64" s="185"/>
      <c r="C64" s="190"/>
      <c r="D64" s="190"/>
      <c r="E64" s="193"/>
      <c r="F64" s="190"/>
      <c r="G64" s="190"/>
      <c r="H64" s="190"/>
      <c r="I64" s="190"/>
      <c r="J64" s="190"/>
      <c r="K64" s="186"/>
    </row>
    <row r="65" spans="2:11" ht="15" customHeight="1">
      <c r="B65" s="185"/>
      <c r="C65" s="190"/>
      <c r="D65" s="306" t="s">
        <v>1238</v>
      </c>
      <c r="E65" s="306"/>
      <c r="F65" s="306"/>
      <c r="G65" s="306"/>
      <c r="H65" s="306"/>
      <c r="I65" s="306"/>
      <c r="J65" s="306"/>
      <c r="K65" s="186"/>
    </row>
    <row r="66" spans="2:11" ht="15" customHeight="1">
      <c r="B66" s="185"/>
      <c r="C66" s="190"/>
      <c r="D66" s="309" t="s">
        <v>1239</v>
      </c>
      <c r="E66" s="309"/>
      <c r="F66" s="309"/>
      <c r="G66" s="309"/>
      <c r="H66" s="309"/>
      <c r="I66" s="309"/>
      <c r="J66" s="309"/>
      <c r="K66" s="186"/>
    </row>
    <row r="67" spans="2:11" ht="15" customHeight="1">
      <c r="B67" s="185"/>
      <c r="C67" s="190"/>
      <c r="D67" s="306" t="s">
        <v>1240</v>
      </c>
      <c r="E67" s="306"/>
      <c r="F67" s="306"/>
      <c r="G67" s="306"/>
      <c r="H67" s="306"/>
      <c r="I67" s="306"/>
      <c r="J67" s="306"/>
      <c r="K67" s="186"/>
    </row>
    <row r="68" spans="2:11" ht="15" customHeight="1">
      <c r="B68" s="185"/>
      <c r="C68" s="190"/>
      <c r="D68" s="306" t="s">
        <v>1241</v>
      </c>
      <c r="E68" s="306"/>
      <c r="F68" s="306"/>
      <c r="G68" s="306"/>
      <c r="H68" s="306"/>
      <c r="I68" s="306"/>
      <c r="J68" s="306"/>
      <c r="K68" s="186"/>
    </row>
    <row r="69" spans="2:11" ht="15" customHeight="1">
      <c r="B69" s="185"/>
      <c r="C69" s="190"/>
      <c r="D69" s="306" t="s">
        <v>1242</v>
      </c>
      <c r="E69" s="306"/>
      <c r="F69" s="306"/>
      <c r="G69" s="306"/>
      <c r="H69" s="306"/>
      <c r="I69" s="306"/>
      <c r="J69" s="306"/>
      <c r="K69" s="186"/>
    </row>
    <row r="70" spans="2:11" ht="15" customHeight="1">
      <c r="B70" s="185"/>
      <c r="C70" s="190"/>
      <c r="D70" s="306" t="s">
        <v>1243</v>
      </c>
      <c r="E70" s="306"/>
      <c r="F70" s="306"/>
      <c r="G70" s="306"/>
      <c r="H70" s="306"/>
      <c r="I70" s="306"/>
      <c r="J70" s="306"/>
      <c r="K70" s="186"/>
    </row>
    <row r="71" spans="2:11" ht="12.75" customHeight="1">
      <c r="B71" s="194"/>
      <c r="C71" s="195"/>
      <c r="D71" s="195"/>
      <c r="E71" s="195"/>
      <c r="F71" s="195"/>
      <c r="G71" s="195"/>
      <c r="H71" s="195"/>
      <c r="I71" s="195"/>
      <c r="J71" s="195"/>
      <c r="K71" s="196"/>
    </row>
    <row r="72" spans="2:11" ht="18.75" customHeight="1">
      <c r="B72" s="197"/>
      <c r="C72" s="197"/>
      <c r="D72" s="197"/>
      <c r="E72" s="197"/>
      <c r="F72" s="197"/>
      <c r="G72" s="197"/>
      <c r="H72" s="197"/>
      <c r="I72" s="197"/>
      <c r="J72" s="197"/>
      <c r="K72" s="198"/>
    </row>
    <row r="73" spans="2:11" ht="18.75" customHeight="1">
      <c r="B73" s="198"/>
      <c r="C73" s="198"/>
      <c r="D73" s="198"/>
      <c r="E73" s="198"/>
      <c r="F73" s="198"/>
      <c r="G73" s="198"/>
      <c r="H73" s="198"/>
      <c r="I73" s="198"/>
      <c r="J73" s="198"/>
      <c r="K73" s="198"/>
    </row>
    <row r="74" spans="2:11" ht="7.5" customHeight="1">
      <c r="B74" s="199"/>
      <c r="C74" s="200"/>
      <c r="D74" s="200"/>
      <c r="E74" s="200"/>
      <c r="F74" s="200"/>
      <c r="G74" s="200"/>
      <c r="H74" s="200"/>
      <c r="I74" s="200"/>
      <c r="J74" s="200"/>
      <c r="K74" s="201"/>
    </row>
    <row r="75" spans="2:11" ht="45" customHeight="1">
      <c r="B75" s="202"/>
      <c r="C75" s="310" t="s">
        <v>1244</v>
      </c>
      <c r="D75" s="310"/>
      <c r="E75" s="310"/>
      <c r="F75" s="310"/>
      <c r="G75" s="310"/>
      <c r="H75" s="310"/>
      <c r="I75" s="310"/>
      <c r="J75" s="310"/>
      <c r="K75" s="203"/>
    </row>
    <row r="76" spans="2:11" ht="17.25" customHeight="1">
      <c r="B76" s="202"/>
      <c r="C76" s="204" t="s">
        <v>1245</v>
      </c>
      <c r="D76" s="204"/>
      <c r="E76" s="204"/>
      <c r="F76" s="204" t="s">
        <v>1246</v>
      </c>
      <c r="G76" s="205"/>
      <c r="H76" s="204" t="s">
        <v>58</v>
      </c>
      <c r="I76" s="204" t="s">
        <v>61</v>
      </c>
      <c r="J76" s="204" t="s">
        <v>1247</v>
      </c>
      <c r="K76" s="203"/>
    </row>
    <row r="77" spans="2:11" ht="17.25" customHeight="1">
      <c r="B77" s="202"/>
      <c r="C77" s="206" t="s">
        <v>1248</v>
      </c>
      <c r="D77" s="206"/>
      <c r="E77" s="206"/>
      <c r="F77" s="207" t="s">
        <v>1249</v>
      </c>
      <c r="G77" s="208"/>
      <c r="H77" s="206"/>
      <c r="I77" s="206"/>
      <c r="J77" s="206" t="s">
        <v>1250</v>
      </c>
      <c r="K77" s="203"/>
    </row>
    <row r="78" spans="2:11" ht="5.25" customHeight="1">
      <c r="B78" s="202"/>
      <c r="C78" s="209"/>
      <c r="D78" s="209"/>
      <c r="E78" s="209"/>
      <c r="F78" s="209"/>
      <c r="G78" s="210"/>
      <c r="H78" s="209"/>
      <c r="I78" s="209"/>
      <c r="J78" s="209"/>
      <c r="K78" s="203"/>
    </row>
    <row r="79" spans="2:11" ht="15" customHeight="1">
      <c r="B79" s="202"/>
      <c r="C79" s="191" t="s">
        <v>57</v>
      </c>
      <c r="D79" s="211"/>
      <c r="E79" s="211"/>
      <c r="F79" s="212" t="s">
        <v>1251</v>
      </c>
      <c r="G79" s="213"/>
      <c r="H79" s="191" t="s">
        <v>1252</v>
      </c>
      <c r="I79" s="191" t="s">
        <v>1253</v>
      </c>
      <c r="J79" s="191">
        <v>20</v>
      </c>
      <c r="K79" s="203"/>
    </row>
    <row r="80" spans="2:11" ht="15" customHeight="1">
      <c r="B80" s="202"/>
      <c r="C80" s="191" t="s">
        <v>1254</v>
      </c>
      <c r="D80" s="191"/>
      <c r="E80" s="191"/>
      <c r="F80" s="212" t="s">
        <v>1251</v>
      </c>
      <c r="G80" s="213"/>
      <c r="H80" s="191" t="s">
        <v>1255</v>
      </c>
      <c r="I80" s="191" t="s">
        <v>1253</v>
      </c>
      <c r="J80" s="191">
        <v>120</v>
      </c>
      <c r="K80" s="203"/>
    </row>
    <row r="81" spans="2:11" ht="15" customHeight="1">
      <c r="B81" s="214"/>
      <c r="C81" s="191" t="s">
        <v>1256</v>
      </c>
      <c r="D81" s="191"/>
      <c r="E81" s="191"/>
      <c r="F81" s="212" t="s">
        <v>1257</v>
      </c>
      <c r="G81" s="213"/>
      <c r="H81" s="191" t="s">
        <v>1258</v>
      </c>
      <c r="I81" s="191" t="s">
        <v>1253</v>
      </c>
      <c r="J81" s="191">
        <v>50</v>
      </c>
      <c r="K81" s="203"/>
    </row>
    <row r="82" spans="2:11" ht="15" customHeight="1">
      <c r="B82" s="214"/>
      <c r="C82" s="191" t="s">
        <v>1259</v>
      </c>
      <c r="D82" s="191"/>
      <c r="E82" s="191"/>
      <c r="F82" s="212" t="s">
        <v>1251</v>
      </c>
      <c r="G82" s="213"/>
      <c r="H82" s="191" t="s">
        <v>1260</v>
      </c>
      <c r="I82" s="191" t="s">
        <v>1261</v>
      </c>
      <c r="J82" s="191"/>
      <c r="K82" s="203"/>
    </row>
    <row r="83" spans="2:11" ht="15" customHeight="1">
      <c r="B83" s="214"/>
      <c r="C83" s="191" t="s">
        <v>1262</v>
      </c>
      <c r="D83" s="191"/>
      <c r="E83" s="191"/>
      <c r="F83" s="212" t="s">
        <v>1257</v>
      </c>
      <c r="G83" s="191"/>
      <c r="H83" s="191" t="s">
        <v>1263</v>
      </c>
      <c r="I83" s="191" t="s">
        <v>1253</v>
      </c>
      <c r="J83" s="191">
        <v>15</v>
      </c>
      <c r="K83" s="203"/>
    </row>
    <row r="84" spans="2:11" ht="15" customHeight="1">
      <c r="B84" s="214"/>
      <c r="C84" s="191" t="s">
        <v>1264</v>
      </c>
      <c r="D84" s="191"/>
      <c r="E84" s="191"/>
      <c r="F84" s="212" t="s">
        <v>1257</v>
      </c>
      <c r="G84" s="191"/>
      <c r="H84" s="191" t="s">
        <v>1265</v>
      </c>
      <c r="I84" s="191" t="s">
        <v>1253</v>
      </c>
      <c r="J84" s="191">
        <v>15</v>
      </c>
      <c r="K84" s="203"/>
    </row>
    <row r="85" spans="2:11" ht="15" customHeight="1">
      <c r="B85" s="214"/>
      <c r="C85" s="191" t="s">
        <v>1266</v>
      </c>
      <c r="D85" s="191"/>
      <c r="E85" s="191"/>
      <c r="F85" s="212" t="s">
        <v>1257</v>
      </c>
      <c r="G85" s="191"/>
      <c r="H85" s="191" t="s">
        <v>1267</v>
      </c>
      <c r="I85" s="191" t="s">
        <v>1253</v>
      </c>
      <c r="J85" s="191">
        <v>20</v>
      </c>
      <c r="K85" s="203"/>
    </row>
    <row r="86" spans="2:11" ht="15" customHeight="1">
      <c r="B86" s="214"/>
      <c r="C86" s="191" t="s">
        <v>1268</v>
      </c>
      <c r="D86" s="191"/>
      <c r="E86" s="191"/>
      <c r="F86" s="212" t="s">
        <v>1257</v>
      </c>
      <c r="G86" s="191"/>
      <c r="H86" s="191" t="s">
        <v>1269</v>
      </c>
      <c r="I86" s="191" t="s">
        <v>1253</v>
      </c>
      <c r="J86" s="191">
        <v>20</v>
      </c>
      <c r="K86" s="203"/>
    </row>
    <row r="87" spans="2:11" ht="15" customHeight="1">
      <c r="B87" s="214"/>
      <c r="C87" s="191" t="s">
        <v>1270</v>
      </c>
      <c r="D87" s="191"/>
      <c r="E87" s="191"/>
      <c r="F87" s="212" t="s">
        <v>1257</v>
      </c>
      <c r="G87" s="213"/>
      <c r="H87" s="191" t="s">
        <v>1271</v>
      </c>
      <c r="I87" s="191" t="s">
        <v>1253</v>
      </c>
      <c r="J87" s="191">
        <v>50</v>
      </c>
      <c r="K87" s="203"/>
    </row>
    <row r="88" spans="2:11" ht="15" customHeight="1">
      <c r="B88" s="214"/>
      <c r="C88" s="191" t="s">
        <v>1272</v>
      </c>
      <c r="D88" s="191"/>
      <c r="E88" s="191"/>
      <c r="F88" s="212" t="s">
        <v>1257</v>
      </c>
      <c r="G88" s="213"/>
      <c r="H88" s="191" t="s">
        <v>1273</v>
      </c>
      <c r="I88" s="191" t="s">
        <v>1253</v>
      </c>
      <c r="J88" s="191">
        <v>20</v>
      </c>
      <c r="K88" s="203"/>
    </row>
    <row r="89" spans="2:11" ht="15" customHeight="1">
      <c r="B89" s="214"/>
      <c r="C89" s="191" t="s">
        <v>1274</v>
      </c>
      <c r="D89" s="191"/>
      <c r="E89" s="191"/>
      <c r="F89" s="212" t="s">
        <v>1257</v>
      </c>
      <c r="G89" s="213"/>
      <c r="H89" s="191" t="s">
        <v>1275</v>
      </c>
      <c r="I89" s="191" t="s">
        <v>1253</v>
      </c>
      <c r="J89" s="191">
        <v>20</v>
      </c>
      <c r="K89" s="203"/>
    </row>
    <row r="90" spans="2:11" ht="15" customHeight="1">
      <c r="B90" s="214"/>
      <c r="C90" s="191" t="s">
        <v>1276</v>
      </c>
      <c r="D90" s="191"/>
      <c r="E90" s="191"/>
      <c r="F90" s="212" t="s">
        <v>1257</v>
      </c>
      <c r="G90" s="213"/>
      <c r="H90" s="191" t="s">
        <v>1277</v>
      </c>
      <c r="I90" s="191" t="s">
        <v>1253</v>
      </c>
      <c r="J90" s="191">
        <v>50</v>
      </c>
      <c r="K90" s="203"/>
    </row>
    <row r="91" spans="2:11" ht="15" customHeight="1">
      <c r="B91" s="214"/>
      <c r="C91" s="191" t="s">
        <v>1278</v>
      </c>
      <c r="D91" s="191"/>
      <c r="E91" s="191"/>
      <c r="F91" s="212" t="s">
        <v>1257</v>
      </c>
      <c r="G91" s="213"/>
      <c r="H91" s="191" t="s">
        <v>1278</v>
      </c>
      <c r="I91" s="191" t="s">
        <v>1253</v>
      </c>
      <c r="J91" s="191">
        <v>50</v>
      </c>
      <c r="K91" s="203"/>
    </row>
    <row r="92" spans="2:11" ht="15" customHeight="1">
      <c r="B92" s="214"/>
      <c r="C92" s="191" t="s">
        <v>1279</v>
      </c>
      <c r="D92" s="191"/>
      <c r="E92" s="191"/>
      <c r="F92" s="212" t="s">
        <v>1257</v>
      </c>
      <c r="G92" s="213"/>
      <c r="H92" s="191" t="s">
        <v>1280</v>
      </c>
      <c r="I92" s="191" t="s">
        <v>1253</v>
      </c>
      <c r="J92" s="191">
        <v>255</v>
      </c>
      <c r="K92" s="203"/>
    </row>
    <row r="93" spans="2:11" ht="15" customHeight="1">
      <c r="B93" s="214"/>
      <c r="C93" s="191" t="s">
        <v>1281</v>
      </c>
      <c r="D93" s="191"/>
      <c r="E93" s="191"/>
      <c r="F93" s="212" t="s">
        <v>1251</v>
      </c>
      <c r="G93" s="213"/>
      <c r="H93" s="191" t="s">
        <v>1282</v>
      </c>
      <c r="I93" s="191" t="s">
        <v>1283</v>
      </c>
      <c r="J93" s="191"/>
      <c r="K93" s="203"/>
    </row>
    <row r="94" spans="2:11" ht="15" customHeight="1">
      <c r="B94" s="214"/>
      <c r="C94" s="191" t="s">
        <v>1284</v>
      </c>
      <c r="D94" s="191"/>
      <c r="E94" s="191"/>
      <c r="F94" s="212" t="s">
        <v>1251</v>
      </c>
      <c r="G94" s="213"/>
      <c r="H94" s="191" t="s">
        <v>1285</v>
      </c>
      <c r="I94" s="191" t="s">
        <v>1286</v>
      </c>
      <c r="J94" s="191"/>
      <c r="K94" s="203"/>
    </row>
    <row r="95" spans="2:11" ht="15" customHeight="1">
      <c r="B95" s="214"/>
      <c r="C95" s="191" t="s">
        <v>1287</v>
      </c>
      <c r="D95" s="191"/>
      <c r="E95" s="191"/>
      <c r="F95" s="212" t="s">
        <v>1251</v>
      </c>
      <c r="G95" s="213"/>
      <c r="H95" s="191" t="s">
        <v>1287</v>
      </c>
      <c r="I95" s="191" t="s">
        <v>1286</v>
      </c>
      <c r="J95" s="191"/>
      <c r="K95" s="203"/>
    </row>
    <row r="96" spans="2:11" ht="15" customHeight="1">
      <c r="B96" s="214"/>
      <c r="C96" s="191" t="s">
        <v>42</v>
      </c>
      <c r="D96" s="191"/>
      <c r="E96" s="191"/>
      <c r="F96" s="212" t="s">
        <v>1251</v>
      </c>
      <c r="G96" s="213"/>
      <c r="H96" s="191" t="s">
        <v>1288</v>
      </c>
      <c r="I96" s="191" t="s">
        <v>1286</v>
      </c>
      <c r="J96" s="191"/>
      <c r="K96" s="203"/>
    </row>
    <row r="97" spans="2:11" ht="15" customHeight="1">
      <c r="B97" s="214"/>
      <c r="C97" s="191" t="s">
        <v>52</v>
      </c>
      <c r="D97" s="191"/>
      <c r="E97" s="191"/>
      <c r="F97" s="212" t="s">
        <v>1251</v>
      </c>
      <c r="G97" s="213"/>
      <c r="H97" s="191" t="s">
        <v>1289</v>
      </c>
      <c r="I97" s="191" t="s">
        <v>1286</v>
      </c>
      <c r="J97" s="191"/>
      <c r="K97" s="203"/>
    </row>
    <row r="98" spans="2:11" ht="15" customHeight="1">
      <c r="B98" s="215"/>
      <c r="C98" s="216"/>
      <c r="D98" s="216"/>
      <c r="E98" s="216"/>
      <c r="F98" s="216"/>
      <c r="G98" s="216"/>
      <c r="H98" s="216"/>
      <c r="I98" s="216"/>
      <c r="J98" s="216"/>
      <c r="K98" s="217"/>
    </row>
    <row r="99" spans="2:11" ht="18.75" customHeight="1">
      <c r="B99" s="218"/>
      <c r="C99" s="219"/>
      <c r="D99" s="219"/>
      <c r="E99" s="219"/>
      <c r="F99" s="219"/>
      <c r="G99" s="219"/>
      <c r="H99" s="219"/>
      <c r="I99" s="219"/>
      <c r="J99" s="219"/>
      <c r="K99" s="218"/>
    </row>
    <row r="100" spans="2:11" ht="18.75" customHeight="1">
      <c r="B100" s="198"/>
      <c r="C100" s="198"/>
      <c r="D100" s="198"/>
      <c r="E100" s="198"/>
      <c r="F100" s="198"/>
      <c r="G100" s="198"/>
      <c r="H100" s="198"/>
      <c r="I100" s="198"/>
      <c r="J100" s="198"/>
      <c r="K100" s="198"/>
    </row>
    <row r="101" spans="2:11" ht="7.5" customHeight="1">
      <c r="B101" s="199"/>
      <c r="C101" s="200"/>
      <c r="D101" s="200"/>
      <c r="E101" s="200"/>
      <c r="F101" s="200"/>
      <c r="G101" s="200"/>
      <c r="H101" s="200"/>
      <c r="I101" s="200"/>
      <c r="J101" s="200"/>
      <c r="K101" s="201"/>
    </row>
    <row r="102" spans="2:11" ht="45" customHeight="1">
      <c r="B102" s="202"/>
      <c r="C102" s="310" t="s">
        <v>1290</v>
      </c>
      <c r="D102" s="310"/>
      <c r="E102" s="310"/>
      <c r="F102" s="310"/>
      <c r="G102" s="310"/>
      <c r="H102" s="310"/>
      <c r="I102" s="310"/>
      <c r="J102" s="310"/>
      <c r="K102" s="203"/>
    </row>
    <row r="103" spans="2:11" ht="17.25" customHeight="1">
      <c r="B103" s="202"/>
      <c r="C103" s="204" t="s">
        <v>1245</v>
      </c>
      <c r="D103" s="204"/>
      <c r="E103" s="204"/>
      <c r="F103" s="204" t="s">
        <v>1246</v>
      </c>
      <c r="G103" s="205"/>
      <c r="H103" s="204" t="s">
        <v>58</v>
      </c>
      <c r="I103" s="204" t="s">
        <v>61</v>
      </c>
      <c r="J103" s="204" t="s">
        <v>1247</v>
      </c>
      <c r="K103" s="203"/>
    </row>
    <row r="104" spans="2:11" ht="17.25" customHeight="1">
      <c r="B104" s="202"/>
      <c r="C104" s="206" t="s">
        <v>1248</v>
      </c>
      <c r="D104" s="206"/>
      <c r="E104" s="206"/>
      <c r="F104" s="207" t="s">
        <v>1249</v>
      </c>
      <c r="G104" s="208"/>
      <c r="H104" s="206"/>
      <c r="I104" s="206"/>
      <c r="J104" s="206" t="s">
        <v>1250</v>
      </c>
      <c r="K104" s="203"/>
    </row>
    <row r="105" spans="2:11" ht="5.25" customHeight="1">
      <c r="B105" s="202"/>
      <c r="C105" s="204"/>
      <c r="D105" s="204"/>
      <c r="E105" s="204"/>
      <c r="F105" s="204"/>
      <c r="G105" s="220"/>
      <c r="H105" s="204"/>
      <c r="I105" s="204"/>
      <c r="J105" s="204"/>
      <c r="K105" s="203"/>
    </row>
    <row r="106" spans="2:11" ht="15" customHeight="1">
      <c r="B106" s="202"/>
      <c r="C106" s="191" t="s">
        <v>57</v>
      </c>
      <c r="D106" s="211"/>
      <c r="E106" s="211"/>
      <c r="F106" s="212" t="s">
        <v>1251</v>
      </c>
      <c r="G106" s="191"/>
      <c r="H106" s="191" t="s">
        <v>1291</v>
      </c>
      <c r="I106" s="191" t="s">
        <v>1253</v>
      </c>
      <c r="J106" s="191">
        <v>20</v>
      </c>
      <c r="K106" s="203"/>
    </row>
    <row r="107" spans="2:11" ht="15" customHeight="1">
      <c r="B107" s="202"/>
      <c r="C107" s="191" t="s">
        <v>1254</v>
      </c>
      <c r="D107" s="191"/>
      <c r="E107" s="191"/>
      <c r="F107" s="212" t="s">
        <v>1251</v>
      </c>
      <c r="G107" s="191"/>
      <c r="H107" s="191" t="s">
        <v>1291</v>
      </c>
      <c r="I107" s="191" t="s">
        <v>1253</v>
      </c>
      <c r="J107" s="191">
        <v>120</v>
      </c>
      <c r="K107" s="203"/>
    </row>
    <row r="108" spans="2:11" ht="15" customHeight="1">
      <c r="B108" s="214"/>
      <c r="C108" s="191" t="s">
        <v>1256</v>
      </c>
      <c r="D108" s="191"/>
      <c r="E108" s="191"/>
      <c r="F108" s="212" t="s">
        <v>1257</v>
      </c>
      <c r="G108" s="191"/>
      <c r="H108" s="191" t="s">
        <v>1291</v>
      </c>
      <c r="I108" s="191" t="s">
        <v>1253</v>
      </c>
      <c r="J108" s="191">
        <v>50</v>
      </c>
      <c r="K108" s="203"/>
    </row>
    <row r="109" spans="2:11" ht="15" customHeight="1">
      <c r="B109" s="214"/>
      <c r="C109" s="191" t="s">
        <v>1259</v>
      </c>
      <c r="D109" s="191"/>
      <c r="E109" s="191"/>
      <c r="F109" s="212" t="s">
        <v>1251</v>
      </c>
      <c r="G109" s="191"/>
      <c r="H109" s="191" t="s">
        <v>1291</v>
      </c>
      <c r="I109" s="191" t="s">
        <v>1261</v>
      </c>
      <c r="J109" s="191"/>
      <c r="K109" s="203"/>
    </row>
    <row r="110" spans="2:11" ht="15" customHeight="1">
      <c r="B110" s="214"/>
      <c r="C110" s="191" t="s">
        <v>1270</v>
      </c>
      <c r="D110" s="191"/>
      <c r="E110" s="191"/>
      <c r="F110" s="212" t="s">
        <v>1257</v>
      </c>
      <c r="G110" s="191"/>
      <c r="H110" s="191" t="s">
        <v>1291</v>
      </c>
      <c r="I110" s="191" t="s">
        <v>1253</v>
      </c>
      <c r="J110" s="191">
        <v>50</v>
      </c>
      <c r="K110" s="203"/>
    </row>
    <row r="111" spans="2:11" ht="15" customHeight="1">
      <c r="B111" s="214"/>
      <c r="C111" s="191" t="s">
        <v>1278</v>
      </c>
      <c r="D111" s="191"/>
      <c r="E111" s="191"/>
      <c r="F111" s="212" t="s">
        <v>1257</v>
      </c>
      <c r="G111" s="191"/>
      <c r="H111" s="191" t="s">
        <v>1291</v>
      </c>
      <c r="I111" s="191" t="s">
        <v>1253</v>
      </c>
      <c r="J111" s="191">
        <v>50</v>
      </c>
      <c r="K111" s="203"/>
    </row>
    <row r="112" spans="2:11" ht="15" customHeight="1">
      <c r="B112" s="214"/>
      <c r="C112" s="191" t="s">
        <v>1276</v>
      </c>
      <c r="D112" s="191"/>
      <c r="E112" s="191"/>
      <c r="F112" s="212" t="s">
        <v>1257</v>
      </c>
      <c r="G112" s="191"/>
      <c r="H112" s="191" t="s">
        <v>1291</v>
      </c>
      <c r="I112" s="191" t="s">
        <v>1253</v>
      </c>
      <c r="J112" s="191">
        <v>50</v>
      </c>
      <c r="K112" s="203"/>
    </row>
    <row r="113" spans="2:11" ht="15" customHeight="1">
      <c r="B113" s="214"/>
      <c r="C113" s="191" t="s">
        <v>57</v>
      </c>
      <c r="D113" s="191"/>
      <c r="E113" s="191"/>
      <c r="F113" s="212" t="s">
        <v>1251</v>
      </c>
      <c r="G113" s="191"/>
      <c r="H113" s="191" t="s">
        <v>1292</v>
      </c>
      <c r="I113" s="191" t="s">
        <v>1253</v>
      </c>
      <c r="J113" s="191">
        <v>20</v>
      </c>
      <c r="K113" s="203"/>
    </row>
    <row r="114" spans="2:11" ht="15" customHeight="1">
      <c r="B114" s="214"/>
      <c r="C114" s="191" t="s">
        <v>1293</v>
      </c>
      <c r="D114" s="191"/>
      <c r="E114" s="191"/>
      <c r="F114" s="212" t="s">
        <v>1251</v>
      </c>
      <c r="G114" s="191"/>
      <c r="H114" s="191" t="s">
        <v>1294</v>
      </c>
      <c r="I114" s="191" t="s">
        <v>1253</v>
      </c>
      <c r="J114" s="191">
        <v>120</v>
      </c>
      <c r="K114" s="203"/>
    </row>
    <row r="115" spans="2:11" ht="15" customHeight="1">
      <c r="B115" s="214"/>
      <c r="C115" s="191" t="s">
        <v>42</v>
      </c>
      <c r="D115" s="191"/>
      <c r="E115" s="191"/>
      <c r="F115" s="212" t="s">
        <v>1251</v>
      </c>
      <c r="G115" s="191"/>
      <c r="H115" s="191" t="s">
        <v>1295</v>
      </c>
      <c r="I115" s="191" t="s">
        <v>1286</v>
      </c>
      <c r="J115" s="191"/>
      <c r="K115" s="203"/>
    </row>
    <row r="116" spans="2:11" ht="15" customHeight="1">
      <c r="B116" s="214"/>
      <c r="C116" s="191" t="s">
        <v>52</v>
      </c>
      <c r="D116" s="191"/>
      <c r="E116" s="191"/>
      <c r="F116" s="212" t="s">
        <v>1251</v>
      </c>
      <c r="G116" s="191"/>
      <c r="H116" s="191" t="s">
        <v>1296</v>
      </c>
      <c r="I116" s="191" t="s">
        <v>1286</v>
      </c>
      <c r="J116" s="191"/>
      <c r="K116" s="203"/>
    </row>
    <row r="117" spans="2:11" ht="15" customHeight="1">
      <c r="B117" s="214"/>
      <c r="C117" s="191" t="s">
        <v>61</v>
      </c>
      <c r="D117" s="191"/>
      <c r="E117" s="191"/>
      <c r="F117" s="212" t="s">
        <v>1251</v>
      </c>
      <c r="G117" s="191"/>
      <c r="H117" s="191" t="s">
        <v>1297</v>
      </c>
      <c r="I117" s="191" t="s">
        <v>1298</v>
      </c>
      <c r="J117" s="191"/>
      <c r="K117" s="203"/>
    </row>
    <row r="118" spans="2:11" ht="15" customHeight="1">
      <c r="B118" s="215"/>
      <c r="C118" s="221"/>
      <c r="D118" s="221"/>
      <c r="E118" s="221"/>
      <c r="F118" s="221"/>
      <c r="G118" s="221"/>
      <c r="H118" s="221"/>
      <c r="I118" s="221"/>
      <c r="J118" s="221"/>
      <c r="K118" s="217"/>
    </row>
    <row r="119" spans="2:11" ht="18.75" customHeight="1">
      <c r="B119" s="222"/>
      <c r="C119" s="223"/>
      <c r="D119" s="223"/>
      <c r="E119" s="223"/>
      <c r="F119" s="224"/>
      <c r="G119" s="223"/>
      <c r="H119" s="223"/>
      <c r="I119" s="223"/>
      <c r="J119" s="223"/>
      <c r="K119" s="222"/>
    </row>
    <row r="120" spans="2:11" ht="18.75" customHeight="1">
      <c r="B120" s="198"/>
      <c r="C120" s="198"/>
      <c r="D120" s="198"/>
      <c r="E120" s="198"/>
      <c r="F120" s="198"/>
      <c r="G120" s="198"/>
      <c r="H120" s="198"/>
      <c r="I120" s="198"/>
      <c r="J120" s="198"/>
      <c r="K120" s="198"/>
    </row>
    <row r="121" spans="2:11" ht="7.5" customHeight="1">
      <c r="B121" s="225"/>
      <c r="C121" s="226"/>
      <c r="D121" s="226"/>
      <c r="E121" s="226"/>
      <c r="F121" s="226"/>
      <c r="G121" s="226"/>
      <c r="H121" s="226"/>
      <c r="I121" s="226"/>
      <c r="J121" s="226"/>
      <c r="K121" s="227"/>
    </row>
    <row r="122" spans="2:11" ht="45" customHeight="1">
      <c r="B122" s="228"/>
      <c r="C122" s="308" t="s">
        <v>1299</v>
      </c>
      <c r="D122" s="308"/>
      <c r="E122" s="308"/>
      <c r="F122" s="308"/>
      <c r="G122" s="308"/>
      <c r="H122" s="308"/>
      <c r="I122" s="308"/>
      <c r="J122" s="308"/>
      <c r="K122" s="229"/>
    </row>
    <row r="123" spans="2:11" ht="17.25" customHeight="1">
      <c r="B123" s="230"/>
      <c r="C123" s="204" t="s">
        <v>1245</v>
      </c>
      <c r="D123" s="204"/>
      <c r="E123" s="204"/>
      <c r="F123" s="204" t="s">
        <v>1246</v>
      </c>
      <c r="G123" s="205"/>
      <c r="H123" s="204" t="s">
        <v>58</v>
      </c>
      <c r="I123" s="204" t="s">
        <v>61</v>
      </c>
      <c r="J123" s="204" t="s">
        <v>1247</v>
      </c>
      <c r="K123" s="231"/>
    </row>
    <row r="124" spans="2:11" ht="17.25" customHeight="1">
      <c r="B124" s="230"/>
      <c r="C124" s="206" t="s">
        <v>1248</v>
      </c>
      <c r="D124" s="206"/>
      <c r="E124" s="206"/>
      <c r="F124" s="207" t="s">
        <v>1249</v>
      </c>
      <c r="G124" s="208"/>
      <c r="H124" s="206"/>
      <c r="I124" s="206"/>
      <c r="J124" s="206" t="s">
        <v>1250</v>
      </c>
      <c r="K124" s="231"/>
    </row>
    <row r="125" spans="2:11" ht="5.25" customHeight="1">
      <c r="B125" s="232"/>
      <c r="C125" s="209"/>
      <c r="D125" s="209"/>
      <c r="E125" s="209"/>
      <c r="F125" s="209"/>
      <c r="G125" s="233"/>
      <c r="H125" s="209"/>
      <c r="I125" s="209"/>
      <c r="J125" s="209"/>
      <c r="K125" s="234"/>
    </row>
    <row r="126" spans="2:11" ht="15" customHeight="1">
      <c r="B126" s="232"/>
      <c r="C126" s="191" t="s">
        <v>1254</v>
      </c>
      <c r="D126" s="211"/>
      <c r="E126" s="211"/>
      <c r="F126" s="212" t="s">
        <v>1251</v>
      </c>
      <c r="G126" s="191"/>
      <c r="H126" s="191" t="s">
        <v>1291</v>
      </c>
      <c r="I126" s="191" t="s">
        <v>1253</v>
      </c>
      <c r="J126" s="191">
        <v>120</v>
      </c>
      <c r="K126" s="235"/>
    </row>
    <row r="127" spans="2:11" ht="15" customHeight="1">
      <c r="B127" s="232"/>
      <c r="C127" s="191" t="s">
        <v>1300</v>
      </c>
      <c r="D127" s="191"/>
      <c r="E127" s="191"/>
      <c r="F127" s="212" t="s">
        <v>1251</v>
      </c>
      <c r="G127" s="191"/>
      <c r="H127" s="191" t="s">
        <v>1301</v>
      </c>
      <c r="I127" s="191" t="s">
        <v>1253</v>
      </c>
      <c r="J127" s="191" t="s">
        <v>1302</v>
      </c>
      <c r="K127" s="235"/>
    </row>
    <row r="128" spans="2:11" ht="15" customHeight="1">
      <c r="B128" s="232"/>
      <c r="C128" s="191" t="s">
        <v>1199</v>
      </c>
      <c r="D128" s="191"/>
      <c r="E128" s="191"/>
      <c r="F128" s="212" t="s">
        <v>1251</v>
      </c>
      <c r="G128" s="191"/>
      <c r="H128" s="191" t="s">
        <v>1303</v>
      </c>
      <c r="I128" s="191" t="s">
        <v>1253</v>
      </c>
      <c r="J128" s="191" t="s">
        <v>1302</v>
      </c>
      <c r="K128" s="235"/>
    </row>
    <row r="129" spans="2:11" ht="15" customHeight="1">
      <c r="B129" s="232"/>
      <c r="C129" s="191" t="s">
        <v>1262</v>
      </c>
      <c r="D129" s="191"/>
      <c r="E129" s="191"/>
      <c r="F129" s="212" t="s">
        <v>1257</v>
      </c>
      <c r="G129" s="191"/>
      <c r="H129" s="191" t="s">
        <v>1263</v>
      </c>
      <c r="I129" s="191" t="s">
        <v>1253</v>
      </c>
      <c r="J129" s="191">
        <v>15</v>
      </c>
      <c r="K129" s="235"/>
    </row>
    <row r="130" spans="2:11" ht="15" customHeight="1">
      <c r="B130" s="232"/>
      <c r="C130" s="191" t="s">
        <v>1264</v>
      </c>
      <c r="D130" s="191"/>
      <c r="E130" s="191"/>
      <c r="F130" s="212" t="s">
        <v>1257</v>
      </c>
      <c r="G130" s="191"/>
      <c r="H130" s="191" t="s">
        <v>1265</v>
      </c>
      <c r="I130" s="191" t="s">
        <v>1253</v>
      </c>
      <c r="J130" s="191">
        <v>15</v>
      </c>
      <c r="K130" s="235"/>
    </row>
    <row r="131" spans="2:11" ht="15" customHeight="1">
      <c r="B131" s="232"/>
      <c r="C131" s="191" t="s">
        <v>1266</v>
      </c>
      <c r="D131" s="191"/>
      <c r="E131" s="191"/>
      <c r="F131" s="212" t="s">
        <v>1257</v>
      </c>
      <c r="G131" s="191"/>
      <c r="H131" s="191" t="s">
        <v>1267</v>
      </c>
      <c r="I131" s="191" t="s">
        <v>1253</v>
      </c>
      <c r="J131" s="191">
        <v>20</v>
      </c>
      <c r="K131" s="235"/>
    </row>
    <row r="132" spans="2:11" ht="15" customHeight="1">
      <c r="B132" s="232"/>
      <c r="C132" s="191" t="s">
        <v>1268</v>
      </c>
      <c r="D132" s="191"/>
      <c r="E132" s="191"/>
      <c r="F132" s="212" t="s">
        <v>1257</v>
      </c>
      <c r="G132" s="191"/>
      <c r="H132" s="191" t="s">
        <v>1269</v>
      </c>
      <c r="I132" s="191" t="s">
        <v>1253</v>
      </c>
      <c r="J132" s="191">
        <v>20</v>
      </c>
      <c r="K132" s="235"/>
    </row>
    <row r="133" spans="2:11" ht="15" customHeight="1">
      <c r="B133" s="232"/>
      <c r="C133" s="191" t="s">
        <v>1256</v>
      </c>
      <c r="D133" s="191"/>
      <c r="E133" s="191"/>
      <c r="F133" s="212" t="s">
        <v>1257</v>
      </c>
      <c r="G133" s="191"/>
      <c r="H133" s="191" t="s">
        <v>1291</v>
      </c>
      <c r="I133" s="191" t="s">
        <v>1253</v>
      </c>
      <c r="J133" s="191">
        <v>50</v>
      </c>
      <c r="K133" s="235"/>
    </row>
    <row r="134" spans="2:11" ht="15" customHeight="1">
      <c r="B134" s="232"/>
      <c r="C134" s="191" t="s">
        <v>1270</v>
      </c>
      <c r="D134" s="191"/>
      <c r="E134" s="191"/>
      <c r="F134" s="212" t="s">
        <v>1257</v>
      </c>
      <c r="G134" s="191"/>
      <c r="H134" s="191" t="s">
        <v>1291</v>
      </c>
      <c r="I134" s="191" t="s">
        <v>1253</v>
      </c>
      <c r="J134" s="191">
        <v>50</v>
      </c>
      <c r="K134" s="235"/>
    </row>
    <row r="135" spans="2:11" ht="15" customHeight="1">
      <c r="B135" s="232"/>
      <c r="C135" s="191" t="s">
        <v>1276</v>
      </c>
      <c r="D135" s="191"/>
      <c r="E135" s="191"/>
      <c r="F135" s="212" t="s">
        <v>1257</v>
      </c>
      <c r="G135" s="191"/>
      <c r="H135" s="191" t="s">
        <v>1291</v>
      </c>
      <c r="I135" s="191" t="s">
        <v>1253</v>
      </c>
      <c r="J135" s="191">
        <v>50</v>
      </c>
      <c r="K135" s="235"/>
    </row>
    <row r="136" spans="2:11" ht="15" customHeight="1">
      <c r="B136" s="232"/>
      <c r="C136" s="191" t="s">
        <v>1278</v>
      </c>
      <c r="D136" s="191"/>
      <c r="E136" s="191"/>
      <c r="F136" s="212" t="s">
        <v>1257</v>
      </c>
      <c r="G136" s="191"/>
      <c r="H136" s="191" t="s">
        <v>1291</v>
      </c>
      <c r="I136" s="191" t="s">
        <v>1253</v>
      </c>
      <c r="J136" s="191">
        <v>50</v>
      </c>
      <c r="K136" s="235"/>
    </row>
    <row r="137" spans="2:11" ht="15" customHeight="1">
      <c r="B137" s="232"/>
      <c r="C137" s="191" t="s">
        <v>1279</v>
      </c>
      <c r="D137" s="191"/>
      <c r="E137" s="191"/>
      <c r="F137" s="212" t="s">
        <v>1257</v>
      </c>
      <c r="G137" s="191"/>
      <c r="H137" s="191" t="s">
        <v>1304</v>
      </c>
      <c r="I137" s="191" t="s">
        <v>1253</v>
      </c>
      <c r="J137" s="191">
        <v>255</v>
      </c>
      <c r="K137" s="235"/>
    </row>
    <row r="138" spans="2:11" ht="15" customHeight="1">
      <c r="B138" s="232"/>
      <c r="C138" s="191" t="s">
        <v>1281</v>
      </c>
      <c r="D138" s="191"/>
      <c r="E138" s="191"/>
      <c r="F138" s="212" t="s">
        <v>1251</v>
      </c>
      <c r="G138" s="191"/>
      <c r="H138" s="191" t="s">
        <v>1305</v>
      </c>
      <c r="I138" s="191" t="s">
        <v>1283</v>
      </c>
      <c r="J138" s="191"/>
      <c r="K138" s="235"/>
    </row>
    <row r="139" spans="2:11" ht="15" customHeight="1">
      <c r="B139" s="232"/>
      <c r="C139" s="191" t="s">
        <v>1284</v>
      </c>
      <c r="D139" s="191"/>
      <c r="E139" s="191"/>
      <c r="F139" s="212" t="s">
        <v>1251</v>
      </c>
      <c r="G139" s="191"/>
      <c r="H139" s="191" t="s">
        <v>1306</v>
      </c>
      <c r="I139" s="191" t="s">
        <v>1286</v>
      </c>
      <c r="J139" s="191"/>
      <c r="K139" s="235"/>
    </row>
    <row r="140" spans="2:11" ht="15" customHeight="1">
      <c r="B140" s="232"/>
      <c r="C140" s="191" t="s">
        <v>1287</v>
      </c>
      <c r="D140" s="191"/>
      <c r="E140" s="191"/>
      <c r="F140" s="212" t="s">
        <v>1251</v>
      </c>
      <c r="G140" s="191"/>
      <c r="H140" s="191" t="s">
        <v>1287</v>
      </c>
      <c r="I140" s="191" t="s">
        <v>1286</v>
      </c>
      <c r="J140" s="191"/>
      <c r="K140" s="235"/>
    </row>
    <row r="141" spans="2:11" ht="15" customHeight="1">
      <c r="B141" s="232"/>
      <c r="C141" s="191" t="s">
        <v>42</v>
      </c>
      <c r="D141" s="191"/>
      <c r="E141" s="191"/>
      <c r="F141" s="212" t="s">
        <v>1251</v>
      </c>
      <c r="G141" s="191"/>
      <c r="H141" s="191" t="s">
        <v>1307</v>
      </c>
      <c r="I141" s="191" t="s">
        <v>1286</v>
      </c>
      <c r="J141" s="191"/>
      <c r="K141" s="235"/>
    </row>
    <row r="142" spans="2:11" ht="15" customHeight="1">
      <c r="B142" s="232"/>
      <c r="C142" s="191" t="s">
        <v>1308</v>
      </c>
      <c r="D142" s="191"/>
      <c r="E142" s="191"/>
      <c r="F142" s="212" t="s">
        <v>1251</v>
      </c>
      <c r="G142" s="191"/>
      <c r="H142" s="191" t="s">
        <v>1309</v>
      </c>
      <c r="I142" s="191" t="s">
        <v>1286</v>
      </c>
      <c r="J142" s="191"/>
      <c r="K142" s="235"/>
    </row>
    <row r="143" spans="2:11" ht="15" customHeight="1">
      <c r="B143" s="236"/>
      <c r="C143" s="237"/>
      <c r="D143" s="237"/>
      <c r="E143" s="237"/>
      <c r="F143" s="237"/>
      <c r="G143" s="237"/>
      <c r="H143" s="237"/>
      <c r="I143" s="237"/>
      <c r="J143" s="237"/>
      <c r="K143" s="238"/>
    </row>
    <row r="144" spans="2:11" ht="18.75" customHeight="1">
      <c r="B144" s="223"/>
      <c r="C144" s="223"/>
      <c r="D144" s="223"/>
      <c r="E144" s="223"/>
      <c r="F144" s="224"/>
      <c r="G144" s="223"/>
      <c r="H144" s="223"/>
      <c r="I144" s="223"/>
      <c r="J144" s="223"/>
      <c r="K144" s="223"/>
    </row>
    <row r="145" spans="2:11" ht="18.75" customHeight="1">
      <c r="B145" s="198"/>
      <c r="C145" s="198"/>
      <c r="D145" s="198"/>
      <c r="E145" s="198"/>
      <c r="F145" s="198"/>
      <c r="G145" s="198"/>
      <c r="H145" s="198"/>
      <c r="I145" s="198"/>
      <c r="J145" s="198"/>
      <c r="K145" s="198"/>
    </row>
    <row r="146" spans="2:11" ht="7.5" customHeight="1">
      <c r="B146" s="199"/>
      <c r="C146" s="200"/>
      <c r="D146" s="200"/>
      <c r="E146" s="200"/>
      <c r="F146" s="200"/>
      <c r="G146" s="200"/>
      <c r="H146" s="200"/>
      <c r="I146" s="200"/>
      <c r="J146" s="200"/>
      <c r="K146" s="201"/>
    </row>
    <row r="147" spans="2:11" ht="45" customHeight="1">
      <c r="B147" s="202"/>
      <c r="C147" s="310" t="s">
        <v>1310</v>
      </c>
      <c r="D147" s="310"/>
      <c r="E147" s="310"/>
      <c r="F147" s="310"/>
      <c r="G147" s="310"/>
      <c r="H147" s="310"/>
      <c r="I147" s="310"/>
      <c r="J147" s="310"/>
      <c r="K147" s="203"/>
    </row>
    <row r="148" spans="2:11" ht="17.25" customHeight="1">
      <c r="B148" s="202"/>
      <c r="C148" s="204" t="s">
        <v>1245</v>
      </c>
      <c r="D148" s="204"/>
      <c r="E148" s="204"/>
      <c r="F148" s="204" t="s">
        <v>1246</v>
      </c>
      <c r="G148" s="205"/>
      <c r="H148" s="204" t="s">
        <v>58</v>
      </c>
      <c r="I148" s="204" t="s">
        <v>61</v>
      </c>
      <c r="J148" s="204" t="s">
        <v>1247</v>
      </c>
      <c r="K148" s="203"/>
    </row>
    <row r="149" spans="2:11" ht="17.25" customHeight="1">
      <c r="B149" s="202"/>
      <c r="C149" s="206" t="s">
        <v>1248</v>
      </c>
      <c r="D149" s="206"/>
      <c r="E149" s="206"/>
      <c r="F149" s="207" t="s">
        <v>1249</v>
      </c>
      <c r="G149" s="208"/>
      <c r="H149" s="206"/>
      <c r="I149" s="206"/>
      <c r="J149" s="206" t="s">
        <v>1250</v>
      </c>
      <c r="K149" s="203"/>
    </row>
    <row r="150" spans="2:11" ht="5.25" customHeight="1">
      <c r="B150" s="214"/>
      <c r="C150" s="209"/>
      <c r="D150" s="209"/>
      <c r="E150" s="209"/>
      <c r="F150" s="209"/>
      <c r="G150" s="210"/>
      <c r="H150" s="209"/>
      <c r="I150" s="209"/>
      <c r="J150" s="209"/>
      <c r="K150" s="235"/>
    </row>
    <row r="151" spans="2:11" ht="15" customHeight="1">
      <c r="B151" s="214"/>
      <c r="C151" s="239" t="s">
        <v>1254</v>
      </c>
      <c r="D151" s="191"/>
      <c r="E151" s="191"/>
      <c r="F151" s="240" t="s">
        <v>1251</v>
      </c>
      <c r="G151" s="191"/>
      <c r="H151" s="239" t="s">
        <v>1291</v>
      </c>
      <c r="I151" s="239" t="s">
        <v>1253</v>
      </c>
      <c r="J151" s="239">
        <v>120</v>
      </c>
      <c r="K151" s="235"/>
    </row>
    <row r="152" spans="2:11" ht="15" customHeight="1">
      <c r="B152" s="214"/>
      <c r="C152" s="239" t="s">
        <v>1300</v>
      </c>
      <c r="D152" s="191"/>
      <c r="E152" s="191"/>
      <c r="F152" s="240" t="s">
        <v>1251</v>
      </c>
      <c r="G152" s="191"/>
      <c r="H152" s="239" t="s">
        <v>1311</v>
      </c>
      <c r="I152" s="239" t="s">
        <v>1253</v>
      </c>
      <c r="J152" s="239" t="s">
        <v>1302</v>
      </c>
      <c r="K152" s="235"/>
    </row>
    <row r="153" spans="2:11" ht="15" customHeight="1">
      <c r="B153" s="214"/>
      <c r="C153" s="239" t="s">
        <v>1199</v>
      </c>
      <c r="D153" s="191"/>
      <c r="E153" s="191"/>
      <c r="F153" s="240" t="s">
        <v>1251</v>
      </c>
      <c r="G153" s="191"/>
      <c r="H153" s="239" t="s">
        <v>1312</v>
      </c>
      <c r="I153" s="239" t="s">
        <v>1253</v>
      </c>
      <c r="J153" s="239" t="s">
        <v>1302</v>
      </c>
      <c r="K153" s="235"/>
    </row>
    <row r="154" spans="2:11" ht="15" customHeight="1">
      <c r="B154" s="214"/>
      <c r="C154" s="239" t="s">
        <v>1256</v>
      </c>
      <c r="D154" s="191"/>
      <c r="E154" s="191"/>
      <c r="F154" s="240" t="s">
        <v>1257</v>
      </c>
      <c r="G154" s="191"/>
      <c r="H154" s="239" t="s">
        <v>1291</v>
      </c>
      <c r="I154" s="239" t="s">
        <v>1253</v>
      </c>
      <c r="J154" s="239">
        <v>50</v>
      </c>
      <c r="K154" s="235"/>
    </row>
    <row r="155" spans="2:11" ht="15" customHeight="1">
      <c r="B155" s="214"/>
      <c r="C155" s="239" t="s">
        <v>1259</v>
      </c>
      <c r="D155" s="191"/>
      <c r="E155" s="191"/>
      <c r="F155" s="240" t="s">
        <v>1251</v>
      </c>
      <c r="G155" s="191"/>
      <c r="H155" s="239" t="s">
        <v>1291</v>
      </c>
      <c r="I155" s="239" t="s">
        <v>1261</v>
      </c>
      <c r="J155" s="239"/>
      <c r="K155" s="235"/>
    </row>
    <row r="156" spans="2:11" ht="15" customHeight="1">
      <c r="B156" s="214"/>
      <c r="C156" s="239" t="s">
        <v>1270</v>
      </c>
      <c r="D156" s="191"/>
      <c r="E156" s="191"/>
      <c r="F156" s="240" t="s">
        <v>1257</v>
      </c>
      <c r="G156" s="191"/>
      <c r="H156" s="239" t="s">
        <v>1291</v>
      </c>
      <c r="I156" s="239" t="s">
        <v>1253</v>
      </c>
      <c r="J156" s="239">
        <v>50</v>
      </c>
      <c r="K156" s="235"/>
    </row>
    <row r="157" spans="2:11" ht="15" customHeight="1">
      <c r="B157" s="214"/>
      <c r="C157" s="239" t="s">
        <v>1278</v>
      </c>
      <c r="D157" s="191"/>
      <c r="E157" s="191"/>
      <c r="F157" s="240" t="s">
        <v>1257</v>
      </c>
      <c r="G157" s="191"/>
      <c r="H157" s="239" t="s">
        <v>1291</v>
      </c>
      <c r="I157" s="239" t="s">
        <v>1253</v>
      </c>
      <c r="J157" s="239">
        <v>50</v>
      </c>
      <c r="K157" s="235"/>
    </row>
    <row r="158" spans="2:11" ht="15" customHeight="1">
      <c r="B158" s="214"/>
      <c r="C158" s="239" t="s">
        <v>1276</v>
      </c>
      <c r="D158" s="191"/>
      <c r="E158" s="191"/>
      <c r="F158" s="240" t="s">
        <v>1257</v>
      </c>
      <c r="G158" s="191"/>
      <c r="H158" s="239" t="s">
        <v>1291</v>
      </c>
      <c r="I158" s="239" t="s">
        <v>1253</v>
      </c>
      <c r="J158" s="239">
        <v>50</v>
      </c>
      <c r="K158" s="235"/>
    </row>
    <row r="159" spans="2:11" ht="15" customHeight="1">
      <c r="B159" s="214"/>
      <c r="C159" s="239" t="s">
        <v>115</v>
      </c>
      <c r="D159" s="191"/>
      <c r="E159" s="191"/>
      <c r="F159" s="240" t="s">
        <v>1251</v>
      </c>
      <c r="G159" s="191"/>
      <c r="H159" s="239" t="s">
        <v>1313</v>
      </c>
      <c r="I159" s="239" t="s">
        <v>1253</v>
      </c>
      <c r="J159" s="239" t="s">
        <v>1314</v>
      </c>
      <c r="K159" s="235"/>
    </row>
    <row r="160" spans="2:11" ht="15" customHeight="1">
      <c r="B160" s="214"/>
      <c r="C160" s="239" t="s">
        <v>1315</v>
      </c>
      <c r="D160" s="191"/>
      <c r="E160" s="191"/>
      <c r="F160" s="240" t="s">
        <v>1251</v>
      </c>
      <c r="G160" s="191"/>
      <c r="H160" s="239" t="s">
        <v>1316</v>
      </c>
      <c r="I160" s="239" t="s">
        <v>1286</v>
      </c>
      <c r="J160" s="239"/>
      <c r="K160" s="235"/>
    </row>
    <row r="161" spans="2:11" ht="15" customHeight="1">
      <c r="B161" s="241"/>
      <c r="C161" s="221"/>
      <c r="D161" s="221"/>
      <c r="E161" s="221"/>
      <c r="F161" s="221"/>
      <c r="G161" s="221"/>
      <c r="H161" s="221"/>
      <c r="I161" s="221"/>
      <c r="J161" s="221"/>
      <c r="K161" s="242"/>
    </row>
    <row r="162" spans="2:11" ht="18.75" customHeight="1">
      <c r="B162" s="223"/>
      <c r="C162" s="233"/>
      <c r="D162" s="233"/>
      <c r="E162" s="233"/>
      <c r="F162" s="243"/>
      <c r="G162" s="233"/>
      <c r="H162" s="233"/>
      <c r="I162" s="233"/>
      <c r="J162" s="233"/>
      <c r="K162" s="223"/>
    </row>
    <row r="163" spans="2:11" ht="18.75" customHeight="1">
      <c r="B163" s="198"/>
      <c r="C163" s="198"/>
      <c r="D163" s="198"/>
      <c r="E163" s="198"/>
      <c r="F163" s="198"/>
      <c r="G163" s="198"/>
      <c r="H163" s="198"/>
      <c r="I163" s="198"/>
      <c r="J163" s="198"/>
      <c r="K163" s="198"/>
    </row>
    <row r="164" spans="2:11" ht="7.5" customHeight="1">
      <c r="B164" s="180"/>
      <c r="C164" s="181"/>
      <c r="D164" s="181"/>
      <c r="E164" s="181"/>
      <c r="F164" s="181"/>
      <c r="G164" s="181"/>
      <c r="H164" s="181"/>
      <c r="I164" s="181"/>
      <c r="J164" s="181"/>
      <c r="K164" s="182"/>
    </row>
    <row r="165" spans="2:11" ht="45" customHeight="1">
      <c r="B165" s="183"/>
      <c r="C165" s="308" t="s">
        <v>1317</v>
      </c>
      <c r="D165" s="308"/>
      <c r="E165" s="308"/>
      <c r="F165" s="308"/>
      <c r="G165" s="308"/>
      <c r="H165" s="308"/>
      <c r="I165" s="308"/>
      <c r="J165" s="308"/>
      <c r="K165" s="184"/>
    </row>
    <row r="166" spans="2:11" ht="17.25" customHeight="1">
      <c r="B166" s="183"/>
      <c r="C166" s="204" t="s">
        <v>1245</v>
      </c>
      <c r="D166" s="204"/>
      <c r="E166" s="204"/>
      <c r="F166" s="204" t="s">
        <v>1246</v>
      </c>
      <c r="G166" s="244"/>
      <c r="H166" s="245" t="s">
        <v>58</v>
      </c>
      <c r="I166" s="245" t="s">
        <v>61</v>
      </c>
      <c r="J166" s="204" t="s">
        <v>1247</v>
      </c>
      <c r="K166" s="184"/>
    </row>
    <row r="167" spans="2:11" ht="17.25" customHeight="1">
      <c r="B167" s="185"/>
      <c r="C167" s="206" t="s">
        <v>1248</v>
      </c>
      <c r="D167" s="206"/>
      <c r="E167" s="206"/>
      <c r="F167" s="207" t="s">
        <v>1249</v>
      </c>
      <c r="G167" s="246"/>
      <c r="H167" s="247"/>
      <c r="I167" s="247"/>
      <c r="J167" s="206" t="s">
        <v>1250</v>
      </c>
      <c r="K167" s="186"/>
    </row>
    <row r="168" spans="2:11" ht="5.25" customHeight="1">
      <c r="B168" s="214"/>
      <c r="C168" s="209"/>
      <c r="D168" s="209"/>
      <c r="E168" s="209"/>
      <c r="F168" s="209"/>
      <c r="G168" s="210"/>
      <c r="H168" s="209"/>
      <c r="I168" s="209"/>
      <c r="J168" s="209"/>
      <c r="K168" s="235"/>
    </row>
    <row r="169" spans="2:11" ht="15" customHeight="1">
      <c r="B169" s="214"/>
      <c r="C169" s="191" t="s">
        <v>1254</v>
      </c>
      <c r="D169" s="191"/>
      <c r="E169" s="191"/>
      <c r="F169" s="212" t="s">
        <v>1251</v>
      </c>
      <c r="G169" s="191"/>
      <c r="H169" s="191" t="s">
        <v>1291</v>
      </c>
      <c r="I169" s="191" t="s">
        <v>1253</v>
      </c>
      <c r="J169" s="191">
        <v>120</v>
      </c>
      <c r="K169" s="235"/>
    </row>
    <row r="170" spans="2:11" ht="15" customHeight="1">
      <c r="B170" s="214"/>
      <c r="C170" s="191" t="s">
        <v>1300</v>
      </c>
      <c r="D170" s="191"/>
      <c r="E170" s="191"/>
      <c r="F170" s="212" t="s">
        <v>1251</v>
      </c>
      <c r="G170" s="191"/>
      <c r="H170" s="191" t="s">
        <v>1301</v>
      </c>
      <c r="I170" s="191" t="s">
        <v>1253</v>
      </c>
      <c r="J170" s="191" t="s">
        <v>1302</v>
      </c>
      <c r="K170" s="235"/>
    </row>
    <row r="171" spans="2:11" ht="15" customHeight="1">
      <c r="B171" s="214"/>
      <c r="C171" s="191" t="s">
        <v>1199</v>
      </c>
      <c r="D171" s="191"/>
      <c r="E171" s="191"/>
      <c r="F171" s="212" t="s">
        <v>1251</v>
      </c>
      <c r="G171" s="191"/>
      <c r="H171" s="191" t="s">
        <v>1318</v>
      </c>
      <c r="I171" s="191" t="s">
        <v>1253</v>
      </c>
      <c r="J171" s="191" t="s">
        <v>1302</v>
      </c>
      <c r="K171" s="235"/>
    </row>
    <row r="172" spans="2:11" ht="15" customHeight="1">
      <c r="B172" s="214"/>
      <c r="C172" s="191" t="s">
        <v>1256</v>
      </c>
      <c r="D172" s="191"/>
      <c r="E172" s="191"/>
      <c r="F172" s="212" t="s">
        <v>1257</v>
      </c>
      <c r="G172" s="191"/>
      <c r="H172" s="191" t="s">
        <v>1318</v>
      </c>
      <c r="I172" s="191" t="s">
        <v>1253</v>
      </c>
      <c r="J172" s="191">
        <v>50</v>
      </c>
      <c r="K172" s="235"/>
    </row>
    <row r="173" spans="2:11" ht="15" customHeight="1">
      <c r="B173" s="214"/>
      <c r="C173" s="191" t="s">
        <v>1259</v>
      </c>
      <c r="D173" s="191"/>
      <c r="E173" s="191"/>
      <c r="F173" s="212" t="s">
        <v>1251</v>
      </c>
      <c r="G173" s="191"/>
      <c r="H173" s="191" t="s">
        <v>1318</v>
      </c>
      <c r="I173" s="191" t="s">
        <v>1261</v>
      </c>
      <c r="J173" s="191"/>
      <c r="K173" s="235"/>
    </row>
    <row r="174" spans="2:11" ht="15" customHeight="1">
      <c r="B174" s="214"/>
      <c r="C174" s="191" t="s">
        <v>1270</v>
      </c>
      <c r="D174" s="191"/>
      <c r="E174" s="191"/>
      <c r="F174" s="212" t="s">
        <v>1257</v>
      </c>
      <c r="G174" s="191"/>
      <c r="H174" s="191" t="s">
        <v>1318</v>
      </c>
      <c r="I174" s="191" t="s">
        <v>1253</v>
      </c>
      <c r="J174" s="191">
        <v>50</v>
      </c>
      <c r="K174" s="235"/>
    </row>
    <row r="175" spans="2:11" ht="15" customHeight="1">
      <c r="B175" s="214"/>
      <c r="C175" s="191" t="s">
        <v>1278</v>
      </c>
      <c r="D175" s="191"/>
      <c r="E175" s="191"/>
      <c r="F175" s="212" t="s">
        <v>1257</v>
      </c>
      <c r="G175" s="191"/>
      <c r="H175" s="191" t="s">
        <v>1318</v>
      </c>
      <c r="I175" s="191" t="s">
        <v>1253</v>
      </c>
      <c r="J175" s="191">
        <v>50</v>
      </c>
      <c r="K175" s="235"/>
    </row>
    <row r="176" spans="2:11" ht="15" customHeight="1">
      <c r="B176" s="214"/>
      <c r="C176" s="191" t="s">
        <v>1276</v>
      </c>
      <c r="D176" s="191"/>
      <c r="E176" s="191"/>
      <c r="F176" s="212" t="s">
        <v>1257</v>
      </c>
      <c r="G176" s="191"/>
      <c r="H176" s="191" t="s">
        <v>1318</v>
      </c>
      <c r="I176" s="191" t="s">
        <v>1253</v>
      </c>
      <c r="J176" s="191">
        <v>50</v>
      </c>
      <c r="K176" s="235"/>
    </row>
    <row r="177" spans="2:11" ht="15" customHeight="1">
      <c r="B177" s="214"/>
      <c r="C177" s="191" t="s">
        <v>139</v>
      </c>
      <c r="D177" s="191"/>
      <c r="E177" s="191"/>
      <c r="F177" s="212" t="s">
        <v>1251</v>
      </c>
      <c r="G177" s="191"/>
      <c r="H177" s="191" t="s">
        <v>1319</v>
      </c>
      <c r="I177" s="191" t="s">
        <v>1320</v>
      </c>
      <c r="J177" s="191"/>
      <c r="K177" s="235"/>
    </row>
    <row r="178" spans="2:11" ht="15" customHeight="1">
      <c r="B178" s="214"/>
      <c r="C178" s="191" t="s">
        <v>61</v>
      </c>
      <c r="D178" s="191"/>
      <c r="E178" s="191"/>
      <c r="F178" s="212" t="s">
        <v>1251</v>
      </c>
      <c r="G178" s="191"/>
      <c r="H178" s="191" t="s">
        <v>1321</v>
      </c>
      <c r="I178" s="191" t="s">
        <v>1322</v>
      </c>
      <c r="J178" s="191">
        <v>1</v>
      </c>
      <c r="K178" s="235"/>
    </row>
    <row r="179" spans="2:11" ht="15" customHeight="1">
      <c r="B179" s="214"/>
      <c r="C179" s="191" t="s">
        <v>57</v>
      </c>
      <c r="D179" s="191"/>
      <c r="E179" s="191"/>
      <c r="F179" s="212" t="s">
        <v>1251</v>
      </c>
      <c r="G179" s="191"/>
      <c r="H179" s="191" t="s">
        <v>1323</v>
      </c>
      <c r="I179" s="191" t="s">
        <v>1253</v>
      </c>
      <c r="J179" s="191">
        <v>20</v>
      </c>
      <c r="K179" s="235"/>
    </row>
    <row r="180" spans="2:11" ht="15" customHeight="1">
      <c r="B180" s="214"/>
      <c r="C180" s="191" t="s">
        <v>58</v>
      </c>
      <c r="D180" s="191"/>
      <c r="E180" s="191"/>
      <c r="F180" s="212" t="s">
        <v>1251</v>
      </c>
      <c r="G180" s="191"/>
      <c r="H180" s="191" t="s">
        <v>1324</v>
      </c>
      <c r="I180" s="191" t="s">
        <v>1253</v>
      </c>
      <c r="J180" s="191">
        <v>255</v>
      </c>
      <c r="K180" s="235"/>
    </row>
    <row r="181" spans="2:11" ht="15" customHeight="1">
      <c r="B181" s="214"/>
      <c r="C181" s="191" t="s">
        <v>140</v>
      </c>
      <c r="D181" s="191"/>
      <c r="E181" s="191"/>
      <c r="F181" s="212" t="s">
        <v>1251</v>
      </c>
      <c r="G181" s="191"/>
      <c r="H181" s="191" t="s">
        <v>1215</v>
      </c>
      <c r="I181" s="191" t="s">
        <v>1253</v>
      </c>
      <c r="J181" s="191">
        <v>10</v>
      </c>
      <c r="K181" s="235"/>
    </row>
    <row r="182" spans="2:11" ht="15" customHeight="1">
      <c r="B182" s="214"/>
      <c r="C182" s="191" t="s">
        <v>141</v>
      </c>
      <c r="D182" s="191"/>
      <c r="E182" s="191"/>
      <c r="F182" s="212" t="s">
        <v>1251</v>
      </c>
      <c r="G182" s="191"/>
      <c r="H182" s="191" t="s">
        <v>1325</v>
      </c>
      <c r="I182" s="191" t="s">
        <v>1286</v>
      </c>
      <c r="J182" s="191"/>
      <c r="K182" s="235"/>
    </row>
    <row r="183" spans="2:11" ht="15" customHeight="1">
      <c r="B183" s="214"/>
      <c r="C183" s="191" t="s">
        <v>1326</v>
      </c>
      <c r="D183" s="191"/>
      <c r="E183" s="191"/>
      <c r="F183" s="212" t="s">
        <v>1251</v>
      </c>
      <c r="G183" s="191"/>
      <c r="H183" s="191" t="s">
        <v>1327</v>
      </c>
      <c r="I183" s="191" t="s">
        <v>1286</v>
      </c>
      <c r="J183" s="191"/>
      <c r="K183" s="235"/>
    </row>
    <row r="184" spans="2:11" ht="15" customHeight="1">
      <c r="B184" s="214"/>
      <c r="C184" s="191" t="s">
        <v>1315</v>
      </c>
      <c r="D184" s="191"/>
      <c r="E184" s="191"/>
      <c r="F184" s="212" t="s">
        <v>1251</v>
      </c>
      <c r="G184" s="191"/>
      <c r="H184" s="191" t="s">
        <v>1328</v>
      </c>
      <c r="I184" s="191" t="s">
        <v>1286</v>
      </c>
      <c r="J184" s="191"/>
      <c r="K184" s="235"/>
    </row>
    <row r="185" spans="2:11" ht="15" customHeight="1">
      <c r="B185" s="214"/>
      <c r="C185" s="191" t="s">
        <v>143</v>
      </c>
      <c r="D185" s="191"/>
      <c r="E185" s="191"/>
      <c r="F185" s="212" t="s">
        <v>1257</v>
      </c>
      <c r="G185" s="191"/>
      <c r="H185" s="191" t="s">
        <v>1329</v>
      </c>
      <c r="I185" s="191" t="s">
        <v>1253</v>
      </c>
      <c r="J185" s="191">
        <v>50</v>
      </c>
      <c r="K185" s="235"/>
    </row>
    <row r="186" spans="2:11" ht="15" customHeight="1">
      <c r="B186" s="214"/>
      <c r="C186" s="191" t="s">
        <v>1330</v>
      </c>
      <c r="D186" s="191"/>
      <c r="E186" s="191"/>
      <c r="F186" s="212" t="s">
        <v>1257</v>
      </c>
      <c r="G186" s="191"/>
      <c r="H186" s="191" t="s">
        <v>1331</v>
      </c>
      <c r="I186" s="191" t="s">
        <v>1332</v>
      </c>
      <c r="J186" s="191"/>
      <c r="K186" s="235"/>
    </row>
    <row r="187" spans="2:11" ht="15" customHeight="1">
      <c r="B187" s="214"/>
      <c r="C187" s="191" t="s">
        <v>1333</v>
      </c>
      <c r="D187" s="191"/>
      <c r="E187" s="191"/>
      <c r="F187" s="212" t="s">
        <v>1257</v>
      </c>
      <c r="G187" s="191"/>
      <c r="H187" s="191" t="s">
        <v>1334</v>
      </c>
      <c r="I187" s="191" t="s">
        <v>1332</v>
      </c>
      <c r="J187" s="191"/>
      <c r="K187" s="235"/>
    </row>
    <row r="188" spans="2:11" ht="15" customHeight="1">
      <c r="B188" s="214"/>
      <c r="C188" s="191" t="s">
        <v>1335</v>
      </c>
      <c r="D188" s="191"/>
      <c r="E188" s="191"/>
      <c r="F188" s="212" t="s">
        <v>1257</v>
      </c>
      <c r="G188" s="191"/>
      <c r="H188" s="191" t="s">
        <v>1336</v>
      </c>
      <c r="I188" s="191" t="s">
        <v>1332</v>
      </c>
      <c r="J188" s="191"/>
      <c r="K188" s="235"/>
    </row>
    <row r="189" spans="2:11" ht="15" customHeight="1">
      <c r="B189" s="214"/>
      <c r="C189" s="248" t="s">
        <v>1337</v>
      </c>
      <c r="D189" s="191"/>
      <c r="E189" s="191"/>
      <c r="F189" s="212" t="s">
        <v>1257</v>
      </c>
      <c r="G189" s="191"/>
      <c r="H189" s="191" t="s">
        <v>1338</v>
      </c>
      <c r="I189" s="191" t="s">
        <v>1339</v>
      </c>
      <c r="J189" s="249" t="s">
        <v>1340</v>
      </c>
      <c r="K189" s="235"/>
    </row>
    <row r="190" spans="2:11" customFormat="1" ht="15" customHeight="1">
      <c r="B190" s="250"/>
      <c r="C190" s="251" t="s">
        <v>1341</v>
      </c>
      <c r="D190" s="252"/>
      <c r="E190" s="252"/>
      <c r="F190" s="253" t="s">
        <v>1257</v>
      </c>
      <c r="G190" s="252"/>
      <c r="H190" s="252" t="s">
        <v>1342</v>
      </c>
      <c r="I190" s="252" t="s">
        <v>1339</v>
      </c>
      <c r="J190" s="254" t="s">
        <v>1340</v>
      </c>
      <c r="K190" s="255"/>
    </row>
    <row r="191" spans="2:11" ht="15" customHeight="1">
      <c r="B191" s="214"/>
      <c r="C191" s="248" t="s">
        <v>46</v>
      </c>
      <c r="D191" s="191"/>
      <c r="E191" s="191"/>
      <c r="F191" s="212" t="s">
        <v>1251</v>
      </c>
      <c r="G191" s="191"/>
      <c r="H191" s="188" t="s">
        <v>1343</v>
      </c>
      <c r="I191" s="191" t="s">
        <v>1344</v>
      </c>
      <c r="J191" s="191"/>
      <c r="K191" s="235"/>
    </row>
    <row r="192" spans="2:11" ht="15" customHeight="1">
      <c r="B192" s="214"/>
      <c r="C192" s="248" t="s">
        <v>1345</v>
      </c>
      <c r="D192" s="191"/>
      <c r="E192" s="191"/>
      <c r="F192" s="212" t="s">
        <v>1251</v>
      </c>
      <c r="G192" s="191"/>
      <c r="H192" s="191" t="s">
        <v>1346</v>
      </c>
      <c r="I192" s="191" t="s">
        <v>1286</v>
      </c>
      <c r="J192" s="191"/>
      <c r="K192" s="235"/>
    </row>
    <row r="193" spans="2:11" ht="15" customHeight="1">
      <c r="B193" s="214"/>
      <c r="C193" s="248" t="s">
        <v>1347</v>
      </c>
      <c r="D193" s="191"/>
      <c r="E193" s="191"/>
      <c r="F193" s="212" t="s">
        <v>1251</v>
      </c>
      <c r="G193" s="191"/>
      <c r="H193" s="191" t="s">
        <v>1348</v>
      </c>
      <c r="I193" s="191" t="s">
        <v>1286</v>
      </c>
      <c r="J193" s="191"/>
      <c r="K193" s="235"/>
    </row>
    <row r="194" spans="2:11" ht="15" customHeight="1">
      <c r="B194" s="214"/>
      <c r="C194" s="248" t="s">
        <v>1349</v>
      </c>
      <c r="D194" s="191"/>
      <c r="E194" s="191"/>
      <c r="F194" s="212" t="s">
        <v>1257</v>
      </c>
      <c r="G194" s="191"/>
      <c r="H194" s="191" t="s">
        <v>1350</v>
      </c>
      <c r="I194" s="191" t="s">
        <v>1286</v>
      </c>
      <c r="J194" s="191"/>
      <c r="K194" s="235"/>
    </row>
    <row r="195" spans="2:11" ht="15" customHeight="1">
      <c r="B195" s="241"/>
      <c r="C195" s="256"/>
      <c r="D195" s="221"/>
      <c r="E195" s="221"/>
      <c r="F195" s="221"/>
      <c r="G195" s="221"/>
      <c r="H195" s="221"/>
      <c r="I195" s="221"/>
      <c r="J195" s="221"/>
      <c r="K195" s="242"/>
    </row>
    <row r="196" spans="2:11" ht="18.75" customHeight="1">
      <c r="B196" s="223"/>
      <c r="C196" s="233"/>
      <c r="D196" s="233"/>
      <c r="E196" s="233"/>
      <c r="F196" s="243"/>
      <c r="G196" s="233"/>
      <c r="H196" s="233"/>
      <c r="I196" s="233"/>
      <c r="J196" s="233"/>
      <c r="K196" s="223"/>
    </row>
    <row r="197" spans="2:11" ht="18.75" customHeight="1">
      <c r="B197" s="223"/>
      <c r="C197" s="233"/>
      <c r="D197" s="233"/>
      <c r="E197" s="233"/>
      <c r="F197" s="243"/>
      <c r="G197" s="233"/>
      <c r="H197" s="233"/>
      <c r="I197" s="233"/>
      <c r="J197" s="233"/>
      <c r="K197" s="223"/>
    </row>
    <row r="198" spans="2:11" ht="18.75" customHeight="1">
      <c r="B198" s="198"/>
      <c r="C198" s="198"/>
      <c r="D198" s="198"/>
      <c r="E198" s="198"/>
      <c r="F198" s="198"/>
      <c r="G198" s="198"/>
      <c r="H198" s="198"/>
      <c r="I198" s="198"/>
      <c r="J198" s="198"/>
      <c r="K198" s="198"/>
    </row>
    <row r="199" spans="2:11" ht="13.5">
      <c r="B199" s="180"/>
      <c r="C199" s="181"/>
      <c r="D199" s="181"/>
      <c r="E199" s="181"/>
      <c r="F199" s="181"/>
      <c r="G199" s="181"/>
      <c r="H199" s="181"/>
      <c r="I199" s="181"/>
      <c r="J199" s="181"/>
      <c r="K199" s="182"/>
    </row>
    <row r="200" spans="2:11" ht="21">
      <c r="B200" s="183"/>
      <c r="C200" s="308" t="s">
        <v>1351</v>
      </c>
      <c r="D200" s="308"/>
      <c r="E200" s="308"/>
      <c r="F200" s="308"/>
      <c r="G200" s="308"/>
      <c r="H200" s="308"/>
      <c r="I200" s="308"/>
      <c r="J200" s="308"/>
      <c r="K200" s="184"/>
    </row>
    <row r="201" spans="2:11" ht="25.5" customHeight="1">
      <c r="B201" s="183"/>
      <c r="C201" s="257" t="s">
        <v>1352</v>
      </c>
      <c r="D201" s="257"/>
      <c r="E201" s="257"/>
      <c r="F201" s="257" t="s">
        <v>1353</v>
      </c>
      <c r="G201" s="258"/>
      <c r="H201" s="311" t="s">
        <v>1354</v>
      </c>
      <c r="I201" s="311"/>
      <c r="J201" s="311"/>
      <c r="K201" s="184"/>
    </row>
    <row r="202" spans="2:11" ht="5.25" customHeight="1">
      <c r="B202" s="214"/>
      <c r="C202" s="209"/>
      <c r="D202" s="209"/>
      <c r="E202" s="209"/>
      <c r="F202" s="209"/>
      <c r="G202" s="233"/>
      <c r="H202" s="209"/>
      <c r="I202" s="209"/>
      <c r="J202" s="209"/>
      <c r="K202" s="235"/>
    </row>
    <row r="203" spans="2:11" ht="15" customHeight="1">
      <c r="B203" s="214"/>
      <c r="C203" s="191" t="s">
        <v>1344</v>
      </c>
      <c r="D203" s="191"/>
      <c r="E203" s="191"/>
      <c r="F203" s="212" t="s">
        <v>47</v>
      </c>
      <c r="G203" s="191"/>
      <c r="H203" s="312" t="s">
        <v>1355</v>
      </c>
      <c r="I203" s="312"/>
      <c r="J203" s="312"/>
      <c r="K203" s="235"/>
    </row>
    <row r="204" spans="2:11" ht="15" customHeight="1">
      <c r="B204" s="214"/>
      <c r="C204" s="191"/>
      <c r="D204" s="191"/>
      <c r="E204" s="191"/>
      <c r="F204" s="212" t="s">
        <v>48</v>
      </c>
      <c r="G204" s="191"/>
      <c r="H204" s="312" t="s">
        <v>1356</v>
      </c>
      <c r="I204" s="312"/>
      <c r="J204" s="312"/>
      <c r="K204" s="235"/>
    </row>
    <row r="205" spans="2:11" ht="15" customHeight="1">
      <c r="B205" s="214"/>
      <c r="C205" s="191"/>
      <c r="D205" s="191"/>
      <c r="E205" s="191"/>
      <c r="F205" s="212" t="s">
        <v>51</v>
      </c>
      <c r="G205" s="191"/>
      <c r="H205" s="312" t="s">
        <v>1357</v>
      </c>
      <c r="I205" s="312"/>
      <c r="J205" s="312"/>
      <c r="K205" s="235"/>
    </row>
    <row r="206" spans="2:11" ht="15" customHeight="1">
      <c r="B206" s="214"/>
      <c r="C206" s="191"/>
      <c r="D206" s="191"/>
      <c r="E206" s="191"/>
      <c r="F206" s="212" t="s">
        <v>49</v>
      </c>
      <c r="G206" s="191"/>
      <c r="H206" s="312" t="s">
        <v>1358</v>
      </c>
      <c r="I206" s="312"/>
      <c r="J206" s="312"/>
      <c r="K206" s="235"/>
    </row>
    <row r="207" spans="2:11" ht="15" customHeight="1">
      <c r="B207" s="214"/>
      <c r="C207" s="191"/>
      <c r="D207" s="191"/>
      <c r="E207" s="191"/>
      <c r="F207" s="212" t="s">
        <v>50</v>
      </c>
      <c r="G207" s="191"/>
      <c r="H207" s="312" t="s">
        <v>1359</v>
      </c>
      <c r="I207" s="312"/>
      <c r="J207" s="312"/>
      <c r="K207" s="235"/>
    </row>
    <row r="208" spans="2:11" ht="15" customHeight="1">
      <c r="B208" s="214"/>
      <c r="C208" s="191"/>
      <c r="D208" s="191"/>
      <c r="E208" s="191"/>
      <c r="F208" s="212"/>
      <c r="G208" s="191"/>
      <c r="H208" s="191"/>
      <c r="I208" s="191"/>
      <c r="J208" s="191"/>
      <c r="K208" s="235"/>
    </row>
    <row r="209" spans="2:11" ht="15" customHeight="1">
      <c r="B209" s="214"/>
      <c r="C209" s="191" t="s">
        <v>1298</v>
      </c>
      <c r="D209" s="191"/>
      <c r="E209" s="191"/>
      <c r="F209" s="212" t="s">
        <v>83</v>
      </c>
      <c r="G209" s="191"/>
      <c r="H209" s="312" t="s">
        <v>1360</v>
      </c>
      <c r="I209" s="312"/>
      <c r="J209" s="312"/>
      <c r="K209" s="235"/>
    </row>
    <row r="210" spans="2:11" ht="15" customHeight="1">
      <c r="B210" s="214"/>
      <c r="C210" s="191"/>
      <c r="D210" s="191"/>
      <c r="E210" s="191"/>
      <c r="F210" s="212" t="s">
        <v>1193</v>
      </c>
      <c r="G210" s="191"/>
      <c r="H210" s="312" t="s">
        <v>1194</v>
      </c>
      <c r="I210" s="312"/>
      <c r="J210" s="312"/>
      <c r="K210" s="235"/>
    </row>
    <row r="211" spans="2:11" ht="15" customHeight="1">
      <c r="B211" s="214"/>
      <c r="C211" s="191"/>
      <c r="D211" s="191"/>
      <c r="E211" s="191"/>
      <c r="F211" s="212" t="s">
        <v>1191</v>
      </c>
      <c r="G211" s="191"/>
      <c r="H211" s="312" t="s">
        <v>1361</v>
      </c>
      <c r="I211" s="312"/>
      <c r="J211" s="312"/>
      <c r="K211" s="235"/>
    </row>
    <row r="212" spans="2:11" ht="15" customHeight="1">
      <c r="B212" s="259"/>
      <c r="C212" s="191"/>
      <c r="D212" s="191"/>
      <c r="E212" s="191"/>
      <c r="F212" s="212" t="s">
        <v>1195</v>
      </c>
      <c r="G212" s="248"/>
      <c r="H212" s="313" t="s">
        <v>1196</v>
      </c>
      <c r="I212" s="313"/>
      <c r="J212" s="313"/>
      <c r="K212" s="260"/>
    </row>
    <row r="213" spans="2:11" ht="15" customHeight="1">
      <c r="B213" s="259"/>
      <c r="C213" s="191"/>
      <c r="D213" s="191"/>
      <c r="E213" s="191"/>
      <c r="F213" s="212" t="s">
        <v>1197</v>
      </c>
      <c r="G213" s="248"/>
      <c r="H213" s="313" t="s">
        <v>1362</v>
      </c>
      <c r="I213" s="313"/>
      <c r="J213" s="313"/>
      <c r="K213" s="260"/>
    </row>
    <row r="214" spans="2:11" ht="15" customHeight="1">
      <c r="B214" s="259"/>
      <c r="C214" s="191"/>
      <c r="D214" s="191"/>
      <c r="E214" s="191"/>
      <c r="F214" s="212"/>
      <c r="G214" s="248"/>
      <c r="H214" s="239"/>
      <c r="I214" s="239"/>
      <c r="J214" s="239"/>
      <c r="K214" s="260"/>
    </row>
    <row r="215" spans="2:11" ht="15" customHeight="1">
      <c r="B215" s="259"/>
      <c r="C215" s="191" t="s">
        <v>1322</v>
      </c>
      <c r="D215" s="191"/>
      <c r="E215" s="191"/>
      <c r="F215" s="212">
        <v>1</v>
      </c>
      <c r="G215" s="248"/>
      <c r="H215" s="313" t="s">
        <v>1363</v>
      </c>
      <c r="I215" s="313"/>
      <c r="J215" s="313"/>
      <c r="K215" s="260"/>
    </row>
    <row r="216" spans="2:11" ht="15" customHeight="1">
      <c r="B216" s="259"/>
      <c r="C216" s="191"/>
      <c r="D216" s="191"/>
      <c r="E216" s="191"/>
      <c r="F216" s="212">
        <v>2</v>
      </c>
      <c r="G216" s="248"/>
      <c r="H216" s="313" t="s">
        <v>1364</v>
      </c>
      <c r="I216" s="313"/>
      <c r="J216" s="313"/>
      <c r="K216" s="260"/>
    </row>
    <row r="217" spans="2:11" ht="15" customHeight="1">
      <c r="B217" s="259"/>
      <c r="C217" s="191"/>
      <c r="D217" s="191"/>
      <c r="E217" s="191"/>
      <c r="F217" s="212">
        <v>3</v>
      </c>
      <c r="G217" s="248"/>
      <c r="H217" s="313" t="s">
        <v>1365</v>
      </c>
      <c r="I217" s="313"/>
      <c r="J217" s="313"/>
      <c r="K217" s="260"/>
    </row>
    <row r="218" spans="2:11" ht="15" customHeight="1">
      <c r="B218" s="259"/>
      <c r="C218" s="191"/>
      <c r="D218" s="191"/>
      <c r="E218" s="191"/>
      <c r="F218" s="212">
        <v>4</v>
      </c>
      <c r="G218" s="248"/>
      <c r="H218" s="313" t="s">
        <v>1366</v>
      </c>
      <c r="I218" s="313"/>
      <c r="J218" s="313"/>
      <c r="K218" s="260"/>
    </row>
    <row r="219" spans="2:11" ht="12.75" customHeight="1">
      <c r="B219" s="261"/>
      <c r="C219" s="262"/>
      <c r="D219" s="262"/>
      <c r="E219" s="262"/>
      <c r="F219" s="262"/>
      <c r="G219" s="262"/>
      <c r="H219" s="262"/>
      <c r="I219" s="262"/>
      <c r="J219" s="262"/>
      <c r="K219" s="263"/>
    </row>
  </sheetData>
  <sheetProtection formatCells="0" formatColumns="0" formatRows="0" insertColumns="0" insertRows="0" insertHyperlinks="0" deleteColumns="0" deleteRows="0" sort="0" autoFilter="0" pivotTables="0"/>
  <mergeCells count="77">
    <mergeCell ref="H217:J217"/>
    <mergeCell ref="H218:J218"/>
    <mergeCell ref="H216:J216"/>
    <mergeCell ref="H213:J213"/>
    <mergeCell ref="H212:J212"/>
    <mergeCell ref="H206:J206"/>
    <mergeCell ref="H207:J207"/>
    <mergeCell ref="H209:J209"/>
    <mergeCell ref="H211:J211"/>
    <mergeCell ref="H215:J215"/>
    <mergeCell ref="H210:J210"/>
    <mergeCell ref="C200:J200"/>
    <mergeCell ref="H201:J201"/>
    <mergeCell ref="H203:J203"/>
    <mergeCell ref="H204:J204"/>
    <mergeCell ref="H205:J205"/>
    <mergeCell ref="C75:J75"/>
    <mergeCell ref="C102:J102"/>
    <mergeCell ref="C122:J122"/>
    <mergeCell ref="C147:J147"/>
    <mergeCell ref="C165:J165"/>
    <mergeCell ref="D66:J66"/>
    <mergeCell ref="D67:J67"/>
    <mergeCell ref="D68:J68"/>
    <mergeCell ref="D69:J69"/>
    <mergeCell ref="D70:J70"/>
    <mergeCell ref="D60:J60"/>
    <mergeCell ref="D61:J61"/>
    <mergeCell ref="D62:J62"/>
    <mergeCell ref="D63:J63"/>
    <mergeCell ref="D65:J65"/>
    <mergeCell ref="C54:J54"/>
    <mergeCell ref="C55:J55"/>
    <mergeCell ref="C57:J57"/>
    <mergeCell ref="D58:J58"/>
    <mergeCell ref="D59:J59"/>
    <mergeCell ref="F23:J23"/>
    <mergeCell ref="C25:J25"/>
    <mergeCell ref="C26:J26"/>
    <mergeCell ref="D27:J27"/>
    <mergeCell ref="D28:J28"/>
    <mergeCell ref="C52:J52"/>
    <mergeCell ref="C3:J3"/>
    <mergeCell ref="C4:J4"/>
    <mergeCell ref="C6:J6"/>
    <mergeCell ref="C7:J7"/>
    <mergeCell ref="C9:J9"/>
    <mergeCell ref="D10:J10"/>
    <mergeCell ref="D11:J11"/>
    <mergeCell ref="D15:J15"/>
    <mergeCell ref="D16:J16"/>
    <mergeCell ref="D17:J17"/>
    <mergeCell ref="F18:J18"/>
    <mergeCell ref="F19:J19"/>
    <mergeCell ref="F20:J20"/>
    <mergeCell ref="F21:J21"/>
    <mergeCell ref="F22:J22"/>
    <mergeCell ref="D47:J47"/>
    <mergeCell ref="E48:J48"/>
    <mergeCell ref="E49:J49"/>
    <mergeCell ref="E50:J50"/>
    <mergeCell ref="D51:J51"/>
    <mergeCell ref="G41:J41"/>
    <mergeCell ref="G42:J42"/>
    <mergeCell ref="G43:J43"/>
    <mergeCell ref="G44:J44"/>
    <mergeCell ref="G45:J45"/>
    <mergeCell ref="G36:J36"/>
    <mergeCell ref="G37:J37"/>
    <mergeCell ref="G38:J38"/>
    <mergeCell ref="G39:J39"/>
    <mergeCell ref="G40:J40"/>
    <mergeCell ref="D30:J30"/>
    <mergeCell ref="D31:J31"/>
    <mergeCell ref="D33:J33"/>
    <mergeCell ref="D34:J34"/>
    <mergeCell ref="D35:J35"/>
  </mergeCells>
  <pageMargins left="0.59027779999999996" right="0.59027779999999996" top="0.59027779999999996" bottom="0.59027779999999996" header="0" footer="0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21</vt:i4>
      </vt:variant>
    </vt:vector>
  </HeadingPairs>
  <TitlesOfParts>
    <vt:vector size="32" baseType="lpstr">
      <vt:lpstr>Rekapitulace stavby</vt:lpstr>
      <vt:lpstr>01 - 5.NP - č. 528 - Koup...</vt:lpstr>
      <vt:lpstr>02 - 5.NP - č. 529 - Koup...</vt:lpstr>
      <vt:lpstr>03 - 5.NP - č. 521a - Kou...</vt:lpstr>
      <vt:lpstr>04 - 5.NP - č. 514a - Kou...</vt:lpstr>
      <vt:lpstr>05 - 6.NP - č. 628 - Koup...</vt:lpstr>
      <vt:lpstr>06 - 6.NP - č. 629 - Koup...</vt:lpstr>
      <vt:lpstr>07 - 6.NP - č. 621a - Kou...</vt:lpstr>
      <vt:lpstr>08 - 6.NP - č. 614a - Kou...</vt:lpstr>
      <vt:lpstr>VRN - Vedlejší rozpočtové...</vt:lpstr>
      <vt:lpstr>Pokyny pro vyplnění</vt:lpstr>
      <vt:lpstr>'01 - 5.NP - č. 528 - Koup...'!Názvy_tisku</vt:lpstr>
      <vt:lpstr>'02 - 5.NP - č. 529 - Koup...'!Názvy_tisku</vt:lpstr>
      <vt:lpstr>'03 - 5.NP - č. 521a - Kou...'!Názvy_tisku</vt:lpstr>
      <vt:lpstr>'04 - 5.NP - č. 514a - Kou...'!Názvy_tisku</vt:lpstr>
      <vt:lpstr>'05 - 6.NP - č. 628 - Koup...'!Názvy_tisku</vt:lpstr>
      <vt:lpstr>'06 - 6.NP - č. 629 - Koup...'!Názvy_tisku</vt:lpstr>
      <vt:lpstr>'07 - 6.NP - č. 621a - Kou...'!Názvy_tisku</vt:lpstr>
      <vt:lpstr>'08 - 6.NP - č. 614a - Kou...'!Názvy_tisku</vt:lpstr>
      <vt:lpstr>'Rekapitulace stavby'!Názvy_tisku</vt:lpstr>
      <vt:lpstr>'VRN - Vedlejší rozpočtové...'!Názvy_tisku</vt:lpstr>
      <vt:lpstr>'01 - 5.NP - č. 528 - Koup...'!Oblast_tisku</vt:lpstr>
      <vt:lpstr>'02 - 5.NP - č. 529 - Koup...'!Oblast_tisku</vt:lpstr>
      <vt:lpstr>'03 - 5.NP - č. 521a - Kou...'!Oblast_tisku</vt:lpstr>
      <vt:lpstr>'04 - 5.NP - č. 514a - Kou...'!Oblast_tisku</vt:lpstr>
      <vt:lpstr>'05 - 6.NP - č. 628 - Koup...'!Oblast_tisku</vt:lpstr>
      <vt:lpstr>'06 - 6.NP - č. 629 - Koup...'!Oblast_tisku</vt:lpstr>
      <vt:lpstr>'07 - 6.NP - č. 621a - Kou...'!Oblast_tisku</vt:lpstr>
      <vt:lpstr>'08 - 6.NP - č. 614a - Kou...'!Oblast_tisku</vt:lpstr>
      <vt:lpstr>'Pokyny pro vyplnění'!Oblast_tisku</vt:lpstr>
      <vt:lpstr>'Rekapitulace stavby'!Oblast_tisku</vt:lpstr>
      <vt:lpstr>'VRN - Vedlejší rozpočtové...'!Oblast_tisku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Foubíková Soňa</cp:lastModifiedBy>
  <cp:lastPrinted>2025-08-14T09:14:12Z</cp:lastPrinted>
  <dcterms:created xsi:type="dcterms:W3CDTF">2025-06-06T03:42:04Z</dcterms:created>
  <dcterms:modified xsi:type="dcterms:W3CDTF">2025-08-14T09:33:39Z</dcterms:modified>
</cp:coreProperties>
</file>