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ento_sešit" defaultThemeVersion="124226"/>
  <mc:AlternateContent xmlns:mc="http://schemas.openxmlformats.org/markup-compatibility/2006">
    <mc:Choice Requires="x15">
      <x15ac:absPath xmlns:x15ac="http://schemas.microsoft.com/office/spreadsheetml/2010/11/ac" url="C:\Users\stavitel_13\Desktop\"/>
    </mc:Choice>
  </mc:AlternateContent>
  <bookViews>
    <workbookView xWindow="-28920" yWindow="-120" windowWidth="29040" windowHeight="15840" tabRatio="811"/>
  </bookViews>
  <sheets>
    <sheet name="Rekapitulace" sheetId="42171" r:id="rId1"/>
    <sheet name="ZL 1" sheetId="42136" r:id="rId2"/>
    <sheet name="ZL 1-rozpočet" sheetId="42172" r:id="rId3"/>
    <sheet name="ZL 2" sheetId="42138" r:id="rId4"/>
    <sheet name="ZL 2-rozpočet" sheetId="42173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CENA__" localSheetId="0">'ZL 1-rozpočet'!$P$7:$P$349</definedName>
    <definedName name="__CENA__" localSheetId="2">'ZL 1-rozpočet'!$P$7:$P$349</definedName>
    <definedName name="__CENA__" localSheetId="4">'ZL 2-rozpočet'!$P$7:$P$349</definedName>
    <definedName name="__CENA__">#REF!</definedName>
    <definedName name="__MAIN__" localSheetId="2">'ZL 1-rozpočet'!$F$1:$DE$272</definedName>
    <definedName name="__MAIN__" localSheetId="4">'ZL 2-rozpočet'!$F$1:$DE$272</definedName>
    <definedName name="__MAIN__">#REF!</definedName>
    <definedName name="__MAIN2__" localSheetId="0">Rekapitulace!$B$1:$H$45</definedName>
    <definedName name="__MAIN2__" localSheetId="2">#REF!</definedName>
    <definedName name="__MAIN2__" localSheetId="4">#REF!</definedName>
    <definedName name="__MAIN2__">#REF!</definedName>
    <definedName name="__SAZBA__" localSheetId="0">'ZL 1-rozpočet'!$U$7:$U$349</definedName>
    <definedName name="__SAZBA__" localSheetId="2">'ZL 1-rozpočet'!$U$7:$U$349</definedName>
    <definedName name="__SAZBA__" localSheetId="4">'ZL 2-rozpočet'!$U$7:$U$349</definedName>
    <definedName name="__SAZBA__">#REF!</definedName>
    <definedName name="__T0__" localSheetId="2">'ZL 1-rozpočet'!$F$5:$AC$272</definedName>
    <definedName name="__T0__" localSheetId="4">'ZL 2-rozpočet'!$F$5:$AC$272</definedName>
    <definedName name="__T0__">#REF!</definedName>
    <definedName name="__T1__" localSheetId="2">'ZL 1-rozpočet'!$F$6:$AC$20</definedName>
    <definedName name="__T1__" localSheetId="4">'ZL 2-rozpočet'!$F$6:$AC$20</definedName>
    <definedName name="__T1__">#REF!</definedName>
    <definedName name="__T2__" localSheetId="2">'ZL 1-rozpočet'!$F$7:$DE$11</definedName>
    <definedName name="__T2__" localSheetId="4">'ZL 2-rozpočet'!$F$7:$DE$11</definedName>
    <definedName name="__T2__">#REF!</definedName>
    <definedName name="__T3__" localSheetId="2">'ZL 1-rozpočet'!$8:$9</definedName>
    <definedName name="__T3__" localSheetId="4">'ZL 2-rozpočet'!$8:$9</definedName>
    <definedName name="__T3__">#REF!</definedName>
    <definedName name="__T4__" localSheetId="2">'ZL 1-rozpočet'!$J$9:$M$9</definedName>
    <definedName name="__T4__" localSheetId="4">'ZL 2-rozpočet'!$J$9:$M$9</definedName>
    <definedName name="__T4__">#REF!</definedName>
    <definedName name="__TE3__" localSheetId="0">[10]Figury!#REF!</definedName>
    <definedName name="__TE3__" localSheetId="2">[10]Figury!#REF!</definedName>
    <definedName name="__TE3__" localSheetId="4">[10]Figury!#REF!</definedName>
    <definedName name="__TE3__">[1]Figury!#REF!</definedName>
    <definedName name="__TR0__" localSheetId="0">Rekapitulace!$B$5:$F$7</definedName>
    <definedName name="__TR0__" localSheetId="2">#REF!</definedName>
    <definedName name="__TR0__" localSheetId="4">#REF!</definedName>
    <definedName name="__TR0__">#REF!</definedName>
    <definedName name="__TR1__" localSheetId="0">Rekapitulace!$B$6:$F$7</definedName>
    <definedName name="__TR1__" localSheetId="2">#REF!</definedName>
    <definedName name="__TR1__" localSheetId="4">#REF!</definedName>
    <definedName name="__TR1__">#REF!</definedName>
    <definedName name="__TR2__" localSheetId="0">Rekapitulace!$B$7:$F$7</definedName>
    <definedName name="__TR2__" localSheetId="2">#REF!</definedName>
    <definedName name="__TR2__" localSheetId="4">#REF!</definedName>
    <definedName name="__TR2__">#REF!</definedName>
    <definedName name="_END1" localSheetId="4">#REF!</definedName>
    <definedName name="_END1">#REF!</definedName>
    <definedName name="_END2" localSheetId="4">#REF!</definedName>
    <definedName name="_END2">#REF!</definedName>
    <definedName name="_TRS1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_TRS1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a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a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ACwvu.Skryté." localSheetId="4" hidden="1">#REF!</definedName>
    <definedName name="ACwvu.Skryté." hidden="1">#REF!</definedName>
    <definedName name="ad">'[2]Krycí list'!$C$5</definedName>
    <definedName name="AL_obvodový_plášť" localSheetId="4">'[3]SO 11.1A Výkaz výměr'!#REF!</definedName>
    <definedName name="AL_obvodový_plášť">'[3]SO 11.1A Výkaz výměr'!#REF!</definedName>
    <definedName name="ANT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ANT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AP_IFS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AP_IFS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AV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AV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CCTV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CCTV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cisloobjektu">'[4]Krycí list'!$A$5</definedName>
    <definedName name="cislostavby">'[4]Krycí list'!$A$7</definedName>
    <definedName name="d">[4]Rekapitulace!$F$9</definedName>
    <definedName name="da" localSheetId="4">#REF!</definedName>
    <definedName name="da">#REF!</definedName>
    <definedName name="_xlnm.Database" localSheetId="4">#REF!</definedName>
    <definedName name="_xlnm.Database">#REF!</definedName>
    <definedName name="Datum" localSheetId="4">#REF!</definedName>
    <definedName name="Datum">#REF!</definedName>
    <definedName name="Dil" localSheetId="4">#REF!</definedName>
    <definedName name="Dil">#REF!</definedName>
    <definedName name="Dodavka" localSheetId="4">#REF!</definedName>
    <definedName name="Dodavka">#REF!</definedName>
    <definedName name="Dodavka0" localSheetId="4">#REF!</definedName>
    <definedName name="Dodavka0">#REF!</definedName>
    <definedName name="dsdsds" localSheetId="4">#REF!</definedName>
    <definedName name="dsdsds">#REF!</definedName>
    <definedName name="DT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DT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EKV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EKV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eLRX" localSheetId="4">[5]MATERIEL!#REF!</definedName>
    <definedName name="eLRX">[5]MATERIEL!#REF!</definedName>
    <definedName name="ereeere" localSheetId="4">#REF!</definedName>
    <definedName name="ereeere">#REF!</definedName>
    <definedName name="ereree" localSheetId="4">[1]Figury!#REF!</definedName>
    <definedName name="ereree">[1]Figury!#REF!</definedName>
    <definedName name="erereeeere" localSheetId="4">#REF!</definedName>
    <definedName name="erereeeere">#REF!</definedName>
    <definedName name="HSV" localSheetId="4">#REF!</definedName>
    <definedName name="HSV">#REF!</definedName>
    <definedName name="HSV0" localSheetId="4">#REF!</definedName>
    <definedName name="HSV0">#REF!</definedName>
    <definedName name="HZS">[4]Rekapitulace!$I$9</definedName>
    <definedName name="HZS0" localSheetId="4">#REF!</definedName>
    <definedName name="HZS0">#REF!</definedName>
    <definedName name="Izolace_akustické" localSheetId="4">'[3]SO 11.1A Výkaz výměr'!#REF!</definedName>
    <definedName name="Izolace_akustické">'[3]SO 11.1A Výkaz výměr'!#REF!</definedName>
    <definedName name="Izolace_proti_vodě" localSheetId="4">'[3]SO 11.1A Výkaz výměr'!#REF!</definedName>
    <definedName name="Izolace_proti_vodě">'[3]SO 11.1A Výkaz výměr'!#REF!</definedName>
    <definedName name="JKSO" localSheetId="4">#REF!</definedName>
    <definedName name="JKSO">#REF!</definedName>
    <definedName name="kab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kab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kab_přístavba_OLOVOLIS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kab_přístavba_OLOVOLIS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Komunikace" localSheetId="4">'[3]SO 11.1A Výkaz výměr'!#REF!</definedName>
    <definedName name="Komunikace">'[3]SO 11.1A Výkaz výměr'!#REF!</definedName>
    <definedName name="Konstrukce_klempířské" localSheetId="4">'[3]SO 11.1A Výkaz výměr'!#REF!</definedName>
    <definedName name="Konstrukce_klempířské">'[3]SO 11.1A Výkaz výměr'!#REF!</definedName>
    <definedName name="Konstrukce_tesařské" localSheetId="4">'[6]SO 51.4 Výkaz výměr'!#REF!</definedName>
    <definedName name="Konstrukce_tesařské">'[6]SO 51.4 Výkaz výměr'!#REF!</definedName>
    <definedName name="Konstrukce_truhlářské" localSheetId="4">'[3]SO 11.1A Výkaz výměr'!#REF!</definedName>
    <definedName name="Konstrukce_truhlářské">'[3]SO 11.1A Výkaz výměr'!#REF!</definedName>
    <definedName name="Kovové_stavební_doplňkové_konstrukce" localSheetId="4">'[3]SO 11.1A Výkaz výměr'!#REF!</definedName>
    <definedName name="Kovové_stavební_doplňkové_konstrukce">'[3]SO 11.1A Výkaz výměr'!#REF!</definedName>
    <definedName name="KSDK" localSheetId="4">'[6]SO 51.4 Výkaz výměr'!#REF!</definedName>
    <definedName name="KSDK">'[6]SO 51.4 Výkaz výměr'!#REF!</definedName>
    <definedName name="l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l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Malby__tapety__nátěry__nástřiky" localSheetId="4">'[3]SO 11.1A Výkaz výměr'!#REF!</definedName>
    <definedName name="Malby__tapety__nátěry__nástřiky">'[3]SO 11.1A Výkaz výměr'!#REF!</definedName>
    <definedName name="MJ" localSheetId="4">#REF!</definedName>
    <definedName name="MJ">#REF!</definedName>
    <definedName name="mmm">[7]EZS!$H$2</definedName>
    <definedName name="moje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moje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Mont" localSheetId="4">#REF!</definedName>
    <definedName name="Mont">#REF!</definedName>
    <definedName name="Montaz0" localSheetId="4">#REF!</definedName>
    <definedName name="Montaz0">#REF!</definedName>
    <definedName name="MR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MR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n" localSheetId="4">#REF!</definedName>
    <definedName name="n">#REF!</definedName>
    <definedName name="NazevDilu" localSheetId="4">#REF!</definedName>
    <definedName name="NazevDilu">#REF!</definedName>
    <definedName name="nazevobjektu">'[4]Krycí list'!$C$5</definedName>
    <definedName name="nazevstavby">'[4]Krycí list'!$C$7</definedName>
    <definedName name="_xlnm.Print_Titles" localSheetId="2">'ZL 1-rozpočet'!$3:$4</definedName>
    <definedName name="_xlnm.Print_Titles" localSheetId="4">'ZL 2-rozpočet'!$3:$4</definedName>
    <definedName name="nový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nový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NTB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NTB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Objednatel" localSheetId="4">#REF!</definedName>
    <definedName name="Objednatel">#REF!</definedName>
    <definedName name="Obklady_keramické" localSheetId="4">'[3]SO 11.1A Výkaz výměr'!#REF!</definedName>
    <definedName name="Obklady_keramické">'[3]SO 11.1A Výkaz výměr'!#REF!</definedName>
    <definedName name="_xlnm.Print_Area" localSheetId="1">'ZL 1'!$A$1:$I$98</definedName>
    <definedName name="_xlnm.Print_Area" localSheetId="3">'ZL 2'!$A$1:$I$98</definedName>
    <definedName name="opt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opt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optika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optika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Ostatní_výrobky" localSheetId="4">'[6]SO 51.4 Výkaz výměr'!#REF!</definedName>
    <definedName name="Ostatní_výrobky">'[6]SO 51.4 Výkaz výměr'!#REF!</definedName>
    <definedName name="pkr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pkr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PMV_HW" localSheetId="4">[5]MC6501L!#REF!</definedName>
    <definedName name="PMV_HW">[5]MC6501L!#REF!</definedName>
    <definedName name="PMV_SCE" localSheetId="4">[5]MC6501L!#REF!</definedName>
    <definedName name="PMV_SCE">[5]MC6501L!#REF!</definedName>
    <definedName name="PMV_SW" localSheetId="4">[5]MC6501L!#REF!</definedName>
    <definedName name="PMV_SW">[5]MC6501L!#REF!</definedName>
    <definedName name="PocetMJ" localSheetId="4">#REF!</definedName>
    <definedName name="PocetMJ">#REF!</definedName>
    <definedName name="Podhl" localSheetId="4">'[6]SO 51.4 Výkaz výměr'!#REF!</definedName>
    <definedName name="Podhl">'[6]SO 51.4 Výkaz výměr'!#REF!</definedName>
    <definedName name="Podhledy" localSheetId="4">'[3]SO 11.1A Výkaz výměr'!#REF!</definedName>
    <definedName name="Podhledy">'[3]SO 11.1A Výkaz výměr'!#REF!</definedName>
    <definedName name="pok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pok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pokus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pokus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Poznamka" localSheetId="4">#REF!</definedName>
    <definedName name="Poznamka">#REF!</definedName>
    <definedName name="Print_Area" localSheetId="4">#REF!</definedName>
    <definedName name="Print_Area">#REF!</definedName>
    <definedName name="Print_Area___0">"$bez.$#REF!$#REF!:$bez.$#REF!$#REF!"</definedName>
    <definedName name="Print_Titles">"$#REF!.$A$1:$#REF!.$IV$3"</definedName>
    <definedName name="Prix_T_SVI_plat" localSheetId="4">#REF!</definedName>
    <definedName name="Prix_T_SVI_plat">#REF!</definedName>
    <definedName name="Projektant" localSheetId="4">#REF!</definedName>
    <definedName name="Projektant">#REF!</definedName>
    <definedName name="PSV" localSheetId="4">#REF!</definedName>
    <definedName name="PSV">#REF!</definedName>
    <definedName name="PSV0" localSheetId="4">#REF!</definedName>
    <definedName name="PSV0">#REF!</definedName>
    <definedName name="rabat_2">'[8]Výpočet netto cen'!$B$8</definedName>
    <definedName name="REKAPITULACE" localSheetId="4">'[3]SO 11.1A Výkaz výměr'!#REF!</definedName>
    <definedName name="REKAPITULACE">'[3]SO 11.1A Výkaz výměr'!#REF!</definedName>
    <definedName name="Rwvu.Skryté." localSheetId="4" hidden="1">#REF!</definedName>
    <definedName name="Rwvu.Skryté." hidden="1">#REF!</definedName>
    <definedName name="Sádrokartonové_konstrukce" localSheetId="4">'[3]SO 11.1A Výkaz výměr'!#REF!</definedName>
    <definedName name="Sádrokartonové_konstrukce">'[3]SO 11.1A Výkaz výměr'!#REF!</definedName>
    <definedName name="SazbaDPH1" localSheetId="4">#REF!</definedName>
    <definedName name="SazbaDPH1">#REF!</definedName>
    <definedName name="SazbaDPH2" localSheetId="4">#REF!</definedName>
    <definedName name="SazbaDPH2">#REF!</definedName>
    <definedName name="section_A_Brutto" localSheetId="4">#REF!</definedName>
    <definedName name="section_A_Brutto">#REF!</definedName>
    <definedName name="section_A_Netto" localSheetId="4">#REF!</definedName>
    <definedName name="section_A_Netto">#REF!</definedName>
    <definedName name="section_A_Total" localSheetId="4">#REF!</definedName>
    <definedName name="section_A_Total">#REF!</definedName>
    <definedName name="section_B_Brutto" localSheetId="4">#REF!</definedName>
    <definedName name="section_B_Brutto">#REF!</definedName>
    <definedName name="section_B_Netto" localSheetId="4">#REF!</definedName>
    <definedName name="section_B_Netto">#REF!</definedName>
    <definedName name="section_B_Total" localSheetId="4">#REF!</definedName>
    <definedName name="section_B_Total">#REF!</definedName>
    <definedName name="section_C_Brutto" localSheetId="4">#REF!</definedName>
    <definedName name="section_C_Brutto">#REF!</definedName>
    <definedName name="section_C_Netto" localSheetId="4">#REF!</definedName>
    <definedName name="section_C_Netto">#REF!</definedName>
    <definedName name="section_C_Total" localSheetId="4">#REF!</definedName>
    <definedName name="section_C_Total">#REF!</definedName>
    <definedName name="section_CUSTOM_Netto" localSheetId="4">#REF!,#REF!</definedName>
    <definedName name="section_CUSTOM_Netto">#REF!,#REF!</definedName>
    <definedName name="skonto_1">'[8]Výpočet netto cen'!$B$10</definedName>
    <definedName name="skonto_2">'[8]Výpočet netto cen'!$B$11</definedName>
    <definedName name="skonto_3">'[8]Výpočet netto cen'!$B$12</definedName>
    <definedName name="SloupecCC" localSheetId="4">#REF!</definedName>
    <definedName name="SloupecCC">#REF!</definedName>
    <definedName name="SloupecCisloPol" localSheetId="4">#REF!</definedName>
    <definedName name="SloupecCisloPol">#REF!</definedName>
    <definedName name="SloupecJC" localSheetId="4">#REF!</definedName>
    <definedName name="SloupecJC">#REF!</definedName>
    <definedName name="SloupecMJ" localSheetId="4">#REF!</definedName>
    <definedName name="SloupecMJ">#REF!</definedName>
    <definedName name="SloupecMnozstvi" localSheetId="4">#REF!</definedName>
    <definedName name="SloupecMnozstvi">#REF!</definedName>
    <definedName name="SloupecNazPol" localSheetId="4">#REF!</definedName>
    <definedName name="SloupecNazPol">#REF!</definedName>
    <definedName name="SloupecPC" localSheetId="4">#REF!</definedName>
    <definedName name="SloupecPC">#REF!</definedName>
    <definedName name="STA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STA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Swvu.Skryté." localSheetId="4" hidden="1">#REF!</definedName>
    <definedName name="Swvu.Skryté." hidden="1">#REF!</definedName>
    <definedName name="šššš" localSheetId="4">#REF!</definedName>
    <definedName name="šššš">#REF!</definedName>
    <definedName name="šššščšč" localSheetId="4">#REF!</definedName>
    <definedName name="šššščšč">#REF!</definedName>
    <definedName name="total_Brutto" localSheetId="4">#REF!</definedName>
    <definedName name="total_Brutto">#REF!</definedName>
    <definedName name="TRS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TRS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Typ" localSheetId="4">#REF!</definedName>
    <definedName name="Typ">#REF!</definedName>
    <definedName name="Vodorovné_konstrukce" localSheetId="4">'[6]SO 51.4 Výkaz výměr'!#REF!</definedName>
    <definedName name="Vodorovné_konstrukce">'[6]SO 51.4 Výkaz výměr'!#REF!</definedName>
    <definedName name="VRN">[4]Rekapitulace!$H$23</definedName>
    <definedName name="VRNKc" localSheetId="4">#REF!</definedName>
    <definedName name="VRNKc">#REF!</definedName>
    <definedName name="VRNnazev" localSheetId="4">#REF!</definedName>
    <definedName name="VRNnazev">#REF!</definedName>
    <definedName name="VRNproc" localSheetId="4">#REF!</definedName>
    <definedName name="VRNproc">#REF!</definedName>
    <definedName name="VRNzakl" localSheetId="4">#REF!</definedName>
    <definedName name="VRNzakl">#REF!</definedName>
    <definedName name="wvu.Skryté." localSheetId="3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wvu.Skryté." hidden="1">{FALSE,TRUE,-1.25,-15.5,604.5,367.5,FALSE,TRUE,TRUE,TRUE,0,2,#N/A,1,#N/A,11.84375,25.4117647058824,1,FALSE,FALSE,3,TRUE,1,FALSE,100,"Swvu.Skryté.","ACwvu.Skryté.",#N/A,FALSE,FALSE,0.787401575,0.787401575,0.984251969,0.984251969,1,"&amp;A","Strana &amp;P",FALSE,FALSE,FALSE,TRUE,1,100,#N/A,#N/A,FALSE,FALSE,"Rwvu.Skryté.",#N/A,FALSE,FALSE,FALSE,9,65532,65532,FALSE,FALSE,TRUE,TRUE,TRUE}</definedName>
    <definedName name="Z_1E8618C1_1B4D_11D4_B32D_0050046A422B_.wvu.PrintTitles" localSheetId="4">#REF!</definedName>
    <definedName name="Z_1E8618C1_1B4D_11D4_B32D_0050046A422B_.wvu.PrintTitles">#REF!</definedName>
    <definedName name="Z_1E8618C1_1B4D_11D4_B32D_0050046A422B_.wvu.PrintTitles___0">"$bez.$#REF!$#REF!:$bez.$#REF!$#REF!"</definedName>
    <definedName name="Z_1E8618C1_1B4D_11D4_B32D_0050046A422B_.wvu.Rows" localSheetId="4">#REF!</definedName>
    <definedName name="Z_1E8618C1_1B4D_11D4_B32D_0050046A422B_.wvu.Rows">#REF!</definedName>
    <definedName name="Z_1E8618C1_1B4D_11D4_B32D_0050046A422B_.wvu.Rows___0">"$bez.$#REF!$#REF!:$bez.$#REF!$#REF!"</definedName>
    <definedName name="Z_65AC2F60_1B4A_11D4_81C5_0050046A4233_.wvu.PrintTitles" localSheetId="4">#REF!</definedName>
    <definedName name="Z_65AC2F60_1B4A_11D4_81C5_0050046A4233_.wvu.PrintTitles">#REF!</definedName>
    <definedName name="Z_65AC2F60_1B4A_11D4_81C5_0050046A4233_.wvu.PrintTitles___0">"$bez.$#REF!$#REF!:$bez.$#REF!$#REF!"</definedName>
    <definedName name="Z_65AC2F60_1B4A_11D4_81C5_0050046A4233_.wvu.Rows" localSheetId="4">#REF!</definedName>
    <definedName name="Z_65AC2F60_1B4A_11D4_81C5_0050046A4233_.wvu.Rows">#REF!</definedName>
    <definedName name="Z_65AC2F60_1B4A_11D4_81C5_0050046A4233_.wvu.Rows___0">"$bez.$#REF!$#REF!:$bez.$#REF!$#REF!"</definedName>
    <definedName name="Zakazka" localSheetId="4">#REF!</definedName>
    <definedName name="Zakazka">#REF!</definedName>
    <definedName name="Zaklad22" localSheetId="4">#REF!</definedName>
    <definedName name="Zaklad22">#REF!</definedName>
    <definedName name="Zaklad5">'[4]Krycí list'!$F$30</definedName>
    <definedName name="Základy" localSheetId="4">'[6]SO 51.4 Výkaz výměr'!#REF!</definedName>
    <definedName name="Základy">'[6]SO 51.4 Výkaz výměr'!#REF!</definedName>
    <definedName name="Zemní_práce" localSheetId="4">'[6]SO 51.4 Výkaz výměr'!#REF!</definedName>
    <definedName name="Zemní_práce">'[6]SO 51.4 Výkaz výměr'!#REF!</definedName>
    <definedName name="Zhotovitel" localSheetId="4">#REF!</definedName>
    <definedName name="Zhotovitel">#REF!</definedName>
    <definedName name="zisk">[9]EZS!$H$2</definedName>
  </definedNames>
  <calcPr calcId="152511"/>
</workbook>
</file>

<file path=xl/calcChain.xml><?xml version="1.0" encoding="utf-8"?>
<calcChain xmlns="http://schemas.openxmlformats.org/spreadsheetml/2006/main">
  <c r="N276" i="42172" l="1"/>
  <c r="P276" i="42172" s="1"/>
  <c r="N278" i="42172"/>
  <c r="P278" i="42172" s="1"/>
  <c r="N282" i="42172"/>
  <c r="R282" i="42172" s="1"/>
  <c r="P282" i="42172"/>
  <c r="V282" i="42172" s="1"/>
  <c r="W282" i="42172" s="1"/>
  <c r="N283" i="42172"/>
  <c r="P283" i="42172" s="1"/>
  <c r="V283" i="42172" s="1"/>
  <c r="T283" i="42172"/>
  <c r="N284" i="42172"/>
  <c r="P284" i="42172"/>
  <c r="R284" i="42172"/>
  <c r="T284" i="42172"/>
  <c r="V284" i="42172"/>
  <c r="N287" i="42172"/>
  <c r="N292" i="42172"/>
  <c r="P292" i="42172"/>
  <c r="R292" i="42172"/>
  <c r="T292" i="42172"/>
  <c r="V292" i="42172"/>
  <c r="N294" i="42172"/>
  <c r="N296" i="42172"/>
  <c r="R296" i="42172" s="1"/>
  <c r="N301" i="42172"/>
  <c r="N303" i="42172"/>
  <c r="R303" i="42172" s="1"/>
  <c r="P303" i="42172"/>
  <c r="V303" i="42172" s="1"/>
  <c r="W303" i="42172" s="1"/>
  <c r="N307" i="42172"/>
  <c r="P307" i="42172" s="1"/>
  <c r="N308" i="42172"/>
  <c r="P308" i="42172" s="1"/>
  <c r="N309" i="42172"/>
  <c r="P309" i="42172" s="1"/>
  <c r="V309" i="42172" s="1"/>
  <c r="T309" i="42172"/>
  <c r="N312" i="42172"/>
  <c r="T312" i="42172" s="1"/>
  <c r="P312" i="42172"/>
  <c r="V312" i="42172" s="1"/>
  <c r="R312" i="42172"/>
  <c r="N317" i="42172"/>
  <c r="P317" i="42172"/>
  <c r="R317" i="42172"/>
  <c r="T317" i="42172"/>
  <c r="V317" i="42172"/>
  <c r="N319" i="42172"/>
  <c r="R319" i="42172" s="1"/>
  <c r="P319" i="42172"/>
  <c r="V319" i="42172" s="1"/>
  <c r="N321" i="42172"/>
  <c r="P321" i="42172" s="1"/>
  <c r="R321" i="42172"/>
  <c r="T321" i="42172"/>
  <c r="N326" i="42172"/>
  <c r="R326" i="42172" s="1"/>
  <c r="P326" i="42172"/>
  <c r="N328" i="42172"/>
  <c r="P328" i="42172" s="1"/>
  <c r="N332" i="42172"/>
  <c r="R332" i="42172" s="1"/>
  <c r="P332" i="42172"/>
  <c r="V332" i="42172" s="1"/>
  <c r="N333" i="42172"/>
  <c r="P333" i="42172"/>
  <c r="R333" i="42172"/>
  <c r="T333" i="42172"/>
  <c r="V333" i="42172"/>
  <c r="W333" i="42172" s="1"/>
  <c r="N334" i="42172"/>
  <c r="T334" i="42172" s="1"/>
  <c r="N336" i="42172"/>
  <c r="T336" i="42172" s="1"/>
  <c r="P336" i="42172"/>
  <c r="V336" i="42172" s="1"/>
  <c r="R336" i="42172"/>
  <c r="N341" i="42172"/>
  <c r="T341" i="42172" s="1"/>
  <c r="N343" i="42172"/>
  <c r="P343" i="42172" s="1"/>
  <c r="T343" i="42172"/>
  <c r="N345" i="42172"/>
  <c r="P345" i="42172" s="1"/>
  <c r="V345" i="42172" s="1"/>
  <c r="N345" i="42173"/>
  <c r="N343" i="42173"/>
  <c r="T343" i="42173" s="1"/>
  <c r="N341" i="42173"/>
  <c r="R341" i="42173" s="1"/>
  <c r="N336" i="42173"/>
  <c r="T336" i="42173" s="1"/>
  <c r="N334" i="42173"/>
  <c r="R334" i="42173" s="1"/>
  <c r="N333" i="42173"/>
  <c r="P333" i="42173" s="1"/>
  <c r="V333" i="42173" s="1"/>
  <c r="W333" i="42173" s="1"/>
  <c r="N332" i="42173"/>
  <c r="T332" i="42173" s="1"/>
  <c r="T328" i="42173"/>
  <c r="R328" i="42173"/>
  <c r="N328" i="42173"/>
  <c r="P328" i="42173" s="1"/>
  <c r="V328" i="42173" s="1"/>
  <c r="W328" i="42173" s="1"/>
  <c r="N326" i="42173"/>
  <c r="R326" i="42173" s="1"/>
  <c r="N321" i="42173"/>
  <c r="R321" i="42173" s="1"/>
  <c r="N319" i="42173"/>
  <c r="R319" i="42173" s="1"/>
  <c r="N317" i="42173"/>
  <c r="P317" i="42173" s="1"/>
  <c r="V317" i="42173" s="1"/>
  <c r="W317" i="42173" s="1"/>
  <c r="N312" i="42173"/>
  <c r="R312" i="42173" s="1"/>
  <c r="N309" i="42173"/>
  <c r="P309" i="42173" s="1"/>
  <c r="V309" i="42173" s="1"/>
  <c r="W309" i="42173" s="1"/>
  <c r="N308" i="42173"/>
  <c r="P308" i="42173" s="1"/>
  <c r="N307" i="42173"/>
  <c r="T307" i="42173" s="1"/>
  <c r="N303" i="42173"/>
  <c r="N301" i="42173"/>
  <c r="T301" i="42173" s="1"/>
  <c r="N296" i="42173"/>
  <c r="N294" i="42173"/>
  <c r="T294" i="42173" s="1"/>
  <c r="N292" i="42173"/>
  <c r="R292" i="42173" s="1"/>
  <c r="N287" i="42173"/>
  <c r="T287" i="42173" s="1"/>
  <c r="N284" i="42173"/>
  <c r="R284" i="42173" s="1"/>
  <c r="N283" i="42173"/>
  <c r="N282" i="42173"/>
  <c r="T282" i="42173" s="1"/>
  <c r="N278" i="42173"/>
  <c r="R278" i="42173" s="1"/>
  <c r="N276" i="42173"/>
  <c r="P276" i="42173" s="1"/>
  <c r="N268" i="42173"/>
  <c r="N265" i="42173"/>
  <c r="P265" i="42173" s="1"/>
  <c r="V265" i="42173" s="1"/>
  <c r="N264" i="42173"/>
  <c r="T264" i="42173" s="1"/>
  <c r="N258" i="42173"/>
  <c r="P258" i="42173" s="1"/>
  <c r="N255" i="42173"/>
  <c r="T255" i="42173" s="1"/>
  <c r="N254" i="42173"/>
  <c r="P254" i="42173" s="1"/>
  <c r="N252" i="42173"/>
  <c r="T252" i="42173" s="1"/>
  <c r="N251" i="42173"/>
  <c r="P251" i="42173" s="1"/>
  <c r="N249" i="42173"/>
  <c r="T249" i="42173" s="1"/>
  <c r="N247" i="42173"/>
  <c r="T247" i="42173" s="1"/>
  <c r="N246" i="42173"/>
  <c r="N241" i="42173"/>
  <c r="T241" i="42173" s="1"/>
  <c r="N238" i="42173"/>
  <c r="N237" i="42173"/>
  <c r="R237" i="42173" s="1"/>
  <c r="N236" i="42173"/>
  <c r="R236" i="42173" s="1"/>
  <c r="N235" i="42173"/>
  <c r="R235" i="42173" s="1"/>
  <c r="N229" i="42173"/>
  <c r="T229" i="42173" s="1"/>
  <c r="N228" i="42173"/>
  <c r="P228" i="42173" s="1"/>
  <c r="N222" i="42173"/>
  <c r="T222" i="42173" s="1"/>
  <c r="N216" i="42173"/>
  <c r="R216" i="42173" s="1"/>
  <c r="N210" i="42173"/>
  <c r="T210" i="42173" s="1"/>
  <c r="N209" i="42173"/>
  <c r="R209" i="42173" s="1"/>
  <c r="N199" i="42173"/>
  <c r="T199" i="42173" s="1"/>
  <c r="N197" i="42173"/>
  <c r="N191" i="42173"/>
  <c r="T191" i="42173" s="1"/>
  <c r="N185" i="42173"/>
  <c r="R185" i="42173" s="1"/>
  <c r="N179" i="42173"/>
  <c r="N175" i="42173"/>
  <c r="T175" i="42173" s="1"/>
  <c r="N171" i="42173"/>
  <c r="R171" i="42173" s="1"/>
  <c r="N165" i="42173"/>
  <c r="R165" i="42173" s="1"/>
  <c r="N161" i="42173"/>
  <c r="T161" i="42173" s="1"/>
  <c r="N160" i="42173"/>
  <c r="T160" i="42173" s="1"/>
  <c r="N157" i="42173"/>
  <c r="T157" i="42173" s="1"/>
  <c r="N155" i="42173"/>
  <c r="P155" i="42173" s="1"/>
  <c r="N147" i="42173"/>
  <c r="T147" i="42173" s="1"/>
  <c r="N144" i="42173"/>
  <c r="R144" i="42173" s="1"/>
  <c r="N142" i="42173"/>
  <c r="N140" i="42173"/>
  <c r="T140" i="42173" s="1"/>
  <c r="N138" i="42173"/>
  <c r="N136" i="42173"/>
  <c r="R136" i="42173" s="1"/>
  <c r="N123" i="42173"/>
  <c r="T123" i="42173" s="1"/>
  <c r="N113" i="42173"/>
  <c r="N103" i="42173"/>
  <c r="T103" i="42173" s="1"/>
  <c r="N102" i="42173"/>
  <c r="T102" i="42173" s="1"/>
  <c r="N101" i="42173"/>
  <c r="T101" i="42173" s="1"/>
  <c r="N97" i="42173"/>
  <c r="R97" i="42173" s="1"/>
  <c r="N96" i="42173"/>
  <c r="N95" i="42173"/>
  <c r="T95" i="42173" s="1"/>
  <c r="N91" i="42173"/>
  <c r="T91" i="42173" s="1"/>
  <c r="N90" i="42173"/>
  <c r="N89" i="42173"/>
  <c r="R89" i="42173" s="1"/>
  <c r="N83" i="42173"/>
  <c r="T83" i="42173" s="1"/>
  <c r="N79" i="42173"/>
  <c r="T79" i="42173" s="1"/>
  <c r="N76" i="42173"/>
  <c r="T76" i="42173" s="1"/>
  <c r="N71" i="42173"/>
  <c r="N68" i="42173"/>
  <c r="T68" i="42173" s="1"/>
  <c r="N65" i="42173"/>
  <c r="R65" i="42173" s="1"/>
  <c r="N63" i="42173"/>
  <c r="P63" i="42173" s="1"/>
  <c r="V63" i="42173" s="1"/>
  <c r="N58" i="42173"/>
  <c r="N56" i="42173"/>
  <c r="T56" i="42173" s="1"/>
  <c r="N53" i="42173"/>
  <c r="R53" i="42173" s="1"/>
  <c r="N50" i="42173"/>
  <c r="R50" i="42173" s="1"/>
  <c r="N49" i="42173"/>
  <c r="N47" i="42173"/>
  <c r="T47" i="42173" s="1"/>
  <c r="N45" i="42173"/>
  <c r="N43" i="42173"/>
  <c r="P43" i="42173" s="1"/>
  <c r="V43" i="42173" s="1"/>
  <c r="N38" i="42173"/>
  <c r="T38" i="42173" s="1"/>
  <c r="N33" i="42173"/>
  <c r="T33" i="42173" s="1"/>
  <c r="N30" i="42173"/>
  <c r="P30" i="42173" s="1"/>
  <c r="N29" i="42173"/>
  <c r="T29" i="42173" s="1"/>
  <c r="N28" i="42173"/>
  <c r="P28" i="42173" s="1"/>
  <c r="V28" i="42173" s="1"/>
  <c r="W28" i="42173" s="1"/>
  <c r="N27" i="42173"/>
  <c r="R27" i="42173" s="1"/>
  <c r="N26" i="42173"/>
  <c r="T26" i="42173" s="1"/>
  <c r="N23" i="42173"/>
  <c r="T23" i="42173" s="1"/>
  <c r="N18" i="42173"/>
  <c r="T18" i="42173" s="1"/>
  <c r="N15" i="42173"/>
  <c r="T15" i="42173" s="1"/>
  <c r="N14" i="42173"/>
  <c r="N13" i="42173"/>
  <c r="N8" i="42173"/>
  <c r="N8" i="42172"/>
  <c r="R8" i="42172" s="1"/>
  <c r="R7" i="42172" s="1"/>
  <c r="P8" i="42172"/>
  <c r="P7" i="42172" s="1"/>
  <c r="N13" i="42172"/>
  <c r="P13" i="42172" s="1"/>
  <c r="R13" i="42172"/>
  <c r="N14" i="42172"/>
  <c r="P14" i="42172" s="1"/>
  <c r="N15" i="42172"/>
  <c r="R15" i="42172" s="1"/>
  <c r="N18" i="42172"/>
  <c r="N23" i="42172"/>
  <c r="P23" i="42172" s="1"/>
  <c r="V23" i="42172" s="1"/>
  <c r="W23" i="42172" s="1"/>
  <c r="N26" i="42172"/>
  <c r="R26" i="42172" s="1"/>
  <c r="P26" i="42172"/>
  <c r="V26" i="42172" s="1"/>
  <c r="N27" i="42172"/>
  <c r="T27" i="42172" s="1"/>
  <c r="P27" i="42172"/>
  <c r="N28" i="42172"/>
  <c r="P28" i="42172" s="1"/>
  <c r="N29" i="42172"/>
  <c r="P29" i="42172" s="1"/>
  <c r="R29" i="42172"/>
  <c r="T29" i="42172"/>
  <c r="N30" i="42172"/>
  <c r="R30" i="42172" s="1"/>
  <c r="P30" i="42172"/>
  <c r="V30" i="42172" s="1"/>
  <c r="N33" i="42172"/>
  <c r="T33" i="42172" s="1"/>
  <c r="P33" i="42172"/>
  <c r="R33" i="42172"/>
  <c r="N38" i="42172"/>
  <c r="T38" i="42172" s="1"/>
  <c r="P38" i="42172"/>
  <c r="R38" i="42172"/>
  <c r="N43" i="42172"/>
  <c r="P43" i="42172" s="1"/>
  <c r="N45" i="42172"/>
  <c r="P45" i="42172" s="1"/>
  <c r="V45" i="42172" s="1"/>
  <c r="N47" i="42172"/>
  <c r="P47" i="42172" s="1"/>
  <c r="N49" i="42172"/>
  <c r="N50" i="42172"/>
  <c r="N53" i="42172"/>
  <c r="P53" i="42172" s="1"/>
  <c r="V53" i="42172" s="1"/>
  <c r="N56" i="42172"/>
  <c r="P56" i="42172"/>
  <c r="N58" i="42172"/>
  <c r="R58" i="42172" s="1"/>
  <c r="N63" i="42172"/>
  <c r="R63" i="42172" s="1"/>
  <c r="P63" i="42172"/>
  <c r="V63" i="42172" s="1"/>
  <c r="N65" i="42172"/>
  <c r="P65" i="42172"/>
  <c r="N68" i="42172"/>
  <c r="P68" i="42172" s="1"/>
  <c r="V68" i="42172" s="1"/>
  <c r="N71" i="42172"/>
  <c r="N76" i="42172"/>
  <c r="T76" i="42172" s="1"/>
  <c r="R76" i="42172"/>
  <c r="N79" i="42172"/>
  <c r="P79" i="42172" s="1"/>
  <c r="N83" i="42172"/>
  <c r="P83" i="42172"/>
  <c r="R83" i="42172"/>
  <c r="T83" i="42172"/>
  <c r="V83" i="42172"/>
  <c r="N89" i="42172"/>
  <c r="P89" i="42172"/>
  <c r="N90" i="42172"/>
  <c r="P90" i="42172" s="1"/>
  <c r="N91" i="42172"/>
  <c r="N95" i="42172"/>
  <c r="T95" i="42172" s="1"/>
  <c r="P95" i="42172"/>
  <c r="V95" i="42172" s="1"/>
  <c r="W95" i="42172" s="1"/>
  <c r="R95" i="42172"/>
  <c r="N96" i="42172"/>
  <c r="T96" i="42172" s="1"/>
  <c r="N97" i="42172"/>
  <c r="N101" i="42172"/>
  <c r="R101" i="42172" s="1"/>
  <c r="P101" i="42172"/>
  <c r="V101" i="42172" s="1"/>
  <c r="N102" i="42172"/>
  <c r="P102" i="42172" s="1"/>
  <c r="N103" i="42172"/>
  <c r="P103" i="42172"/>
  <c r="R103" i="42172"/>
  <c r="T103" i="42172"/>
  <c r="N113" i="42172"/>
  <c r="N123" i="42172"/>
  <c r="P123" i="42172" s="1"/>
  <c r="N136" i="42172"/>
  <c r="P136" i="42172" s="1"/>
  <c r="N138" i="42172"/>
  <c r="T138" i="42172" s="1"/>
  <c r="P138" i="42172"/>
  <c r="R138" i="42172"/>
  <c r="N140" i="42172"/>
  <c r="R140" i="42172" s="1"/>
  <c r="P140" i="42172"/>
  <c r="V140" i="42172" s="1"/>
  <c r="N142" i="42172"/>
  <c r="N144" i="42172"/>
  <c r="P144" i="42172" s="1"/>
  <c r="N147" i="42172"/>
  <c r="N155" i="42172"/>
  <c r="T155" i="42172" s="1"/>
  <c r="N157" i="42172"/>
  <c r="P157" i="42172"/>
  <c r="R157" i="42172"/>
  <c r="T157" i="42172"/>
  <c r="N160" i="42172"/>
  <c r="P160" i="42172" s="1"/>
  <c r="V160" i="42172" s="1"/>
  <c r="T160" i="42172"/>
  <c r="N161" i="42172"/>
  <c r="P161" i="42172" s="1"/>
  <c r="V161" i="42172" s="1"/>
  <c r="W161" i="42172" s="1"/>
  <c r="N165" i="42172"/>
  <c r="R165" i="42172" s="1"/>
  <c r="N171" i="42172"/>
  <c r="P171" i="42172" s="1"/>
  <c r="V171" i="42172" s="1"/>
  <c r="N175" i="42172"/>
  <c r="N179" i="42172"/>
  <c r="P179" i="42172" s="1"/>
  <c r="N185" i="42172"/>
  <c r="P185" i="42172" s="1"/>
  <c r="N191" i="42172"/>
  <c r="P191" i="42172"/>
  <c r="N197" i="42172"/>
  <c r="T197" i="42172" s="1"/>
  <c r="P197" i="42172"/>
  <c r="R197" i="42172"/>
  <c r="N199" i="42172"/>
  <c r="T199" i="42172" s="1"/>
  <c r="N209" i="42172"/>
  <c r="P209" i="42172" s="1"/>
  <c r="R209" i="42172"/>
  <c r="N210" i="42172"/>
  <c r="P210" i="42172" s="1"/>
  <c r="V210" i="42172" s="1"/>
  <c r="N216" i="42172"/>
  <c r="P216" i="42172" s="1"/>
  <c r="V216" i="42172" s="1"/>
  <c r="N222" i="42172"/>
  <c r="P222" i="42172" s="1"/>
  <c r="V222" i="42172" s="1"/>
  <c r="N228" i="42172"/>
  <c r="R228" i="42172" s="1"/>
  <c r="N229" i="42172"/>
  <c r="R229" i="42172" s="1"/>
  <c r="P229" i="42172"/>
  <c r="T229" i="42172"/>
  <c r="V229" i="42172"/>
  <c r="W229" i="42172"/>
  <c r="N235" i="42172"/>
  <c r="R235" i="42172" s="1"/>
  <c r="P235" i="42172"/>
  <c r="V235" i="42172" s="1"/>
  <c r="N236" i="42172"/>
  <c r="T236" i="42172" s="1"/>
  <c r="N237" i="42172"/>
  <c r="R237" i="42172" s="1"/>
  <c r="N238" i="42172"/>
  <c r="P238" i="42172" s="1"/>
  <c r="N241" i="42172"/>
  <c r="P241" i="42172"/>
  <c r="N246" i="42172"/>
  <c r="P246" i="42172"/>
  <c r="V246" i="42172" s="1"/>
  <c r="W246" i="42172" s="1"/>
  <c r="R246" i="42172"/>
  <c r="T246" i="42172"/>
  <c r="N247" i="42172"/>
  <c r="T247" i="42172" s="1"/>
  <c r="R247" i="42172"/>
  <c r="N249" i="42172"/>
  <c r="T249" i="42172" s="1"/>
  <c r="P249" i="42172"/>
  <c r="V249" i="42172" s="1"/>
  <c r="N251" i="42172"/>
  <c r="P251" i="42172" s="1"/>
  <c r="N252" i="42172"/>
  <c r="P252" i="42172" s="1"/>
  <c r="N254" i="42172"/>
  <c r="N255" i="42172"/>
  <c r="P255" i="42172" s="1"/>
  <c r="N258" i="42172"/>
  <c r="R258" i="42172" s="1"/>
  <c r="P258" i="42172"/>
  <c r="V258" i="42172" s="1"/>
  <c r="N264" i="42172"/>
  <c r="R264" i="42172" s="1"/>
  <c r="P264" i="42172"/>
  <c r="V264" i="42172" s="1"/>
  <c r="N265" i="42172"/>
  <c r="T265" i="42172" s="1"/>
  <c r="N268" i="42172"/>
  <c r="T268" i="42172" s="1"/>
  <c r="T267" i="42172" s="1"/>
  <c r="A2" i="42171" a="1"/>
  <c r="A2" i="42171" s="1"/>
  <c r="B2" i="42171"/>
  <c r="B5" i="42171"/>
  <c r="B6" i="42171"/>
  <c r="B7" i="42171"/>
  <c r="B8" i="42171"/>
  <c r="B9" i="42171"/>
  <c r="B10" i="42171"/>
  <c r="B11" i="42171"/>
  <c r="B12" i="42171"/>
  <c r="B13" i="42171"/>
  <c r="B14" i="42171"/>
  <c r="B15" i="42171"/>
  <c r="B16" i="42171"/>
  <c r="B17" i="42171"/>
  <c r="B18" i="42171"/>
  <c r="B19" i="42171"/>
  <c r="B20" i="42171"/>
  <c r="B21" i="42171"/>
  <c r="B22" i="42171"/>
  <c r="B23" i="42171"/>
  <c r="B24" i="42171"/>
  <c r="B25" i="42171"/>
  <c r="B26" i="42171"/>
  <c r="B27" i="42171"/>
  <c r="B28" i="42171"/>
  <c r="B29" i="42171"/>
  <c r="B30" i="42171"/>
  <c r="B31" i="42171"/>
  <c r="B32" i="42171"/>
  <c r="B33" i="42171"/>
  <c r="B34" i="42171"/>
  <c r="B35" i="42171"/>
  <c r="B36" i="42171"/>
  <c r="B37" i="42171"/>
  <c r="B38" i="42171"/>
  <c r="D44" i="42171"/>
  <c r="T317" i="42173" l="1"/>
  <c r="T284" i="42173"/>
  <c r="P341" i="42173"/>
  <c r="V341" i="42173" s="1"/>
  <c r="W341" i="42173" s="1"/>
  <c r="T341" i="42173"/>
  <c r="R43" i="42173"/>
  <c r="T309" i="42173"/>
  <c r="P102" i="42173"/>
  <c r="V102" i="42173" s="1"/>
  <c r="W102" i="42173" s="1"/>
  <c r="R309" i="42173"/>
  <c r="R102" i="42173"/>
  <c r="T235" i="42173"/>
  <c r="T43" i="42173"/>
  <c r="R317" i="42173"/>
  <c r="R316" i="42173" s="1"/>
  <c r="R315" i="42173" s="1"/>
  <c r="T278" i="42173"/>
  <c r="T53" i="42173"/>
  <c r="T63" i="42173"/>
  <c r="T209" i="42173"/>
  <c r="T136" i="42173"/>
  <c r="R228" i="42173"/>
  <c r="T144" i="42173"/>
  <c r="T27" i="42173"/>
  <c r="P136" i="42173"/>
  <c r="V136" i="42173" s="1"/>
  <c r="R258" i="42173"/>
  <c r="T258" i="42173"/>
  <c r="R30" i="42173"/>
  <c r="T30" i="42173"/>
  <c r="R265" i="42173"/>
  <c r="T265" i="42173"/>
  <c r="T228" i="42173"/>
  <c r="R63" i="42173"/>
  <c r="T97" i="42173"/>
  <c r="T75" i="42173"/>
  <c r="P76" i="42173"/>
  <c r="P249" i="42173"/>
  <c r="V249" i="42173" s="1"/>
  <c r="W249" i="42173" s="1"/>
  <c r="P23" i="42173"/>
  <c r="V23" i="42173" s="1"/>
  <c r="W23" i="42173" s="1"/>
  <c r="P56" i="42173"/>
  <c r="V56" i="42173" s="1"/>
  <c r="W56" i="42173" s="1"/>
  <c r="R76" i="42173"/>
  <c r="R75" i="42173" s="1"/>
  <c r="P160" i="42173"/>
  <c r="V160" i="42173" s="1"/>
  <c r="T185" i="42173"/>
  <c r="R249" i="42173"/>
  <c r="P282" i="42173"/>
  <c r="V282" i="42173" s="1"/>
  <c r="R23" i="42173"/>
  <c r="R56" i="42173"/>
  <c r="P101" i="42173"/>
  <c r="R160" i="42173"/>
  <c r="P229" i="42173"/>
  <c r="V229" i="42173" s="1"/>
  <c r="W229" i="42173" s="1"/>
  <c r="P264" i="42173"/>
  <c r="V264" i="42173" s="1"/>
  <c r="W264" i="42173" s="1"/>
  <c r="R282" i="42173"/>
  <c r="P38" i="42173"/>
  <c r="V38" i="42173" s="1"/>
  <c r="W38" i="42173" s="1"/>
  <c r="R101" i="42173"/>
  <c r="R229" i="42173"/>
  <c r="R264" i="42173"/>
  <c r="R38" i="42173"/>
  <c r="P79" i="42173"/>
  <c r="V79" i="42173" s="1"/>
  <c r="T312" i="42173"/>
  <c r="P332" i="42173"/>
  <c r="V332" i="42173" s="1"/>
  <c r="W332" i="42173" s="1"/>
  <c r="P343" i="42173"/>
  <c r="V343" i="42173" s="1"/>
  <c r="W343" i="42173" s="1"/>
  <c r="R79" i="42173"/>
  <c r="P161" i="42173"/>
  <c r="V161" i="42173" s="1"/>
  <c r="W161" i="42173" s="1"/>
  <c r="P252" i="42173"/>
  <c r="V252" i="42173" s="1"/>
  <c r="W252" i="42173" s="1"/>
  <c r="R332" i="42173"/>
  <c r="R343" i="42173"/>
  <c r="P27" i="42173"/>
  <c r="V27" i="42173" s="1"/>
  <c r="W27" i="42173" s="1"/>
  <c r="P144" i="42173"/>
  <c r="V144" i="42173" s="1"/>
  <c r="W144" i="42173" s="1"/>
  <c r="R161" i="42173"/>
  <c r="P209" i="42173"/>
  <c r="V209" i="42173" s="1"/>
  <c r="W209" i="42173" s="1"/>
  <c r="P235" i="42173"/>
  <c r="R252" i="42173"/>
  <c r="P284" i="42173"/>
  <c r="V284" i="42173" s="1"/>
  <c r="W284" i="42173" s="1"/>
  <c r="R210" i="42173"/>
  <c r="T89" i="42173"/>
  <c r="T319" i="42173"/>
  <c r="P210" i="42173"/>
  <c r="V210" i="42173" s="1"/>
  <c r="W210" i="42173" s="1"/>
  <c r="W43" i="42173"/>
  <c r="P147" i="42173"/>
  <c r="R147" i="42173"/>
  <c r="T28" i="42173"/>
  <c r="P95" i="42173"/>
  <c r="V95" i="42173" s="1"/>
  <c r="W95" i="42173" s="1"/>
  <c r="P171" i="42173"/>
  <c r="V171" i="42173" s="1"/>
  <c r="W171" i="42173" s="1"/>
  <c r="P255" i="42173"/>
  <c r="V255" i="42173" s="1"/>
  <c r="W255" i="42173" s="1"/>
  <c r="P334" i="42173"/>
  <c r="V334" i="42173" s="1"/>
  <c r="W334" i="42173" s="1"/>
  <c r="R255" i="42173"/>
  <c r="T171" i="42173"/>
  <c r="T334" i="42173"/>
  <c r="P29" i="42173"/>
  <c r="V29" i="42173" s="1"/>
  <c r="W29" i="42173" s="1"/>
  <c r="T155" i="42173"/>
  <c r="T146" i="42173" s="1"/>
  <c r="P222" i="42173"/>
  <c r="V222" i="42173" s="1"/>
  <c r="W222" i="42173" s="1"/>
  <c r="T237" i="42173"/>
  <c r="R276" i="42173"/>
  <c r="R275" i="42173" s="1"/>
  <c r="T321" i="42173"/>
  <c r="P236" i="42173"/>
  <c r="V236" i="42173" s="1"/>
  <c r="T333" i="42173"/>
  <c r="T254" i="42173"/>
  <c r="R28" i="42173"/>
  <c r="P103" i="42173"/>
  <c r="V103" i="42173" s="1"/>
  <c r="W103" i="42173" s="1"/>
  <c r="T236" i="42173"/>
  <c r="R103" i="42173"/>
  <c r="T65" i="42173"/>
  <c r="T216" i="42173"/>
  <c r="R29" i="42173"/>
  <c r="T276" i="42173"/>
  <c r="R325" i="42173"/>
  <c r="P336" i="42173"/>
  <c r="R333" i="42173"/>
  <c r="T165" i="42173"/>
  <c r="T159" i="42173" s="1"/>
  <c r="P65" i="42173"/>
  <c r="V65" i="42173" s="1"/>
  <c r="W65" i="42173" s="1"/>
  <c r="R95" i="42173"/>
  <c r="P50" i="42173"/>
  <c r="V50" i="42173" s="1"/>
  <c r="W50" i="42173" s="1"/>
  <c r="T50" i="42173"/>
  <c r="T292" i="42173"/>
  <c r="P165" i="42173"/>
  <c r="V165" i="42173" s="1"/>
  <c r="W165" i="42173" s="1"/>
  <c r="R254" i="42173"/>
  <c r="P237" i="42173"/>
  <c r="P321" i="42173"/>
  <c r="V321" i="42173" s="1"/>
  <c r="W321" i="42173" s="1"/>
  <c r="R155" i="42173"/>
  <c r="P68" i="42173"/>
  <c r="V68" i="42173" s="1"/>
  <c r="W68" i="42173" s="1"/>
  <c r="P123" i="42173"/>
  <c r="V123" i="42173" s="1"/>
  <c r="W123" i="42173" s="1"/>
  <c r="P175" i="42173"/>
  <c r="V175" i="42173" s="1"/>
  <c r="W175" i="42173" s="1"/>
  <c r="R222" i="42173"/>
  <c r="P15" i="42173"/>
  <c r="R68" i="42173"/>
  <c r="R123" i="42173"/>
  <c r="P157" i="42173"/>
  <c r="V157" i="42173" s="1"/>
  <c r="W157" i="42173" s="1"/>
  <c r="R175" i="42173"/>
  <c r="R308" i="42173"/>
  <c r="T326" i="42173"/>
  <c r="T325" i="42173" s="1"/>
  <c r="R336" i="42173"/>
  <c r="R331" i="42173" s="1"/>
  <c r="R15" i="42173"/>
  <c r="P97" i="42173"/>
  <c r="V97" i="42173" s="1"/>
  <c r="W97" i="42173" s="1"/>
  <c r="R157" i="42173"/>
  <c r="P278" i="42173"/>
  <c r="V278" i="42173" s="1"/>
  <c r="W278" i="42173" s="1"/>
  <c r="T308" i="42173"/>
  <c r="T332" i="42172"/>
  <c r="R249" i="42172"/>
  <c r="P58" i="42172"/>
  <c r="V58" i="42172" s="1"/>
  <c r="R27" i="42172"/>
  <c r="W317" i="42172"/>
  <c r="W332" i="42172"/>
  <c r="T303" i="42172"/>
  <c r="T53" i="42172"/>
  <c r="T26" i="42172"/>
  <c r="V343" i="42172"/>
  <c r="W343" i="42172" s="1"/>
  <c r="W235" i="42172"/>
  <c r="T345" i="42172"/>
  <c r="T340" i="42172" s="1"/>
  <c r="T339" i="42172" s="1"/>
  <c r="R251" i="42172"/>
  <c r="T235" i="42172"/>
  <c r="V197" i="42172"/>
  <c r="W197" i="42172" s="1"/>
  <c r="T8" i="42172"/>
  <c r="T7" i="42172" s="1"/>
  <c r="R345" i="42172"/>
  <c r="T251" i="42172"/>
  <c r="V8" i="42172"/>
  <c r="V7" i="42172" s="1"/>
  <c r="E7" i="42171" s="1"/>
  <c r="R268" i="42172"/>
  <c r="R267" i="42172" s="1"/>
  <c r="D22" i="42171" s="1"/>
  <c r="R343" i="42172"/>
  <c r="P268" i="42172"/>
  <c r="P267" i="42172" s="1"/>
  <c r="C22" i="42171" s="1"/>
  <c r="R90" i="42172"/>
  <c r="R328" i="42172"/>
  <c r="R265" i="42172"/>
  <c r="R257" i="42172" s="1"/>
  <c r="D21" i="42171" s="1"/>
  <c r="R53" i="42172"/>
  <c r="R283" i="42172"/>
  <c r="P265" i="42172"/>
  <c r="V265" i="42172" s="1"/>
  <c r="W265" i="42172" s="1"/>
  <c r="P228" i="42172"/>
  <c r="V228" i="42172" s="1"/>
  <c r="W228" i="42172" s="1"/>
  <c r="R325" i="42172"/>
  <c r="T210" i="42172"/>
  <c r="R160" i="42172"/>
  <c r="R334" i="42172"/>
  <c r="R331" i="42172" s="1"/>
  <c r="R210" i="42172"/>
  <c r="T102" i="42172"/>
  <c r="T45" i="42172"/>
  <c r="P334" i="42172"/>
  <c r="P331" i="42172" s="1"/>
  <c r="T276" i="42172"/>
  <c r="T255" i="42172"/>
  <c r="R102" i="42172"/>
  <c r="R79" i="42172"/>
  <c r="R75" i="42172" s="1"/>
  <c r="D13" i="42171" s="1"/>
  <c r="P15" i="42172"/>
  <c r="V15" i="42172" s="1"/>
  <c r="P296" i="42172"/>
  <c r="V296" i="42172" s="1"/>
  <c r="W296" i="42172" s="1"/>
  <c r="R276" i="42172"/>
  <c r="R255" i="42172"/>
  <c r="P237" i="42172"/>
  <c r="V237" i="42172" s="1"/>
  <c r="V79" i="42172"/>
  <c r="W79" i="42172" s="1"/>
  <c r="V276" i="42172"/>
  <c r="W276" i="42172"/>
  <c r="V308" i="42172"/>
  <c r="W308" i="42172" s="1"/>
  <c r="T216" i="42172"/>
  <c r="T237" i="42172"/>
  <c r="R216" i="42172"/>
  <c r="R155" i="42172"/>
  <c r="W312" i="42172"/>
  <c r="T296" i="42172"/>
  <c r="T282" i="42172"/>
  <c r="P155" i="42172"/>
  <c r="T79" i="42172"/>
  <c r="T75" i="42172" s="1"/>
  <c r="T328" i="42172"/>
  <c r="T171" i="42172"/>
  <c r="T23" i="42172"/>
  <c r="W336" i="42172"/>
  <c r="R171" i="42172"/>
  <c r="P96" i="42172"/>
  <c r="V96" i="42172" s="1"/>
  <c r="R23" i="42172"/>
  <c r="R309" i="42172"/>
  <c r="P325" i="42172"/>
  <c r="W284" i="42172"/>
  <c r="T161" i="42172"/>
  <c r="T308" i="42172"/>
  <c r="R161" i="42172"/>
  <c r="R308" i="42172"/>
  <c r="P199" i="42172"/>
  <c r="V199" i="42172" s="1"/>
  <c r="T13" i="42172"/>
  <c r="P306" i="42172"/>
  <c r="V307" i="42172"/>
  <c r="W307" i="42172"/>
  <c r="V278" i="42172"/>
  <c r="W292" i="42172"/>
  <c r="P316" i="42172"/>
  <c r="P315" i="42172" s="1"/>
  <c r="T307" i="42172"/>
  <c r="T278" i="42172"/>
  <c r="R341" i="42172"/>
  <c r="R307" i="42172"/>
  <c r="R278" i="42172"/>
  <c r="P341" i="42172"/>
  <c r="P340" i="42172" s="1"/>
  <c r="P339" i="42172" s="1"/>
  <c r="W345" i="42172"/>
  <c r="T326" i="42172"/>
  <c r="W309" i="42172"/>
  <c r="W283" i="42172"/>
  <c r="V326" i="42172"/>
  <c r="W326" i="42172" s="1"/>
  <c r="V28" i="42172"/>
  <c r="W28" i="42172" s="1"/>
  <c r="V43" i="42172"/>
  <c r="W43" i="42172" s="1"/>
  <c r="W319" i="42172"/>
  <c r="P50" i="42172"/>
  <c r="R50" i="42172"/>
  <c r="T50" i="42172"/>
  <c r="T28" i="42172"/>
  <c r="T331" i="42172"/>
  <c r="P275" i="42172"/>
  <c r="T165" i="42172"/>
  <c r="R28" i="42172"/>
  <c r="T319" i="42172"/>
  <c r="T316" i="42172" s="1"/>
  <c r="T315" i="42172" s="1"/>
  <c r="P294" i="42172"/>
  <c r="R294" i="42172"/>
  <c r="R291" i="42172" s="1"/>
  <c r="R290" i="42172" s="1"/>
  <c r="T294" i="42172"/>
  <c r="R199" i="42172"/>
  <c r="P165" i="42172"/>
  <c r="P287" i="42172"/>
  <c r="R287" i="42172"/>
  <c r="T287" i="42172"/>
  <c r="V157" i="42172"/>
  <c r="W157" i="42172"/>
  <c r="V251" i="42172"/>
  <c r="W251" i="42172" s="1"/>
  <c r="P71" i="42172"/>
  <c r="V71" i="42172" s="1"/>
  <c r="R71" i="42172"/>
  <c r="T71" i="42172"/>
  <c r="T68" i="42172"/>
  <c r="V328" i="42172"/>
  <c r="W328" i="42172" s="1"/>
  <c r="P301" i="42172"/>
  <c r="R301" i="42172"/>
  <c r="R300" i="42172" s="1"/>
  <c r="T301" i="42172"/>
  <c r="T264" i="42172"/>
  <c r="R68" i="42172"/>
  <c r="R43" i="42172"/>
  <c r="W26" i="42172"/>
  <c r="R91" i="42172"/>
  <c r="T91" i="42172"/>
  <c r="V103" i="42172"/>
  <c r="W103" i="42172" s="1"/>
  <c r="T175" i="42172"/>
  <c r="P175" i="42172"/>
  <c r="P159" i="42172" s="1"/>
  <c r="C17" i="42171" s="1"/>
  <c r="R175" i="42172"/>
  <c r="P18" i="42172"/>
  <c r="V18" i="42172" s="1"/>
  <c r="R18" i="42172"/>
  <c r="T18" i="42172"/>
  <c r="V321" i="42172"/>
  <c r="V316" i="42172" s="1"/>
  <c r="V315" i="42172" s="1"/>
  <c r="W321" i="42172"/>
  <c r="W210" i="42172"/>
  <c r="T43" i="42172"/>
  <c r="P91" i="42172"/>
  <c r="R316" i="42172"/>
  <c r="R315" i="42172" s="1"/>
  <c r="D32" i="42171" s="1"/>
  <c r="W216" i="42172"/>
  <c r="V252" i="42172"/>
  <c r="W252" i="42172"/>
  <c r="W140" i="42172"/>
  <c r="W63" i="42172"/>
  <c r="W15" i="42172"/>
  <c r="T252" i="42172"/>
  <c r="R45" i="42172"/>
  <c r="R252" i="42172"/>
  <c r="T238" i="42172"/>
  <c r="T140" i="42172"/>
  <c r="W83" i="42172"/>
  <c r="T63" i="42172"/>
  <c r="T15" i="42172"/>
  <c r="R238" i="42172"/>
  <c r="R96" i="42172"/>
  <c r="V185" i="42172"/>
  <c r="W185" i="42172" s="1"/>
  <c r="V14" i="42172"/>
  <c r="W14" i="42172"/>
  <c r="V179" i="42172"/>
  <c r="W179" i="42172" s="1"/>
  <c r="V136" i="42172"/>
  <c r="W136" i="42172" s="1"/>
  <c r="V144" i="42172"/>
  <c r="W144" i="42172"/>
  <c r="V123" i="42172"/>
  <c r="W123" i="42172"/>
  <c r="V209" i="42172"/>
  <c r="W209" i="42172" s="1"/>
  <c r="V47" i="42172"/>
  <c r="W47" i="42172" s="1"/>
  <c r="V238" i="42172"/>
  <c r="W238" i="42172" s="1"/>
  <c r="V13" i="42172"/>
  <c r="W258" i="42172"/>
  <c r="W101" i="42172"/>
  <c r="P76" i="42172"/>
  <c r="V76" i="42172" s="1"/>
  <c r="V75" i="42172" s="1"/>
  <c r="E13" i="42171" s="1"/>
  <c r="W58" i="42172"/>
  <c r="W30" i="42172"/>
  <c r="W249" i="42172"/>
  <c r="T185" i="42172"/>
  <c r="T136" i="42172"/>
  <c r="T47" i="42172"/>
  <c r="T14" i="42172"/>
  <c r="T258" i="42172"/>
  <c r="T228" i="42172"/>
  <c r="R185" i="42172"/>
  <c r="R136" i="42172"/>
  <c r="T101" i="42172"/>
  <c r="T58" i="42172"/>
  <c r="R47" i="42172"/>
  <c r="T30" i="42172"/>
  <c r="R14" i="42172"/>
  <c r="W264" i="42172"/>
  <c r="T209" i="42172"/>
  <c r="T90" i="42172"/>
  <c r="T123" i="42172"/>
  <c r="T222" i="42172"/>
  <c r="T179" i="42172"/>
  <c r="T144" i="42172"/>
  <c r="P247" i="42172"/>
  <c r="V247" i="42172" s="1"/>
  <c r="W247" i="42172" s="1"/>
  <c r="R236" i="42172"/>
  <c r="R222" i="42172"/>
  <c r="R179" i="42172"/>
  <c r="R144" i="42172"/>
  <c r="R123" i="42172"/>
  <c r="W68" i="42172"/>
  <c r="W53" i="42172"/>
  <c r="P236" i="42172"/>
  <c r="T303" i="42173"/>
  <c r="T300" i="42173" s="1"/>
  <c r="R303" i="42173"/>
  <c r="P303" i="42173"/>
  <c r="V251" i="42173"/>
  <c r="W251" i="42173" s="1"/>
  <c r="T45" i="42173"/>
  <c r="R45" i="42173"/>
  <c r="P45" i="42173"/>
  <c r="T8" i="42173"/>
  <c r="T7" i="42173" s="1"/>
  <c r="P8" i="42173"/>
  <c r="R8" i="42173"/>
  <c r="R7" i="42173" s="1"/>
  <c r="P47" i="42173"/>
  <c r="T96" i="42173"/>
  <c r="R96" i="42173"/>
  <c r="R47" i="42173"/>
  <c r="P96" i="42173"/>
  <c r="P26" i="42173"/>
  <c r="R26" i="42173"/>
  <c r="V308" i="42173"/>
  <c r="W308" i="42173" s="1"/>
  <c r="T49" i="42173"/>
  <c r="R49" i="42173"/>
  <c r="P49" i="42173"/>
  <c r="P83" i="42173"/>
  <c r="V155" i="42173"/>
  <c r="W155" i="42173" s="1"/>
  <c r="T197" i="42173"/>
  <c r="R197" i="42173"/>
  <c r="P197" i="42173"/>
  <c r="R83" i="42173"/>
  <c r="P294" i="42173"/>
  <c r="P18" i="42173"/>
  <c r="T142" i="42173"/>
  <c r="R142" i="42173"/>
  <c r="P142" i="42173"/>
  <c r="V30" i="42173"/>
  <c r="W30" i="42173" s="1"/>
  <c r="T58" i="42173"/>
  <c r="R58" i="42173"/>
  <c r="P58" i="42173"/>
  <c r="V276" i="42173"/>
  <c r="V275" i="42173" s="1"/>
  <c r="P307" i="42173"/>
  <c r="T251" i="42173"/>
  <c r="R251" i="42173"/>
  <c r="R307" i="42173"/>
  <c r="P33" i="42173"/>
  <c r="R33" i="42173"/>
  <c r="R294" i="42173"/>
  <c r="W265" i="42173"/>
  <c r="T138" i="42173"/>
  <c r="R138" i="42173"/>
  <c r="P138" i="42173"/>
  <c r="V254" i="42173"/>
  <c r="W254" i="42173" s="1"/>
  <c r="R18" i="42173"/>
  <c r="T246" i="42173"/>
  <c r="R246" i="42173"/>
  <c r="P246" i="42173"/>
  <c r="T283" i="42173"/>
  <c r="R283" i="42173"/>
  <c r="T71" i="42173"/>
  <c r="R71" i="42173"/>
  <c r="P71" i="42173"/>
  <c r="P283" i="42173"/>
  <c r="T179" i="42173"/>
  <c r="R179" i="42173"/>
  <c r="V228" i="42173"/>
  <c r="W228" i="42173" s="1"/>
  <c r="T296" i="42173"/>
  <c r="R296" i="42173"/>
  <c r="P296" i="42173"/>
  <c r="P140" i="42173"/>
  <c r="P179" i="42173"/>
  <c r="T113" i="42173"/>
  <c r="R113" i="42173"/>
  <c r="R140" i="42173"/>
  <c r="T238" i="42173"/>
  <c r="R238" i="42173"/>
  <c r="P238" i="42173"/>
  <c r="P287" i="42173"/>
  <c r="P89" i="42173"/>
  <c r="P113" i="42173"/>
  <c r="P185" i="42173"/>
  <c r="T268" i="42173"/>
  <c r="T267" i="42173" s="1"/>
  <c r="R268" i="42173"/>
  <c r="R267" i="42173" s="1"/>
  <c r="R287" i="42173"/>
  <c r="P268" i="42173"/>
  <c r="T13" i="42173"/>
  <c r="R13" i="42173"/>
  <c r="P13" i="42173"/>
  <c r="T90" i="42173"/>
  <c r="R90" i="42173"/>
  <c r="P90" i="42173"/>
  <c r="V258" i="42173"/>
  <c r="P191" i="42173"/>
  <c r="T14" i="42173"/>
  <c r="R14" i="42173"/>
  <c r="P14" i="42173"/>
  <c r="W63" i="42173"/>
  <c r="R191" i="42173"/>
  <c r="P241" i="42173"/>
  <c r="P301" i="42173"/>
  <c r="R241" i="42173"/>
  <c r="P292" i="42173"/>
  <c r="R301" i="42173"/>
  <c r="T345" i="42173"/>
  <c r="R345" i="42173"/>
  <c r="P345" i="42173"/>
  <c r="P91" i="42173"/>
  <c r="P199" i="42173"/>
  <c r="P247" i="42173"/>
  <c r="P53" i="42173"/>
  <c r="R91" i="42173"/>
  <c r="R199" i="42173"/>
  <c r="P216" i="42173"/>
  <c r="R247" i="42173"/>
  <c r="P312" i="42173"/>
  <c r="P319" i="42173"/>
  <c r="P326" i="42173"/>
  <c r="P147" i="42172"/>
  <c r="R147" i="42172"/>
  <c r="T147" i="42172"/>
  <c r="T146" i="42172" s="1"/>
  <c r="P97" i="42172"/>
  <c r="R97" i="42172"/>
  <c r="T97" i="42172"/>
  <c r="V56" i="42172"/>
  <c r="W56" i="42172" s="1"/>
  <c r="P254" i="42172"/>
  <c r="R254" i="42172"/>
  <c r="T254" i="42172"/>
  <c r="R56" i="42172"/>
  <c r="T56" i="42172"/>
  <c r="P22" i="42172"/>
  <c r="W45" i="42172"/>
  <c r="V90" i="42172"/>
  <c r="W90" i="42172" s="1"/>
  <c r="P113" i="42172"/>
  <c r="R113" i="42172"/>
  <c r="T113" i="42172"/>
  <c r="W171" i="42172"/>
  <c r="V65" i="42172"/>
  <c r="W65" i="42172"/>
  <c r="R65" i="42172"/>
  <c r="T65" i="42172"/>
  <c r="D7" i="42171"/>
  <c r="V191" i="42172"/>
  <c r="C7" i="42171"/>
  <c r="V138" i="42172"/>
  <c r="W138" i="42172" s="1"/>
  <c r="V33" i="42172"/>
  <c r="W33" i="42172"/>
  <c r="V27" i="42172"/>
  <c r="W27" i="42172"/>
  <c r="R191" i="42172"/>
  <c r="T191" i="42172"/>
  <c r="V89" i="42172"/>
  <c r="W89" i="42172" s="1"/>
  <c r="V241" i="42172"/>
  <c r="P49" i="42172"/>
  <c r="R49" i="42172"/>
  <c r="T49" i="42172"/>
  <c r="W222" i="42172"/>
  <c r="V102" i="42172"/>
  <c r="W102" i="42172" s="1"/>
  <c r="R241" i="42172"/>
  <c r="T241" i="42172"/>
  <c r="V29" i="42172"/>
  <c r="W29" i="42172"/>
  <c r="P142" i="42172"/>
  <c r="R142" i="42172"/>
  <c r="T142" i="42172"/>
  <c r="V38" i="42172"/>
  <c r="W38" i="42172"/>
  <c r="V255" i="42172"/>
  <c r="W255" i="42172" s="1"/>
  <c r="W160" i="42172"/>
  <c r="R89" i="42172"/>
  <c r="T89" i="42172"/>
  <c r="A3" i="42171" a="1"/>
  <c r="A3" i="42171" s="1"/>
  <c r="T331" i="42173" l="1"/>
  <c r="T324" i="42173" s="1"/>
  <c r="P275" i="42173"/>
  <c r="R159" i="42173"/>
  <c r="R281" i="42173"/>
  <c r="R274" i="42173" s="1"/>
  <c r="T281" i="42173"/>
  <c r="T22" i="42173"/>
  <c r="P340" i="42173"/>
  <c r="P339" i="42173" s="1"/>
  <c r="P331" i="42173"/>
  <c r="T275" i="42173"/>
  <c r="T274" i="42173" s="1"/>
  <c r="T291" i="42173"/>
  <c r="T290" i="42173" s="1"/>
  <c r="R257" i="42173"/>
  <c r="W136" i="42173"/>
  <c r="T306" i="42173"/>
  <c r="T299" i="42173" s="1"/>
  <c r="T340" i="42173"/>
  <c r="T339" i="42173" s="1"/>
  <c r="T62" i="42173"/>
  <c r="P146" i="42173"/>
  <c r="R324" i="42173"/>
  <c r="R146" i="42173"/>
  <c r="R300" i="42173"/>
  <c r="T215" i="42173"/>
  <c r="R62" i="42173"/>
  <c r="T316" i="42173"/>
  <c r="T315" i="42173" s="1"/>
  <c r="V336" i="42173"/>
  <c r="W336" i="42173" s="1"/>
  <c r="W331" i="42173" s="1"/>
  <c r="T82" i="42173"/>
  <c r="T240" i="42173"/>
  <c r="V15" i="42173"/>
  <c r="W15" i="42173" s="1"/>
  <c r="T257" i="42173"/>
  <c r="R22" i="42173"/>
  <c r="V235" i="42173"/>
  <c r="W235" i="42173" s="1"/>
  <c r="P75" i="42173"/>
  <c r="V76" i="42173"/>
  <c r="V75" i="42173" s="1"/>
  <c r="V237" i="42173"/>
  <c r="W237" i="42173" s="1"/>
  <c r="W79" i="42173"/>
  <c r="P159" i="42173"/>
  <c r="R178" i="42173"/>
  <c r="T178" i="42173"/>
  <c r="V257" i="42173"/>
  <c r="R291" i="42173"/>
  <c r="R290" i="42173" s="1"/>
  <c r="W236" i="42173"/>
  <c r="V101" i="42173"/>
  <c r="W101" i="42173" s="1"/>
  <c r="V147" i="42173"/>
  <c r="W147" i="42173" s="1"/>
  <c r="W146" i="42173" s="1"/>
  <c r="P62" i="42173"/>
  <c r="R215" i="42173"/>
  <c r="R306" i="42173"/>
  <c r="R340" i="42173"/>
  <c r="R339" i="42173" s="1"/>
  <c r="P257" i="42173"/>
  <c r="C36" i="42171"/>
  <c r="P324" i="42172"/>
  <c r="T281" i="42172"/>
  <c r="D33" i="42171"/>
  <c r="V334" i="42172"/>
  <c r="V331" i="42172" s="1"/>
  <c r="E36" i="42171" s="1"/>
  <c r="W8" i="42172"/>
  <c r="W7" i="42172" s="1"/>
  <c r="F7" i="42171" s="1"/>
  <c r="P178" i="42172"/>
  <c r="C18" i="42171" s="1"/>
  <c r="R275" i="42172"/>
  <c r="D25" i="42171" s="1"/>
  <c r="P215" i="42172"/>
  <c r="C19" i="42171" s="1"/>
  <c r="R340" i="42172"/>
  <c r="R339" i="42172" s="1"/>
  <c r="D37" i="42171" s="1"/>
  <c r="V268" i="42172"/>
  <c r="V267" i="42172" s="1"/>
  <c r="E22" i="42171" s="1"/>
  <c r="T300" i="42172"/>
  <c r="W237" i="42172"/>
  <c r="T275" i="42172"/>
  <c r="R324" i="42172"/>
  <c r="D34" i="42171" s="1"/>
  <c r="P257" i="42172"/>
  <c r="C21" i="42171" s="1"/>
  <c r="T291" i="42172"/>
  <c r="T290" i="42172" s="1"/>
  <c r="R274" i="42172"/>
  <c r="R306" i="42172"/>
  <c r="D31" i="42171" s="1"/>
  <c r="R299" i="42172"/>
  <c r="D29" i="42171" s="1"/>
  <c r="W96" i="42172"/>
  <c r="T306" i="42172"/>
  <c r="W316" i="42172"/>
  <c r="W315" i="42172" s="1"/>
  <c r="W199" i="42172"/>
  <c r="T215" i="42172"/>
  <c r="V275" i="42172"/>
  <c r="E25" i="42171" s="1"/>
  <c r="R281" i="42172"/>
  <c r="D26" i="42171" s="1"/>
  <c r="R178" i="42172"/>
  <c r="D18" i="42171" s="1"/>
  <c r="R22" i="42172"/>
  <c r="T159" i="42172"/>
  <c r="V155" i="42172"/>
  <c r="W155" i="42172"/>
  <c r="R12" i="42172"/>
  <c r="D8" i="42171" s="1"/>
  <c r="R159" i="42172"/>
  <c r="D17" i="42171" s="1"/>
  <c r="V306" i="42172"/>
  <c r="E31" i="42171" s="1"/>
  <c r="R146" i="42172"/>
  <c r="D16" i="42171" s="1"/>
  <c r="T257" i="42172"/>
  <c r="R215" i="42172"/>
  <c r="D19" i="42171" s="1"/>
  <c r="T12" i="42172"/>
  <c r="T6" i="42172" s="1"/>
  <c r="T325" i="42172"/>
  <c r="V325" i="42172"/>
  <c r="E35" i="42171" s="1"/>
  <c r="V341" i="42172"/>
  <c r="V340" i="42172" s="1"/>
  <c r="V339" i="42172" s="1"/>
  <c r="E37" i="42171" s="1"/>
  <c r="T324" i="42172"/>
  <c r="A42" i="42171"/>
  <c r="B42" i="42171" s="1"/>
  <c r="W278" i="42172"/>
  <c r="W275" i="42172" s="1"/>
  <c r="F25" i="42171" s="1"/>
  <c r="W306" i="42172"/>
  <c r="V324" i="42172"/>
  <c r="V294" i="42172"/>
  <c r="V291" i="42172" s="1"/>
  <c r="V290" i="42172" s="1"/>
  <c r="E27" i="42171" s="1"/>
  <c r="P291" i="42172"/>
  <c r="W18" i="42172"/>
  <c r="W325" i="42172"/>
  <c r="V91" i="42172"/>
  <c r="W91" i="42172"/>
  <c r="V50" i="42172"/>
  <c r="W50" i="42172" s="1"/>
  <c r="V175" i="42172"/>
  <c r="T22" i="42172"/>
  <c r="T274" i="42172"/>
  <c r="P12" i="42172"/>
  <c r="C8" i="42171" s="1"/>
  <c r="R82" i="42172"/>
  <c r="D14" i="42171" s="1"/>
  <c r="V165" i="42172"/>
  <c r="W165" i="42172"/>
  <c r="D36" i="42171"/>
  <c r="P62" i="42172"/>
  <c r="C12" i="42171" s="1"/>
  <c r="R62" i="42172"/>
  <c r="D12" i="42171" s="1"/>
  <c r="V62" i="42172"/>
  <c r="E12" i="42171" s="1"/>
  <c r="W257" i="42172"/>
  <c r="F21" i="42171" s="1"/>
  <c r="W71" i="42172"/>
  <c r="W62" i="42172" s="1"/>
  <c r="F12" i="42171" s="1"/>
  <c r="V301" i="42172"/>
  <c r="V300" i="42172" s="1"/>
  <c r="W301" i="42172"/>
  <c r="W300" i="42172" s="1"/>
  <c r="W299" i="42172" s="1"/>
  <c r="P300" i="42172"/>
  <c r="V287" i="42172"/>
  <c r="V281" i="42172" s="1"/>
  <c r="E26" i="42171" s="1"/>
  <c r="P281" i="42172"/>
  <c r="C26" i="42171" s="1"/>
  <c r="R37" i="42172"/>
  <c r="D11" i="42171" s="1"/>
  <c r="W22" i="42172"/>
  <c r="F10" i="42171" s="1"/>
  <c r="V22" i="42172"/>
  <c r="E10" i="42171" s="1"/>
  <c r="R135" i="42172"/>
  <c r="D15" i="42171" s="1"/>
  <c r="V12" i="42172"/>
  <c r="E8" i="42171" s="1"/>
  <c r="T82" i="42172"/>
  <c r="V178" i="42172"/>
  <c r="E18" i="42171" s="1"/>
  <c r="T62" i="42172"/>
  <c r="W13" i="42172"/>
  <c r="T37" i="42172"/>
  <c r="P75" i="42172"/>
  <c r="C13" i="42171" s="1"/>
  <c r="W76" i="42172"/>
  <c r="W75" i="42172" s="1"/>
  <c r="F13" i="42171" s="1"/>
  <c r="T135" i="42172"/>
  <c r="V257" i="42172"/>
  <c r="E21" i="42171" s="1"/>
  <c r="V236" i="42172"/>
  <c r="V215" i="42172" s="1"/>
  <c r="E19" i="42171" s="1"/>
  <c r="T178" i="42172"/>
  <c r="V287" i="42173"/>
  <c r="W287" i="42173" s="1"/>
  <c r="V159" i="42173"/>
  <c r="P215" i="42173"/>
  <c r="V216" i="42173"/>
  <c r="P240" i="42173"/>
  <c r="V241" i="42173"/>
  <c r="V268" i="42173"/>
  <c r="V267" i="42173" s="1"/>
  <c r="P267" i="42173"/>
  <c r="V140" i="42173"/>
  <c r="W140" i="42173" s="1"/>
  <c r="P306" i="42173"/>
  <c r="V307" i="42173"/>
  <c r="V306" i="42173" s="1"/>
  <c r="V8" i="42173"/>
  <c r="V7" i="42173" s="1"/>
  <c r="P7" i="42173"/>
  <c r="V53" i="42173"/>
  <c r="W53" i="42173" s="1"/>
  <c r="W276" i="42173"/>
  <c r="W275" i="42173" s="1"/>
  <c r="P135" i="42173"/>
  <c r="V247" i="42173"/>
  <c r="W247" i="42173" s="1"/>
  <c r="V296" i="42173"/>
  <c r="W296" i="42173" s="1"/>
  <c r="V199" i="42173"/>
  <c r="W199" i="42173" s="1"/>
  <c r="V14" i="42173"/>
  <c r="W14" i="42173" s="1"/>
  <c r="V138" i="42173"/>
  <c r="W138" i="42173" s="1"/>
  <c r="V58" i="42173"/>
  <c r="W58" i="42173" s="1"/>
  <c r="V294" i="42173"/>
  <c r="W294" i="42173"/>
  <c r="V45" i="42173"/>
  <c r="W45" i="42173" s="1"/>
  <c r="P37" i="42173"/>
  <c r="V91" i="42173"/>
  <c r="W91" i="42173" s="1"/>
  <c r="R135" i="42173"/>
  <c r="R82" i="42173"/>
  <c r="R37" i="42173"/>
  <c r="V345" i="42173"/>
  <c r="W345" i="42173" s="1"/>
  <c r="W340" i="42173" s="1"/>
  <c r="W339" i="42173" s="1"/>
  <c r="T135" i="42173"/>
  <c r="V26" i="42173"/>
  <c r="T37" i="42173"/>
  <c r="V191" i="42173"/>
  <c r="W191" i="42173" s="1"/>
  <c r="V185" i="42173"/>
  <c r="W185" i="42173" s="1"/>
  <c r="V197" i="42173"/>
  <c r="W197" i="42173" s="1"/>
  <c r="V96" i="42173"/>
  <c r="W96" i="42173" s="1"/>
  <c r="W282" i="42173"/>
  <c r="V113" i="42173"/>
  <c r="W113" i="42173" s="1"/>
  <c r="V89" i="42173"/>
  <c r="W89" i="42173" s="1"/>
  <c r="V238" i="42173"/>
  <c r="W238" i="42173" s="1"/>
  <c r="V142" i="42173"/>
  <c r="V83" i="42173"/>
  <c r="W83" i="42173" s="1"/>
  <c r="P82" i="42173"/>
  <c r="V47" i="42173"/>
  <c r="W47" i="42173" s="1"/>
  <c r="W160" i="42173"/>
  <c r="W159" i="42173" s="1"/>
  <c r="W258" i="42173"/>
  <c r="W257" i="42173" s="1"/>
  <c r="V283" i="42173"/>
  <c r="W283" i="42173" s="1"/>
  <c r="P281" i="42173"/>
  <c r="P274" i="42173" s="1"/>
  <c r="P291" i="42173"/>
  <c r="P290" i="42173" s="1"/>
  <c r="V292" i="42173"/>
  <c r="V90" i="42173"/>
  <c r="W90" i="42173" s="1"/>
  <c r="V71" i="42173"/>
  <c r="V62" i="42173" s="1"/>
  <c r="V49" i="42173"/>
  <c r="W49" i="42173" s="1"/>
  <c r="R240" i="42173"/>
  <c r="V303" i="42173"/>
  <c r="W303" i="42173" s="1"/>
  <c r="V33" i="42173"/>
  <c r="W33" i="42173" s="1"/>
  <c r="P325" i="42173"/>
  <c r="V326" i="42173"/>
  <c r="V325" i="42173" s="1"/>
  <c r="P22" i="42173"/>
  <c r="V18" i="42173"/>
  <c r="W18" i="42173" s="1"/>
  <c r="P316" i="42173"/>
  <c r="P315" i="42173" s="1"/>
  <c r="V319" i="42173"/>
  <c r="V316" i="42173" s="1"/>
  <c r="V315" i="42173" s="1"/>
  <c r="V13" i="42173"/>
  <c r="P12" i="42173"/>
  <c r="V312" i="42173"/>
  <c r="W312" i="42173" s="1"/>
  <c r="R12" i="42173"/>
  <c r="R6" i="42173" s="1"/>
  <c r="V179" i="42173"/>
  <c r="P178" i="42173"/>
  <c r="P300" i="42173"/>
  <c r="V301" i="42173"/>
  <c r="T12" i="42173"/>
  <c r="T6" i="42173" s="1"/>
  <c r="V246" i="42173"/>
  <c r="W246" i="42173"/>
  <c r="C10" i="42171"/>
  <c r="D28" i="42171"/>
  <c r="D27" i="42171"/>
  <c r="V49" i="42172"/>
  <c r="W49" i="42172"/>
  <c r="D35" i="42171"/>
  <c r="W191" i="42172"/>
  <c r="V254" i="42172"/>
  <c r="V240" i="42172" s="1"/>
  <c r="E20" i="42171" s="1"/>
  <c r="V113" i="42172"/>
  <c r="W113" i="42172" s="1"/>
  <c r="E32" i="42171"/>
  <c r="E33" i="42171"/>
  <c r="C25" i="42171"/>
  <c r="V97" i="42172"/>
  <c r="W97" i="42172" s="1"/>
  <c r="P37" i="42172"/>
  <c r="C11" i="42171" s="1"/>
  <c r="C34" i="42171"/>
  <c r="C35" i="42171"/>
  <c r="D30" i="42171"/>
  <c r="W241" i="42172"/>
  <c r="D10" i="42171"/>
  <c r="V142" i="42172"/>
  <c r="V135" i="42172" s="1"/>
  <c r="E15" i="42171" s="1"/>
  <c r="W142" i="42172"/>
  <c r="W135" i="42172" s="1"/>
  <c r="F15" i="42171" s="1"/>
  <c r="C33" i="42171"/>
  <c r="C32" i="42171"/>
  <c r="P135" i="42172"/>
  <c r="C15" i="42171" s="1"/>
  <c r="T240" i="42172"/>
  <c r="R240" i="42172"/>
  <c r="D20" i="42171" s="1"/>
  <c r="P82" i="42172"/>
  <c r="C14" i="42171" s="1"/>
  <c r="P146" i="42172"/>
  <c r="C16" i="42171" s="1"/>
  <c r="V147" i="42172"/>
  <c r="W147" i="42172"/>
  <c r="C37" i="42171"/>
  <c r="C38" i="42171"/>
  <c r="P240" i="42172"/>
  <c r="C20" i="42171" s="1"/>
  <c r="A4" i="42171" a="1"/>
  <c r="A4" i="42171" s="1"/>
  <c r="A43" i="42171" s="1"/>
  <c r="R299" i="42173" l="1"/>
  <c r="R273" i="42173" s="1"/>
  <c r="V331" i="42173"/>
  <c r="V324" i="42173" s="1"/>
  <c r="T273" i="42173"/>
  <c r="V340" i="42173"/>
  <c r="V339" i="42173" s="1"/>
  <c r="P324" i="42173"/>
  <c r="W319" i="42173"/>
  <c r="W316" i="42173" s="1"/>
  <c r="W315" i="42173" s="1"/>
  <c r="V135" i="42173"/>
  <c r="V146" i="42173"/>
  <c r="P299" i="42173"/>
  <c r="V281" i="42173"/>
  <c r="V274" i="42173" s="1"/>
  <c r="T21" i="42173"/>
  <c r="T5" i="42173" s="1"/>
  <c r="V22" i="42173"/>
  <c r="W76" i="42173"/>
  <c r="W75" i="42173" s="1"/>
  <c r="R21" i="42173"/>
  <c r="R5" i="42173" s="1"/>
  <c r="D38" i="42171"/>
  <c r="W334" i="42172"/>
  <c r="W331" i="42172" s="1"/>
  <c r="F36" i="42171" s="1"/>
  <c r="W268" i="42172"/>
  <c r="W267" i="42172" s="1"/>
  <c r="F22" i="42171" s="1"/>
  <c r="T299" i="42172"/>
  <c r="W146" i="42172"/>
  <c r="F16" i="42171" s="1"/>
  <c r="V146" i="42172"/>
  <c r="E16" i="42171" s="1"/>
  <c r="R273" i="42172"/>
  <c r="W294" i="42172"/>
  <c r="W291" i="42172" s="1"/>
  <c r="W290" i="42172" s="1"/>
  <c r="F27" i="42171" s="1"/>
  <c r="W287" i="42172"/>
  <c r="W281" i="42172" s="1"/>
  <c r="F26" i="42171" s="1"/>
  <c r="V299" i="42172"/>
  <c r="E29" i="42171" s="1"/>
  <c r="W254" i="42172"/>
  <c r="W240" i="42172" s="1"/>
  <c r="F20" i="42171" s="1"/>
  <c r="W178" i="42172"/>
  <c r="F18" i="42171" s="1"/>
  <c r="E38" i="42171"/>
  <c r="F28" i="42171"/>
  <c r="T273" i="42172"/>
  <c r="R6" i="42172"/>
  <c r="D6" i="42171" s="1"/>
  <c r="E28" i="42171"/>
  <c r="C42" i="42171"/>
  <c r="W341" i="42172"/>
  <c r="W340" i="42172" s="1"/>
  <c r="W339" i="42172" s="1"/>
  <c r="F37" i="42171" s="1"/>
  <c r="V159" i="42172"/>
  <c r="E17" i="42171" s="1"/>
  <c r="P6" i="42172"/>
  <c r="C6" i="42171" s="1"/>
  <c r="W175" i="42172"/>
  <c r="W159" i="42172" s="1"/>
  <c r="F17" i="42171" s="1"/>
  <c r="W37" i="42172"/>
  <c r="V37" i="42172"/>
  <c r="V6" i="42172"/>
  <c r="E6" i="42171" s="1"/>
  <c r="P299" i="42172"/>
  <c r="C29" i="42171" s="1"/>
  <c r="C30" i="42171"/>
  <c r="P274" i="42172"/>
  <c r="C24" i="42171" s="1"/>
  <c r="E30" i="42171"/>
  <c r="F30" i="42171"/>
  <c r="P290" i="42172"/>
  <c r="C27" i="42171" s="1"/>
  <c r="C28" i="42171"/>
  <c r="W12" i="42172"/>
  <c r="F8" i="42171" s="1"/>
  <c r="V274" i="42172"/>
  <c r="V82" i="42172"/>
  <c r="E14" i="42171" s="1"/>
  <c r="T21" i="42172"/>
  <c r="T5" i="42172" s="1"/>
  <c r="D24" i="42171"/>
  <c r="W236" i="42172"/>
  <c r="W215" i="42172" s="1"/>
  <c r="F19" i="42171" s="1"/>
  <c r="W82" i="42173"/>
  <c r="V178" i="42173"/>
  <c r="W142" i="42173"/>
  <c r="W135" i="42173" s="1"/>
  <c r="W307" i="42173"/>
  <c r="W306" i="42173" s="1"/>
  <c r="W179" i="42173"/>
  <c r="W178" i="42173" s="1"/>
  <c r="W26" i="42173"/>
  <c r="W22" i="42173" s="1"/>
  <c r="W71" i="42173"/>
  <c r="W62" i="42173" s="1"/>
  <c r="W268" i="42173"/>
  <c r="W267" i="42173" s="1"/>
  <c r="V12" i="42173"/>
  <c r="V6" i="42173" s="1"/>
  <c r="V291" i="42173"/>
  <c r="V290" i="42173" s="1"/>
  <c r="V240" i="42173"/>
  <c r="W13" i="42173"/>
  <c r="W12" i="42173" s="1"/>
  <c r="W292" i="42173"/>
  <c r="W291" i="42173" s="1"/>
  <c r="W290" i="42173" s="1"/>
  <c r="W241" i="42173"/>
  <c r="W240" i="42173" s="1"/>
  <c r="W37" i="42173"/>
  <c r="V215" i="42173"/>
  <c r="W281" i="42173"/>
  <c r="W274" i="42173" s="1"/>
  <c r="V300" i="42173"/>
  <c r="V299" i="42173" s="1"/>
  <c r="V82" i="42173"/>
  <c r="W216" i="42173"/>
  <c r="W215" i="42173" s="1"/>
  <c r="V37" i="42173"/>
  <c r="P21" i="42173"/>
  <c r="P6" i="42173"/>
  <c r="W326" i="42173"/>
  <c r="W325" i="42173" s="1"/>
  <c r="W324" i="42173" s="1"/>
  <c r="W8" i="42173"/>
  <c r="W7" i="42173" s="1"/>
  <c r="W301" i="42173"/>
  <c r="W300" i="42173" s="1"/>
  <c r="E11" i="42171"/>
  <c r="F11" i="42171"/>
  <c r="F33" i="42171"/>
  <c r="F32" i="42171"/>
  <c r="F35" i="42171"/>
  <c r="W82" i="42172"/>
  <c r="F14" i="42171" s="1"/>
  <c r="C31" i="42171"/>
  <c r="E34" i="42171"/>
  <c r="R21" i="42172"/>
  <c r="P21" i="42172"/>
  <c r="B43" i="42171"/>
  <c r="C43" i="42171"/>
  <c r="G28" i="42136"/>
  <c r="P273" i="42173" l="1"/>
  <c r="P5" i="42173"/>
  <c r="V273" i="42173"/>
  <c r="W299" i="42173"/>
  <c r="W273" i="42173" s="1"/>
  <c r="V21" i="42173"/>
  <c r="V5" i="42173" s="1"/>
  <c r="W324" i="42172"/>
  <c r="F34" i="42171" s="1"/>
  <c r="F38" i="42171"/>
  <c r="W274" i="42172"/>
  <c r="W273" i="42172" s="1"/>
  <c r="V273" i="42172"/>
  <c r="E23" i="42171" s="1"/>
  <c r="C41" i="42171"/>
  <c r="F24" i="42171"/>
  <c r="P273" i="42172"/>
  <c r="C23" i="42171" s="1"/>
  <c r="E24" i="42171"/>
  <c r="V21" i="42172"/>
  <c r="E9" i="42171" s="1"/>
  <c r="W6" i="42172"/>
  <c r="F6" i="42171" s="1"/>
  <c r="D23" i="42171"/>
  <c r="W6" i="42173"/>
  <c r="W21" i="42173"/>
  <c r="D9" i="42171"/>
  <c r="R5" i="42172"/>
  <c r="D5" i="42171" s="1"/>
  <c r="F31" i="42171"/>
  <c r="W21" i="42172"/>
  <c r="C9" i="42171"/>
  <c r="P5" i="42172"/>
  <c r="C5" i="42171" s="1"/>
  <c r="V5" i="42172" l="1"/>
  <c r="E5" i="42171" s="1"/>
  <c r="C40" i="42171"/>
  <c r="C44" i="42171" s="1"/>
  <c r="W5" i="42173"/>
  <c r="F9" i="42171"/>
  <c r="W5" i="42172"/>
  <c r="F5" i="42171" s="1"/>
  <c r="F29" i="42171"/>
  <c r="F23" i="42171"/>
  <c r="G28" i="42138" l="1"/>
</calcChain>
</file>

<file path=xl/sharedStrings.xml><?xml version="1.0" encoding="utf-8"?>
<sst xmlns="http://schemas.openxmlformats.org/spreadsheetml/2006/main" count="2335" uniqueCount="389">
  <si>
    <t>Kč</t>
  </si>
  <si>
    <t xml:space="preserve"> </t>
  </si>
  <si>
    <t>bez DPH</t>
  </si>
  <si>
    <t>Datum</t>
  </si>
  <si>
    <t>vyjádření TDS :</t>
  </si>
  <si>
    <t>ANO</t>
  </si>
  <si>
    <t>číslo ZL:</t>
  </si>
  <si>
    <t>smlouva:</t>
  </si>
  <si>
    <t>objednatel:</t>
  </si>
  <si>
    <t>zhotovitel:</t>
  </si>
  <si>
    <t>název ZL:</t>
  </si>
  <si>
    <t>vliv na cenu díla:</t>
  </si>
  <si>
    <t>rozpočet:</t>
  </si>
  <si>
    <t xml:space="preserve"> v příloze ZL</t>
  </si>
  <si>
    <t>cena:</t>
  </si>
  <si>
    <t>vliv na termín dokončení:</t>
  </si>
  <si>
    <t>jiné vlivy (na změnu PD apod.):</t>
  </si>
  <si>
    <t>podpis zhotovitele:</t>
  </si>
  <si>
    <t>ZMĚNOVÝ LIST</t>
  </si>
  <si>
    <t>méněpráce</t>
  </si>
  <si>
    <t>vyjádření projektanta :</t>
  </si>
  <si>
    <t>vícepráce</t>
  </si>
  <si>
    <t>reg.č.stavby:</t>
  </si>
  <si>
    <t>CELKOVÁ BILANCE MÉNĚPRACÍ A VÍCEPRACÍ</t>
  </si>
  <si>
    <t>předmět změny:</t>
  </si>
  <si>
    <t>Vyjádření projektanta</t>
  </si>
  <si>
    <t>Vyjádření TDS</t>
  </si>
  <si>
    <t>Vyjádření investora</t>
  </si>
  <si>
    <t>Další vyjádření</t>
  </si>
  <si>
    <t>změna nemá vliv na termín dokončení díla.</t>
  </si>
  <si>
    <t xml:space="preserve">    </t>
  </si>
  <si>
    <t>1</t>
  </si>
  <si>
    <t>Ing. Pavel Bárta</t>
  </si>
  <si>
    <t xml:space="preserve">Nové řešení : </t>
  </si>
  <si>
    <t xml:space="preserve"> Původní řešení dle smluvní / tendrové / dokumentace  </t>
  </si>
  <si>
    <t>Centrum pro podporu výtvarné kultury</t>
  </si>
  <si>
    <t>Galerie Klatovy / Klenová, IČ: 75032333</t>
  </si>
  <si>
    <t xml:space="preserve">LS stavby s.r.o.,  IČO: 00177270
</t>
  </si>
  <si>
    <t>Ing. Milan Froněk</t>
  </si>
  <si>
    <t>Ing. Antonín Švehla</t>
  </si>
  <si>
    <t>vyjádření  investora:</t>
  </si>
  <si>
    <t>Ing. Hana Kristová</t>
  </si>
  <si>
    <t>PD neřešila tuto skutečnost. Skutečný stav zjištěn až při provedení sond na stavbě.</t>
  </si>
  <si>
    <t>NE</t>
  </si>
  <si>
    <t>Změna bude zanesena do dokumentace skutečného provedení.</t>
  </si>
  <si>
    <t>2</t>
  </si>
  <si>
    <t>t</t>
  </si>
  <si>
    <t>SP</t>
  </si>
  <si>
    <t>998: Přesun hmot</t>
  </si>
  <si>
    <t>m</t>
  </si>
  <si>
    <t>m3</t>
  </si>
  <si>
    <t>m2</t>
  </si>
  <si>
    <t>Výztuž základových zdí nosných betonářskou ocelí 10 505</t>
  </si>
  <si>
    <t>279361821</t>
  </si>
  <si>
    <t>2: Zakládání</t>
  </si>
  <si>
    <t>SUB</t>
  </si>
  <si>
    <t>##T3##PRO_ITEM_tevCode</t>
  </si>
  <si>
    <t>##T3##PRO_ITEM_szvCode</t>
  </si>
  <si>
    <t>##T3##PRO_ITEM_iteCode</t>
  </si>
  <si>
    <t>##T3##PRO_ITEM_catID</t>
  </si>
  <si>
    <t>##T3##N_Catalog_catGUID</t>
  </si>
  <si>
    <t>1: Zemní práce</t>
  </si>
  <si>
    <t>Cena</t>
  </si>
  <si>
    <t>Jedn. cena</t>
  </si>
  <si>
    <t>Výměra</t>
  </si>
  <si>
    <t>Ztratné</t>
  </si>
  <si>
    <t>Výměra bez ztr.</t>
  </si>
  <si>
    <t>MJ</t>
  </si>
  <si>
    <t>Popis</t>
  </si>
  <si>
    <t>Alter. kód</t>
  </si>
  <si>
    <t>Kód</t>
  </si>
  <si>
    <t>Typ</t>
  </si>
  <si>
    <t>Poř.</t>
  </si>
  <si>
    <t>Celkem (včetně DPH)</t>
  </si>
  <si>
    <t>DPH</t>
  </si>
  <si>
    <t>Celkem (bez DPH)</t>
  </si>
  <si>
    <t>Zakázka:</t>
  </si>
  <si>
    <t>CZ.06.04.04/0022_034/0000418</t>
  </si>
  <si>
    <t>č. 272024 ze dne   20.6.2024</t>
  </si>
  <si>
    <t>D - přezdívání zdiva</t>
  </si>
  <si>
    <t>D_01: Obj. D - přezdívání zdiva</t>
  </si>
  <si>
    <t>_</t>
  </si>
  <si>
    <t>Jedn. hmotn.</t>
  </si>
  <si>
    <t>Hmotnost</t>
  </si>
  <si>
    <t>Jedn. suť</t>
  </si>
  <si>
    <t>Suť</t>
  </si>
  <si>
    <t>Sazba DPH</t>
  </si>
  <si>
    <t>Cena s DPH</t>
  </si>
  <si>
    <t>Komentář</t>
  </si>
  <si>
    <t>Objekt</t>
  </si>
  <si>
    <t>Oddíl</t>
  </si>
  <si>
    <t>01.2.1: Stavební část - Objekt D - bourací práce</t>
  </si>
  <si>
    <t>9: Ostatní konstrukce a práce, bourání</t>
  </si>
  <si>
    <t>962022391</t>
  </si>
  <si>
    <t>Bourání zdiva nadzákladového kamenného na MV nebo MVC přes 1 m3</t>
  </si>
  <si>
    <t>01.2.1</t>
  </si>
  <si>
    <t>9</t>
  </si>
  <si>
    <t>997: Přesun sutě</t>
  </si>
  <si>
    <t>997013111</t>
  </si>
  <si>
    <t>Vnitrostaveništní doprava suti a vybouraných hmot pro budovy v do 6 m</t>
  </si>
  <si>
    <t>997</t>
  </si>
  <si>
    <t>997006512</t>
  </si>
  <si>
    <t>Vodorovné doprava suti s naložením a složením na skládku přes 100 m do 1 km</t>
  </si>
  <si>
    <t>997006519</t>
  </si>
  <si>
    <t>Příplatek k vodorovnému přemístění suti na skládku ZKD 1 km přes 1 km</t>
  </si>
  <si>
    <t>997013871</t>
  </si>
  <si>
    <t>Poplatek za uložení stavebního odpadu na recyklační skládce (skládkovné) směsného stavebního a - demoličního kód odpadu 17 09 04</t>
  </si>
  <si>
    <t>01.2.2: Stavební část - Objekt D - stavební úpravy</t>
  </si>
  <si>
    <t>132251251</t>
  </si>
  <si>
    <t>Hloubení rýh nezapažených š do 2000 mm v hornině třídy těžitelnosti I skupiny 3 objem do 20 m3 strojně</t>
  </si>
  <si>
    <t>01.2.2</t>
  </si>
  <si>
    <t>162251101</t>
  </si>
  <si>
    <t>Vodorovné přemístění do 20 m výkopku/sypaniny z horniny třídy těžitelnosti I skupiny 1 až 3</t>
  </si>
  <si>
    <t>167151101</t>
  </si>
  <si>
    <t>Nakládání výkopku z hornin třídy těžitelnosti I skupiny 1 až 3 do 100 m3</t>
  </si>
  <si>
    <t>162751117</t>
  </si>
  <si>
    <t>Vodorovné přemístění přes 9 000 do 10000 m výkopku/sypaniny z horniny třídy těžitelnosti I skupiny 1 až 3</t>
  </si>
  <si>
    <t>171251201</t>
  </si>
  <si>
    <t>Uložení sypaniny na skládky nebo meziskládky</t>
  </si>
  <si>
    <t>171201231</t>
  </si>
  <si>
    <t>Poplatek za uložení zeminy a kamení na recyklační skládce (skládkovné) kód odpadu 17 05 04</t>
  </si>
  <si>
    <t>181912112</t>
  </si>
  <si>
    <t>Úprava pláně v hornině třídy těžitelnosti I skupiny 3 se zhutněním ručně</t>
  </si>
  <si>
    <t>rozšíření podlah</t>
  </si>
  <si>
    <t>(8,73+17,67)*0,365</t>
  </si>
  <si>
    <t>274313811</t>
  </si>
  <si>
    <t>Základové pásy z betonu tř. C 25/30</t>
  </si>
  <si>
    <t>do výkopu</t>
  </si>
  <si>
    <t>273321411</t>
  </si>
  <si>
    <t>Základové desky ze ŽB bez zvýšených nároků na prostředí tř. C 20/25</t>
  </si>
  <si>
    <t>(9,964-0,721+18,042)*0,865*0,16</t>
  </si>
  <si>
    <t>273361821</t>
  </si>
  <si>
    <t>Výztuž základových desek betonářskou ocelí 10 505 (R)</t>
  </si>
  <si>
    <t>2*((9,964-0,721+18,042)*0,865)*26,64/6/1000*1,25</t>
  </si>
  <si>
    <t>273351121</t>
  </si>
  <si>
    <t>Zřízení bednění základových desek</t>
  </si>
  <si>
    <t>(0,65+9,964+18,042)*0,16</t>
  </si>
  <si>
    <t>273351122</t>
  </si>
  <si>
    <t>Odstranění bednění základových desek</t>
  </si>
  <si>
    <t>271532212</t>
  </si>
  <si>
    <t>Podsyp pod základové konstrukce se zhutněním z hrubého kameniva frakce 16 až 32 mm</t>
  </si>
  <si>
    <t>(8,73+17,67)*0,365*0,16</t>
  </si>
  <si>
    <t>271572211</t>
  </si>
  <si>
    <t>Podsyp pod základové konstrukce se zhutněním z netříděného štěrkopísku</t>
  </si>
  <si>
    <t>(8,73+17,67)*0,365*0,1</t>
  </si>
  <si>
    <t>279113146</t>
  </si>
  <si>
    <t>Základová zeď tl přes 400 do 500 mm z tvárnic ztraceného bednění včetně výplně z betonu tř. C 20/25</t>
  </si>
  <si>
    <t>(9,964-0,721+18,042)*1,0</t>
  </si>
  <si>
    <t>12 pr.10mm</t>
  </si>
  <si>
    <t>27,285*7,404/1000</t>
  </si>
  <si>
    <t>3: Svislé a kompletní konstrukce</t>
  </si>
  <si>
    <t>311237161</t>
  </si>
  <si>
    <t>Zdivo jednovrstvé tepelně izolační z cihel broušených na tenkovrstvou maltu U přes 0,14 do 0,18 W/m2K tl zdiva 500 mm</t>
  </si>
  <si>
    <t>3</t>
  </si>
  <si>
    <t>(9,964-0,721+18,042)*2,5</t>
  </si>
  <si>
    <t>311235161</t>
  </si>
  <si>
    <t>Zdivo jednovrstvé z cihel broušených přes P10 do P15 na tenkovrstvou maltu tl 300 mm</t>
  </si>
  <si>
    <t>rozšíření</t>
  </si>
  <si>
    <t>0,365*2,85</t>
  </si>
  <si>
    <t>311235101</t>
  </si>
  <si>
    <t>Zdivo jednovrstvé z cihel broušených do P10 na tenkovrstvou maltu tl 175 mm</t>
  </si>
  <si>
    <t>0,365*2,85*2</t>
  </si>
  <si>
    <t>342244211</t>
  </si>
  <si>
    <t>Příčka z cihel broušených na tenkovrstvou maltu tloušťky 115 mm</t>
  </si>
  <si>
    <t>61: Úprava povrchů vnitřních</t>
  </si>
  <si>
    <t>612311141</t>
  </si>
  <si>
    <t>Vápenná omítka štuková dvouvrstvá vnitřních stěn nanášená ručně</t>
  </si>
  <si>
    <t>61</t>
  </si>
  <si>
    <t>0,365*2,85*7</t>
  </si>
  <si>
    <t>612311191</t>
  </si>
  <si>
    <t>Příplatek k vápenné omítce vnitřních stěn za každých dalších 5 mm tloušťky ručně</t>
  </si>
  <si>
    <t>7,282*3</t>
  </si>
  <si>
    <t>63: Podlahy a podlahové konstrukce</t>
  </si>
  <si>
    <t>631311115</t>
  </si>
  <si>
    <t>Mazanina tl přes 50 do 80 mm z betonu prostého bez zvýšených nároků na prostředí tř. C 20/25</t>
  </si>
  <si>
    <t>63</t>
  </si>
  <si>
    <t>SKN/05</t>
  </si>
  <si>
    <t>(1,695+0,015+1,89+1,2+3,497+0,365+3,175)*0,365*0,065</t>
  </si>
  <si>
    <t>SKN/06</t>
  </si>
  <si>
    <t>4,233*0,365*0,08</t>
  </si>
  <si>
    <t>631319011</t>
  </si>
  <si>
    <t>Příplatek k mazanině tl přes 50 do 80 mm za přehlazení povrchu</t>
  </si>
  <si>
    <t>631319171</t>
  </si>
  <si>
    <t>Příplatek k mazanině tl přes 50 do 80 mm za stržení povrchu spodní vrstvy před vložením výztuže</t>
  </si>
  <si>
    <t>631311126</t>
  </si>
  <si>
    <t>Mazanina tl přes 80 do 120 mm z betonu prostého bez zvýšených nároků na prostředí tř. C 25/30</t>
  </si>
  <si>
    <t>SKN/07</t>
  </si>
  <si>
    <t>6,173*0,365*0,1</t>
  </si>
  <si>
    <t>631319012</t>
  </si>
  <si>
    <t>Příplatek k mazanině tl přes 80 do 120 mm za přehlazení povrchu</t>
  </si>
  <si>
    <t>631319173</t>
  </si>
  <si>
    <t>Příplatek k mazanině tl přes 80 do 120 mm za stržení povrchu spodní vrstvy před vložením výztuže</t>
  </si>
  <si>
    <t>631311135</t>
  </si>
  <si>
    <t>Mazanina tl přes 120 do 240 mm z betonu prostého bez zvýšených nároků na prostředí tř. C 20/25</t>
  </si>
  <si>
    <t>SKN/19</t>
  </si>
  <si>
    <t>3,194*0,365*0,18</t>
  </si>
  <si>
    <t>631319013</t>
  </si>
  <si>
    <t>Příplatek k mazanině tl přes 120 do 240 mm za přehlazení povrchu</t>
  </si>
  <si>
    <t>631319175</t>
  </si>
  <si>
    <t>Příplatek k mazanině tl přes 120 do 240 mm za stržení povrchu spodní vrstvy před vložením výztuže</t>
  </si>
  <si>
    <t>631362021</t>
  </si>
  <si>
    <t>Výztuž mazanin svařovanými sítěmi Kari</t>
  </si>
  <si>
    <t>SKN/05 ... 6/100x6/100</t>
  </si>
  <si>
    <t>(1,695+0,015+1,89+1,2+3,497+0,365+3,175)*0,365*4,44/1000</t>
  </si>
  <si>
    <t>SKN/06 ... 6/100x6/100</t>
  </si>
  <si>
    <t>4,233*0,365*4,44/1000</t>
  </si>
  <si>
    <t>SKN/07 ... 8/150x8/150</t>
  </si>
  <si>
    <t>6,173*0,365*5,4/1000</t>
  </si>
  <si>
    <t>SKN/19 ... 2x 6/100x6/100</t>
  </si>
  <si>
    <t>3,194*0,365*4,44/1000*2</t>
  </si>
  <si>
    <t>632481213</t>
  </si>
  <si>
    <t>Separační vrstva z PE fólie</t>
  </si>
  <si>
    <t>(1,695+0,015+1,89+1,2+3,497+0,365+3,175)*0,365</t>
  </si>
  <si>
    <t>4,233*0,365</t>
  </si>
  <si>
    <t>6,173*0,365</t>
  </si>
  <si>
    <t>3,194*0,365</t>
  </si>
  <si>
    <t>632481215</t>
  </si>
  <si>
    <t>Separační vrstva z geotextilie</t>
  </si>
  <si>
    <t>spodní</t>
  </si>
  <si>
    <t>horní</t>
  </si>
  <si>
    <t>711: Izolace proti vodě, vlhkosti a plynům</t>
  </si>
  <si>
    <t>711111001</t>
  </si>
  <si>
    <t>Provedení izolace proti zemní vlhkosti vodorovné za studena nátěrem penetračním</t>
  </si>
  <si>
    <t>711</t>
  </si>
  <si>
    <t>(9,964-0,721+18,042)*0,865</t>
  </si>
  <si>
    <t>H</t>
  </si>
  <si>
    <t>11163153</t>
  </si>
  <si>
    <t>emulze asfaltová penetrační</t>
  </si>
  <si>
    <t>litr</t>
  </si>
  <si>
    <t>23,602*0,4</t>
  </si>
  <si>
    <t>711141559</t>
  </si>
  <si>
    <t>Provedení izolace proti zemní vlhkosti pásy přitavením vodorovné NAIP</t>
  </si>
  <si>
    <t>23,602*2</t>
  </si>
  <si>
    <t>62853004</t>
  </si>
  <si>
    <t>pás asfaltový natavitelný modifikovaný SBS s vložkou ze skleněné tkaniny a spalitelnou PE fólií nebo jemnozrnným minerálním posypem na horním povrchu tl 4,0mm</t>
  </si>
  <si>
    <t>47,204*1,15</t>
  </si>
  <si>
    <t>998711102</t>
  </si>
  <si>
    <t>Přesun hmot tonážní pro izolace proti vodě, vlhkosti a plynům v objektech v přes 6 do 12 m</t>
  </si>
  <si>
    <t>713: Izolace tepelné</t>
  </si>
  <si>
    <t>713121111</t>
  </si>
  <si>
    <t>Montáž izolace tepelné podlah volně kladenými rohožemi, pásy, dílci, deskami 1 vrstva</t>
  </si>
  <si>
    <t>713</t>
  </si>
  <si>
    <t>28372308</t>
  </si>
  <si>
    <t>deska EPS 100 pro konstrukce s běžným zatížením lambda=0,037 tl 80mm</t>
  </si>
  <si>
    <t>8,119*1,1</t>
  </si>
  <si>
    <t>998713102</t>
  </si>
  <si>
    <t>Přesun hmot tonážní pro izolace tepelné v objektech v přes 6 do 12 m</t>
  </si>
  <si>
    <t>763: Konstrukce suché výstavby</t>
  </si>
  <si>
    <t>998763302</t>
  </si>
  <si>
    <t>Přesun hmot pro konstrukce montované z desek sádrokartonových, sádrovláknitých, cementovláknitých - nebo cementových stanovený z hmotnosti přesunovaného materiálu vodorovná dopravní vzdálenost do 50 m / základní v objektech výšky přes 6 do 12 m</t>
  </si>
  <si>
    <t>763</t>
  </si>
  <si>
    <t>763131452</t>
  </si>
  <si>
    <t>SDK podhled deska 1xH2 12,5 s izolací dvouvrstvá spodní kce profil CD+UD</t>
  </si>
  <si>
    <t>SP 01 (SKN/14)</t>
  </si>
  <si>
    <t>(3,6+1,2)*0,365</t>
  </si>
  <si>
    <t>763131412</t>
  </si>
  <si>
    <t>SDK podhled desky 1xA 12,5 s izolací dvouvrstvá spodní kce profil CD+UD</t>
  </si>
  <si>
    <t>SP 02 (SKN/12 + SKN/14)</t>
  </si>
  <si>
    <t>(3,58+3,54+4,233)*0,365</t>
  </si>
  <si>
    <t>SP 05 (SKN/13)</t>
  </si>
  <si>
    <t>763131752</t>
  </si>
  <si>
    <t>Montáž jedné vrstvy tepelné izolace do SDK podhledu</t>
  </si>
  <si>
    <t>63148101</t>
  </si>
  <si>
    <t>deska tepelně izolační minerální univerzální lambda=0,038-0,039 tl 50mm</t>
  </si>
  <si>
    <t>1,166*1,02</t>
  </si>
  <si>
    <t>771: Podlahy z dlaždic</t>
  </si>
  <si>
    <t>771151022</t>
  </si>
  <si>
    <t>Samonivelační stěrka podlah pevnosti 30 MPa tl přes 3 do 5 mm</t>
  </si>
  <si>
    <t>771</t>
  </si>
  <si>
    <t>771121011</t>
  </si>
  <si>
    <t>Nátěr penetrační na podlahu</t>
  </si>
  <si>
    <t>771574413</t>
  </si>
  <si>
    <t>Montáž podlah keramických hladkých lepených cementovým flexibilním lepidlem přes 2 do 4 ks/m2</t>
  </si>
  <si>
    <t>59761116</t>
  </si>
  <si>
    <t>dlažba keramická slinutá mrazuvzdorná R9 povrch hladký/matný tl do 10mm přes 2 do 4ks/m2</t>
  </si>
  <si>
    <t>5,866*1,15</t>
  </si>
  <si>
    <t>771592011</t>
  </si>
  <si>
    <t>Čištění vnitřních ploch podlah nebo schodišť po položení dlažby chemickými prostředky</t>
  </si>
  <si>
    <t>998771102</t>
  </si>
  <si>
    <t>Přesun hmot tonážní pro podlahy z dlaždic v objektech v přes 6 do 12 m</t>
  </si>
  <si>
    <t>771591112</t>
  </si>
  <si>
    <t>Izolace pod dlažbu nátěrem nebo stěrkou ve dvou vrstvách</t>
  </si>
  <si>
    <t>777: Podlahy lité</t>
  </si>
  <si>
    <t>777151022R</t>
  </si>
  <si>
    <t>Příprava podkladu před provedením dlažby samonivelační stěrka min.pevnosti 30 MPa, tloušťky přes 3 - do 5 mm</t>
  </si>
  <si>
    <t>777</t>
  </si>
  <si>
    <t>777111123</t>
  </si>
  <si>
    <t>Příprava podkladu před provedením litých podlah obroušení strojní</t>
  </si>
  <si>
    <t>777111111</t>
  </si>
  <si>
    <t>Příprava podkladu před provedením litých podlah vysátí</t>
  </si>
  <si>
    <t>777131101</t>
  </si>
  <si>
    <t>Penetrační nátěr podlahy epoxidový na podklad suchý a vyzrálý</t>
  </si>
  <si>
    <t>777131127</t>
  </si>
  <si>
    <t>Penetrační nátěr prosyp penetračních nátěrů podlahy pískem přes 1,5 do 3,0 kg/m2</t>
  </si>
  <si>
    <t>777511105</t>
  </si>
  <si>
    <t>Krycí stěrka dekorativní epoxidová, tloušťky přes 2 do 3 mm</t>
  </si>
  <si>
    <t>777611161</t>
  </si>
  <si>
    <t>Krycí nátěr podlahy protiskluzová úprava prosyp křemenným pískem</t>
  </si>
  <si>
    <t>777612107</t>
  </si>
  <si>
    <t>Uzavírací nátěr podlahy epoxidový strukturní</t>
  </si>
  <si>
    <t>781: Dokončovací práce - obklady</t>
  </si>
  <si>
    <t>781111011</t>
  </si>
  <si>
    <t>Ometení (oprášení) stěny při přípravě podkladu</t>
  </si>
  <si>
    <t>781</t>
  </si>
  <si>
    <t>0,365*0,6</t>
  </si>
  <si>
    <t>0,365*2,4*2</t>
  </si>
  <si>
    <t>781121011</t>
  </si>
  <si>
    <t>Nátěr penetrační na stěnu</t>
  </si>
  <si>
    <t>781131112</t>
  </si>
  <si>
    <t>Izolace pod obklad nátěrem nebo stěrkou ve dvou vrstvách</t>
  </si>
  <si>
    <t>781131232</t>
  </si>
  <si>
    <t>Izolace pod obklad těsnícími pásy pro styčné nebo dilatační spáry</t>
  </si>
  <si>
    <t>0,365*2</t>
  </si>
  <si>
    <t>781472214</t>
  </si>
  <si>
    <t>Montáž obkladů keramických hladkých lepených cementovým flexibilním lepidlem přes 4 do 6 ks/m2</t>
  </si>
  <si>
    <t>59761131</t>
  </si>
  <si>
    <t>dlažba keramická slinutá mrazuvzdorná povrch hladký/leštěný tl do 10mm přes 4 do 6ks/m2</t>
  </si>
  <si>
    <t>3,723*1,15</t>
  </si>
  <si>
    <t>781495211</t>
  </si>
  <si>
    <t>Čištění vnitřních ploch stěn po provedení obkladu chemickými prostředky</t>
  </si>
  <si>
    <t>998781102</t>
  </si>
  <si>
    <t>Přesun hmot tonážní pro obklady keramické v objektech v přes 6 do 12 m</t>
  </si>
  <si>
    <t>784: Dokončovací práce - malby a tapety</t>
  </si>
  <si>
    <t>784111001</t>
  </si>
  <si>
    <t>Oprášení (ometení ) podkladu v místnostech v do 3,80 m</t>
  </si>
  <si>
    <t>784</t>
  </si>
  <si>
    <t>SDK podhledy</t>
  </si>
  <si>
    <t>1,752+5,310</t>
  </si>
  <si>
    <t>štuk.omítky</t>
  </si>
  <si>
    <t>784181101</t>
  </si>
  <si>
    <t>Základní akrylátová jednonásobná bezbarvá penetrace podkladu v místnostech v do 3,80 m</t>
  </si>
  <si>
    <t>784211101</t>
  </si>
  <si>
    <t>Dvojnásobné bílé malby ze směsí za mokra výborně oděruvzdorných v místnostech v do 3,80 m</t>
  </si>
  <si>
    <t>998011002</t>
  </si>
  <si>
    <t>Přesun hmot pro budovy zděné v přes 6 do 12 m</t>
  </si>
  <si>
    <t>998</t>
  </si>
  <si>
    <t>112,562+24,169+0,287+2,159</t>
  </si>
  <si>
    <t>D_02: Obj. E+F+G - bourání věnců a sloupů</t>
  </si>
  <si>
    <t>01.3.1: Stavební část - Objekt E - bourací práce</t>
  </si>
  <si>
    <t>962052314</t>
  </si>
  <si>
    <t>Bourání pilířů ze ŽB</t>
  </si>
  <si>
    <t>01.3.1</t>
  </si>
  <si>
    <t>964051111</t>
  </si>
  <si>
    <t>Bourání ŽB trámů, průvlaků nebo pásů průřezu do 0,10 m2</t>
  </si>
  <si>
    <t>997013112</t>
  </si>
  <si>
    <t>Vnitrostaveništní doprava suti a vybouraných hmot pro budovy v přes 6 do 9 m</t>
  </si>
  <si>
    <t>01.3.2: Stavební část - Objekt E - stavební úpravy</t>
  </si>
  <si>
    <t>94: Lešení a stavební výtahy</t>
  </si>
  <si>
    <t>941211111</t>
  </si>
  <si>
    <t>Montáž lešení řadového rámového lehkého zatížení do 200 kg/m2 š od 0,6 do 0,9 m v do 10 m</t>
  </si>
  <si>
    <t>01.3.2</t>
  </si>
  <si>
    <t>94</t>
  </si>
  <si>
    <t>5,99*(42,2+42,2)</t>
  </si>
  <si>
    <t>941211211</t>
  </si>
  <si>
    <t>Příplatek k lešení řadovému rámovému lehkému do 200 kg/m2 š od 0,6 do 0,9 m v do 10 m za každý den - použití</t>
  </si>
  <si>
    <t>941211811</t>
  </si>
  <si>
    <t>Demontáž lešení řadového rámového lehkého zatížení do 200 kg/m2 š od 0,6 do 0,9 m v do 10 m</t>
  </si>
  <si>
    <t>01.4.1: Stavební část - Objekt F - bourací práce</t>
  </si>
  <si>
    <t>01.4.1</t>
  </si>
  <si>
    <t>01.4.2: Stavební část - Objekt F - stavební úpravy</t>
  </si>
  <si>
    <t>01.4.2</t>
  </si>
  <si>
    <t>5,99*(43,3+14,07+28,9)</t>
  </si>
  <si>
    <t>01.5.1: Stavební část - Objekt G - bourací práce</t>
  </si>
  <si>
    <t>01.5.1</t>
  </si>
  <si>
    <t>01.5.2: Stavební část - Objekt G - stavební úpravy</t>
  </si>
  <si>
    <t>01.5.2</t>
  </si>
  <si>
    <t>1,5*(20,05+6,99+9,99+14,12+8,6+14,76)</t>
  </si>
  <si>
    <t>E+F+G - bourání věnců a sloupů</t>
  </si>
  <si>
    <t>PD neřešila tuto skutečnost. Skutečný stav zjištěn až při provedení sond (bouracích pracech) na stavbě.</t>
  </si>
  <si>
    <t>Postupné odbourání všech ŽB věnců a sloupů za pomocí lešení a techniky.</t>
  </si>
  <si>
    <t xml:space="preserve">Absence základů do nezámrzné hloubky pod obvodovým zdivem objektu D. Degradace obvodového zdiva.Zdivo z větší části rozpadlé . </t>
  </si>
  <si>
    <t>Zbourání stávajícího degradovaného zdiva . Zhotovení základů v místě zbouráného zdiva / stávající degradované zdivo /.</t>
  </si>
  <si>
    <t>Při bouracích pracech byly objeveny ŽB věnce a slouby na objektech E+F+G</t>
  </si>
  <si>
    <t>111,765*24</t>
  </si>
  <si>
    <t>45,48*9</t>
  </si>
  <si>
    <t>(23,367*2+14,116)*0,4*0,4</t>
  </si>
  <si>
    <t>(1,8*0,4*0,4)*32</t>
  </si>
  <si>
    <t>516,757*24</t>
  </si>
  <si>
    <t>58,03*9</t>
  </si>
  <si>
    <t>(82,824+14,296)*0,4*0,4</t>
  </si>
  <si>
    <t>(1,8*0,4*0,4)*30</t>
  </si>
  <si>
    <t>505,556*24</t>
  </si>
  <si>
    <t>63,52*9</t>
  </si>
  <si>
    <t>(82,824+14,296*2)*0,4*0,4</t>
  </si>
  <si>
    <t>32,742*0,035</t>
  </si>
  <si>
    <t>(9,964-0,721+18,042)*1*1,2</t>
  </si>
  <si>
    <t>32,742*1,8</t>
  </si>
  <si>
    <t>242,25*9</t>
  </si>
  <si>
    <t>(9,964+18,042)*(3,2+0,8)*0,865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</si>
</sst>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4">
    <numFmt numFmtId="5" formatCode="#,##0\ &quot;Kč&quot;;\-#,##0\ &quot;Kč&quot;"/>
    <numFmt numFmtId="41" formatCode="_-* #,##0\ _K_č_-;\-* #,##0\ _K_č_-;_-* &quot;-&quot;\ _K_č_-;_-@_-"/>
    <numFmt numFmtId="44" formatCode="_-* #,##0.00\ &quot;Kč&quot;_-;\-* #,##0.00\ &quot;Kč&quot;_-;_-* &quot;-&quot;??\ &quot;Kč&quot;_-;_-@_-"/>
    <numFmt numFmtId="43" formatCode="_-* #,##0.00\ _K_č_-;\-* #,##0.00\ _K_č_-;_-* &quot;-&quot;??\ _K_č_-;_-@_-"/>
    <numFmt numFmtId="164" formatCode="_-* #,##0_-;\-* #,##0_-;_-* &quot;-&quot;_-;_-@_-"/>
    <numFmt numFmtId="165" formatCode="_-* #,##0.00_-;\-* #,##0.00_-;_-* &quot;-&quot;??_-;_-@_-"/>
    <numFmt numFmtId="166" formatCode="#,##0.0"/>
    <numFmt numFmtId="167" formatCode="0.0%"/>
    <numFmt numFmtId="168" formatCode="_ &quot;Fr.&quot;\ * #,##0_ ;_ &quot;Fr.&quot;\ * \-#,##0_ ;_ &quot;Fr.&quot;\ * &quot;-&quot;_ ;_ @_ "/>
    <numFmt numFmtId="169" formatCode="_ * #,##0_ ;_ * \-#,##0_ ;_ * &quot;-&quot;_ ;_ @_ "/>
    <numFmt numFmtId="170" formatCode="_ &quot;Fr.&quot;\ * #,##0.00_ ;_ &quot;Fr.&quot;\ * \-#,##0.00_ ;_ &quot;Fr.&quot;\ * &quot;-&quot;??_ ;_ @_ "/>
    <numFmt numFmtId="171" formatCode="_ * #,##0.00_ ;_ * \-#,##0.00_ ;_ * &quot;-&quot;??_ ;_ @_ "/>
    <numFmt numFmtId="172" formatCode="&quot;$&quot;#,##0_);[Red]\(&quot;$&quot;#,##0\)"/>
    <numFmt numFmtId="173" formatCode="&quot;$&quot;#,##0.00_);[Red]\(&quot;$&quot;#,##0.00\)"/>
    <numFmt numFmtId="174" formatCode="_(&quot;$&quot;* #,##0_);_(&quot;$&quot;* \(#,##0\);_(&quot;$&quot;* &quot;-&quot;_);_(@_)"/>
    <numFmt numFmtId="175" formatCode="_(&quot;$&quot;* #,##0.00_);_(&quot;$&quot;* \(#,##0.00\);_(&quot;$&quot;* &quot;-&quot;??_);_(@_)"/>
    <numFmt numFmtId="176" formatCode="_-&quot;$&quot;* #,##0_-;\-&quot;$&quot;* #,##0_-;_-&quot;$&quot;* &quot;-&quot;_-;_-@_-"/>
    <numFmt numFmtId="177" formatCode="&quot;$&quot;#,##0.00;[Red]\-&quot;$&quot;#,##0.00"/>
    <numFmt numFmtId="178" formatCode="_ &quot;\&quot;* #,##0_ ;_ &quot;\&quot;* \-#,##0_ ;_ &quot;\&quot;* &quot;-&quot;_ ;_ @_ "/>
    <numFmt numFmtId="179" formatCode="_ &quot;\&quot;* #,##0.00_ ;_ &quot;\&quot;* \-#,##0.00_ ;_ &quot;\&quot;* &quot;-&quot;??_ ;_ @_ "/>
    <numFmt numFmtId="180" formatCode="#,##0\ [$Kč-405];\-#,##0\ [$Kč-405]"/>
    <numFmt numFmtId="181" formatCode="#,##0.0_);[Red]\(#,##0.0\)"/>
    <numFmt numFmtId="182" formatCode="#,##0.0_);\(#,##0.0\)"/>
    <numFmt numFmtId="183" formatCode="_(* #,##0.0000_);_(* \(#,##0.0000\);_(* &quot;-&quot;??_);_(@_)"/>
    <numFmt numFmtId="184" formatCode="0.00000&quot;  &quot;"/>
    <numFmt numFmtId="185" formatCode="###0;[Red]\-###0"/>
    <numFmt numFmtId="186" formatCode="_-* #,##0.00\ &quot;$&quot;_-;\-* #,##0.00\ &quot;$&quot;_-;_-* &quot;-&quot;??\ &quot;$&quot;_-;_-@_-"/>
    <numFmt numFmtId="187" formatCode="0.0%;\(0.0%\)"/>
    <numFmt numFmtId="188" formatCode="_ * #,##0.00_)&quot;L&quot;_ ;_ * \(#,##0.00\)&quot;L&quot;_ ;_ * &quot;-&quot;??_)&quot;L&quot;_ ;_ @_ "/>
    <numFmt numFmtId="189" formatCode="d\-mmm\-yy\ \ \ h:mm"/>
    <numFmt numFmtId="190" formatCode="#,##0.000_);\(#,##0.000\)"/>
    <numFmt numFmtId="191" formatCode="mmm\-yy_)"/>
    <numFmt numFmtId="192" formatCode="0.00_)"/>
    <numFmt numFmtId="193" formatCode="0%_);[Red]\(0%\)"/>
    <numFmt numFmtId="194" formatCode="0.0%_);[Red]\(0.0%\)"/>
    <numFmt numFmtId="195" formatCode="mmm\.yy"/>
    <numFmt numFmtId="196" formatCode="0.0%;[Red]\-0.0%"/>
    <numFmt numFmtId="197" formatCode="0.00%;[Red]\-0.00%"/>
    <numFmt numFmtId="198" formatCode="#,##0\ _S_k"/>
    <numFmt numFmtId="199" formatCode="#,##0.00000000;[Red]\-#,##0.00000000"/>
    <numFmt numFmtId="200" formatCode="#,##0.000000000;[Red]\-#,##0.000000000"/>
    <numFmt numFmtId="201" formatCode="###,###,_);[Red]\(###,###,\)"/>
    <numFmt numFmtId="202" formatCode="###,###.0,_);[Red]\(###,###.0,\)"/>
    <numFmt numFmtId="203" formatCode="###0_)"/>
    <numFmt numFmtId="204" formatCode="d/m/yy"/>
    <numFmt numFmtId="205" formatCode="#,##0\ _K_č"/>
    <numFmt numFmtId="206" formatCode="_-* #,##0.00\ &quot;DM&quot;_-;\-* #,##0.00\ &quot;DM&quot;_-;_-* &quot;-&quot;??\ &quot;DM&quot;_-;_-@_-"/>
    <numFmt numFmtId="207" formatCode="_(#,##0_);[Red]\-\ #,##0_);&quot;–&quot;??;_(@_)"/>
    <numFmt numFmtId="208" formatCode="_(#,##0.00_);[Red]\-\ #,##0.00_);&quot;–&quot;??;_(@_)"/>
    <numFmt numFmtId="209" formatCode="_(#,##0.0??;\-\ #,##0.0??;&quot;–&quot;???;_(@_)"/>
    <numFmt numFmtId="210" formatCode="_(#,##0&quot;.&quot;_);;;_(@_)"/>
    <numFmt numFmtId="211" formatCode="_(#,##0.0_);[Red]\-\ #,##0.0_);&quot;–&quot;??;_(@_)"/>
    <numFmt numFmtId="212" formatCode="_(#,##0.00000_);[Red]\-\ #,##0.00000_);&quot;–&quot;??;_(@_)"/>
    <numFmt numFmtId="213" formatCode="#"/>
  </numFmts>
  <fonts count="131">
    <font>
      <sz val="10"/>
      <name val="Arial CE"/>
      <charset val="238"/>
    </font>
    <font>
      <sz val="10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0"/>
      <name val="Helv"/>
    </font>
    <font>
      <i/>
      <sz val="10"/>
      <name val="Times New Roman"/>
      <family val="1"/>
    </font>
    <font>
      <sz val="10"/>
      <name val="Helv"/>
      <charset val="238"/>
    </font>
    <font>
      <sz val="8"/>
      <color indexed="8"/>
      <name val="Arial CE"/>
      <family val="2"/>
      <charset val="238"/>
    </font>
    <font>
      <sz val="10"/>
      <name val="Arial"/>
      <family val="2"/>
      <charset val="238"/>
    </font>
    <font>
      <b/>
      <sz val="12"/>
      <name val="Arial CE"/>
      <family val="2"/>
      <charset val="238"/>
    </font>
    <font>
      <b/>
      <sz val="24"/>
      <name val="Tahoma"/>
      <family val="2"/>
      <charset val="238"/>
    </font>
    <font>
      <sz val="8"/>
      <color indexed="8"/>
      <name val=".HelveticaLightTTEE"/>
      <family val="2"/>
      <charset val="2"/>
    </font>
    <font>
      <b/>
      <sz val="9"/>
      <color indexed="39"/>
      <name val="Arial CE"/>
      <family val="2"/>
      <charset val="238"/>
    </font>
    <font>
      <sz val="14"/>
      <name val="Tahoma"/>
      <family val="2"/>
      <charset val="238"/>
    </font>
    <font>
      <b/>
      <sz val="10"/>
      <color indexed="10"/>
      <name val="Arial CE"/>
      <family val="2"/>
      <charset val="238"/>
    </font>
    <font>
      <b/>
      <sz val="14"/>
      <name val="Arial CE"/>
      <family val="2"/>
      <charset val="238"/>
    </font>
    <font>
      <b/>
      <sz val="10"/>
      <name val="Arial"/>
      <family val="2"/>
    </font>
    <font>
      <b/>
      <sz val="10"/>
      <color indexed="8"/>
      <name val="Arial CE"/>
      <family val="2"/>
      <charset val="238"/>
    </font>
    <font>
      <b/>
      <sz val="8"/>
      <color indexed="8"/>
      <name val="Arial CE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2"/>
      <name val="Times New Roman"/>
      <family val="1"/>
    </font>
    <font>
      <sz val="10"/>
      <name val="Arial"/>
      <family val="2"/>
      <charset val="238"/>
    </font>
    <font>
      <sz val="11"/>
      <name val="µ¸¿ò"/>
      <family val="3"/>
    </font>
    <font>
      <b/>
      <sz val="10"/>
      <color indexed="9"/>
      <name val="Arial CE"/>
      <family val="2"/>
      <charset val="238"/>
    </font>
    <font>
      <u/>
      <sz val="10"/>
      <color indexed="14"/>
      <name val="MS Sans Serif"/>
      <family val="2"/>
      <charset val="238"/>
    </font>
    <font>
      <b/>
      <sz val="8"/>
      <name val="Arial"/>
      <family val="2"/>
    </font>
    <font>
      <sz val="12"/>
      <name val="Tms Rmn"/>
    </font>
    <font>
      <b/>
      <sz val="11"/>
      <name val="Arial"/>
      <family val="2"/>
      <charset val="238"/>
    </font>
    <font>
      <sz val="12"/>
      <name val="¹ÙÅÁÃ¼"/>
      <family val="1"/>
    </font>
    <font>
      <b/>
      <sz val="10"/>
      <color indexed="8"/>
      <name val="Arial CE"/>
      <family val="2"/>
      <charset val="238"/>
    </font>
    <font>
      <sz val="11"/>
      <name val="Arial CE"/>
      <family val="2"/>
      <charset val="238"/>
    </font>
    <font>
      <sz val="12"/>
      <name val="宋体"/>
      <charset val="134"/>
    </font>
    <font>
      <sz val="10"/>
      <name val="MS Sans Serif"/>
      <family val="2"/>
      <charset val="238"/>
    </font>
    <font>
      <sz val="10"/>
      <name val="Arial CE"/>
      <family val="2"/>
      <charset val="238"/>
    </font>
    <font>
      <sz val="10"/>
      <color indexed="8"/>
      <name val="Arial"/>
      <family val="2"/>
    </font>
    <font>
      <sz val="9"/>
      <name val="Arial"/>
      <family val="2"/>
      <charset val="238"/>
    </font>
    <font>
      <sz val="8"/>
      <name val="CG Times (E1)"/>
      <charset val="238"/>
    </font>
    <font>
      <sz val="8"/>
      <name val="Times New Roman"/>
      <family val="1"/>
      <charset val="238"/>
    </font>
    <font>
      <sz val="8"/>
      <name val="Arial"/>
      <family val="2"/>
    </font>
    <font>
      <sz val="7"/>
      <color indexed="16"/>
      <name val="Arial"/>
      <family val="2"/>
    </font>
    <font>
      <b/>
      <sz val="12"/>
      <color indexed="9"/>
      <name val="Tms Rmn"/>
    </font>
    <font>
      <b/>
      <sz val="12"/>
      <name val="Helv"/>
    </font>
    <font>
      <b/>
      <sz val="12"/>
      <name val="Arial"/>
      <family val="2"/>
    </font>
    <font>
      <b/>
      <i/>
      <sz val="10"/>
      <name val="Arial"/>
      <family val="2"/>
      <charset val="238"/>
    </font>
    <font>
      <u/>
      <sz val="6.6"/>
      <color indexed="12"/>
      <name val="Arial"/>
      <family val="2"/>
      <charset val="238"/>
    </font>
    <font>
      <shadow/>
      <sz val="8"/>
      <color indexed="12"/>
      <name val="Times New Roman"/>
      <family val="1"/>
      <charset val="238"/>
    </font>
    <font>
      <b/>
      <i/>
      <sz val="10"/>
      <color indexed="9"/>
      <name val="Arial CE"/>
      <family val="2"/>
      <charset val="238"/>
    </font>
    <font>
      <sz val="10"/>
      <name val="宋体"/>
      <charset val="134"/>
    </font>
    <font>
      <b/>
      <sz val="11"/>
      <name val="Helv"/>
    </font>
    <font>
      <sz val="10"/>
      <name val="Univers (WN)"/>
      <charset val="238"/>
    </font>
    <font>
      <b/>
      <sz val="12"/>
      <name val="Arial"/>
      <family val="2"/>
      <charset val="238"/>
    </font>
    <font>
      <sz val="7"/>
      <name val="Small Fonts"/>
      <family val="2"/>
      <charset val="238"/>
    </font>
    <font>
      <b/>
      <i/>
      <sz val="16"/>
      <name val="Helv"/>
    </font>
    <font>
      <sz val="11"/>
      <name val="Arial"/>
      <family val="2"/>
      <charset val="238"/>
    </font>
    <font>
      <sz val="10"/>
      <color indexed="8"/>
      <name val="MS Sans Serif"/>
      <family val="2"/>
    </font>
    <font>
      <sz val="7"/>
      <name val="Arial"/>
      <family val="2"/>
    </font>
    <font>
      <sz val="10"/>
      <name val="Univers (E1)"/>
      <charset val="238"/>
    </font>
    <font>
      <b/>
      <i/>
      <sz val="10"/>
      <name val="Arial CE"/>
      <family val="2"/>
      <charset val="238"/>
    </font>
    <font>
      <sz val="8"/>
      <color indexed="18"/>
      <name val="Arial"/>
      <family val="2"/>
      <charset val="238"/>
    </font>
    <font>
      <b/>
      <sz val="10"/>
      <color indexed="9"/>
      <name val="Arial CE"/>
      <family val="2"/>
      <charset val="238"/>
    </font>
    <font>
      <b/>
      <sz val="12"/>
      <name val="Univers (WN)"/>
      <charset val="238"/>
    </font>
    <font>
      <b/>
      <sz val="10"/>
      <name val="Univers (WN)"/>
      <charset val="238"/>
    </font>
    <font>
      <sz val="9"/>
      <name val="Arial CE"/>
      <family val="2"/>
      <charset val="238"/>
    </font>
    <font>
      <b/>
      <i/>
      <sz val="10"/>
      <color indexed="8"/>
      <name val="Arial CE"/>
      <family val="2"/>
      <charset val="238"/>
    </font>
    <font>
      <b/>
      <sz val="10"/>
      <name val="Arial"/>
      <family val="2"/>
      <charset val="238"/>
    </font>
    <font>
      <b/>
      <sz val="10"/>
      <name val="Arial CE"/>
      <family val="2"/>
      <charset val="238"/>
    </font>
    <font>
      <b/>
      <sz val="22"/>
      <name val="Arial CE"/>
      <family val="2"/>
      <charset val="238"/>
    </font>
    <font>
      <sz val="12"/>
      <name val="Arial CE"/>
      <family val="2"/>
      <charset val="238"/>
    </font>
    <font>
      <i/>
      <sz val="10"/>
      <name val="Arial CE"/>
      <family val="2"/>
      <charset val="238"/>
    </font>
    <font>
      <i/>
      <sz val="10"/>
      <name val="Arial"/>
      <family val="2"/>
      <charset val="238"/>
    </font>
    <font>
      <i/>
      <sz val="10"/>
      <name val="Arial"/>
      <family val="2"/>
    </font>
    <font>
      <sz val="10"/>
      <name val="Arial"/>
      <family val="2"/>
    </font>
    <font>
      <b/>
      <sz val="11"/>
      <name val="Arial CE"/>
      <family val="2"/>
      <charset val="238"/>
    </font>
    <font>
      <sz val="8"/>
      <name val="MS Sans Serif"/>
      <family val="2"/>
      <charset val="238"/>
    </font>
    <font>
      <b/>
      <sz val="9"/>
      <name val="Arial CE"/>
      <family val="2"/>
      <charset val="238"/>
    </font>
    <font>
      <sz val="9"/>
      <name val="Arial CE"/>
      <family val="2"/>
      <charset val="238"/>
    </font>
    <font>
      <i/>
      <sz val="9"/>
      <name val="Arial"/>
      <family val="2"/>
    </font>
    <font>
      <b/>
      <i/>
      <sz val="11"/>
      <name val="Arial"/>
      <family val="2"/>
      <charset val="238"/>
    </font>
    <font>
      <i/>
      <sz val="11"/>
      <name val="Arial"/>
      <family val="2"/>
      <charset val="238"/>
    </font>
    <font>
      <sz val="8"/>
      <name val="Trebuchet MS"/>
      <family val="2"/>
      <charset val="238"/>
    </font>
    <font>
      <i/>
      <sz val="11"/>
      <name val="Arial"/>
      <family val="2"/>
    </font>
    <font>
      <b/>
      <sz val="14"/>
      <color indexed="62"/>
      <name val="Cambria"/>
      <family val="1"/>
      <charset val="238"/>
    </font>
    <font>
      <sz val="10"/>
      <name val="Arial CE"/>
      <charset val="238"/>
    </font>
    <font>
      <b/>
      <sz val="10"/>
      <name val="Arial CE"/>
      <charset val="238"/>
    </font>
    <font>
      <b/>
      <sz val="9"/>
      <name val="Arial"/>
      <family val="2"/>
    </font>
    <font>
      <sz val="14"/>
      <name val="Arial CE"/>
      <charset val="238"/>
    </font>
    <font>
      <sz val="10"/>
      <color theme="3" tint="0.59999389629810485"/>
      <name val="Arial CE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charset val="238"/>
    </font>
    <font>
      <b/>
      <i/>
      <sz val="1"/>
      <color theme="0"/>
      <name val="Calibri"/>
      <family val="2"/>
      <charset val="238"/>
      <scheme val="minor"/>
    </font>
    <font>
      <sz val="9"/>
      <color indexed="8"/>
      <name val="Arial"/>
      <family val="2"/>
      <charset val="238"/>
    </font>
    <font>
      <sz val="9"/>
      <color indexed="8"/>
      <name val="Arial CE"/>
      <charset val="238"/>
    </font>
    <font>
      <b/>
      <sz val="9"/>
      <color indexed="18"/>
      <name val="Arial"/>
      <family val="2"/>
      <charset val="238"/>
    </font>
    <font>
      <sz val="8"/>
      <color indexed="17"/>
      <name val="Arial"/>
      <family val="2"/>
      <charset val="238"/>
    </font>
    <font>
      <sz val="8"/>
      <color indexed="17"/>
      <name val="Courier New"/>
      <family val="3"/>
      <charset val="238"/>
    </font>
    <font>
      <b/>
      <sz val="10"/>
      <color indexed="61"/>
      <name val="Arial"/>
      <family val="2"/>
      <charset val="238"/>
    </font>
    <font>
      <sz val="11"/>
      <color indexed="16"/>
      <name val="Arial"/>
      <family val="2"/>
      <charset val="238"/>
    </font>
    <font>
      <b/>
      <sz val="11"/>
      <color indexed="16"/>
      <name val="Arial"/>
      <family val="2"/>
      <charset val="238"/>
    </font>
    <font>
      <sz val="10"/>
      <color indexed="18"/>
      <name val="Arial"/>
      <family val="2"/>
      <charset val="238"/>
    </font>
    <font>
      <b/>
      <sz val="12"/>
      <color indexed="25"/>
      <name val="Arial"/>
      <family val="2"/>
      <charset val="238"/>
    </font>
    <font>
      <sz val="11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54"/>
      <name val="Arial"/>
      <family val="2"/>
      <charset val="238"/>
    </font>
    <font>
      <b/>
      <sz val="10"/>
      <color indexed="54"/>
      <name val="Arial"/>
      <family val="2"/>
      <charset val="238"/>
    </font>
    <font>
      <b/>
      <sz val="10"/>
      <color indexed="56"/>
      <name val="Arial"/>
      <family val="2"/>
      <charset val="238"/>
    </font>
    <font>
      <sz val="9"/>
      <color indexed="18"/>
      <name val="Arial"/>
      <family val="2"/>
      <charset val="238"/>
    </font>
    <font>
      <sz val="10"/>
      <color indexed="61"/>
      <name val="Arial"/>
      <family val="2"/>
      <charset val="238"/>
    </font>
    <font>
      <b/>
      <sz val="9"/>
      <name val="Arial"/>
      <family val="2"/>
      <charset val="238"/>
    </font>
    <font>
      <sz val="10"/>
      <color indexed="53"/>
      <name val="Arial"/>
      <family val="2"/>
      <charset val="238"/>
    </font>
    <font>
      <b/>
      <sz val="11"/>
      <color theme="0"/>
      <name val="Arial"/>
      <family val="2"/>
      <charset val="238"/>
    </font>
    <font>
      <b/>
      <sz val="10"/>
      <color theme="0"/>
      <name val="Arial"/>
      <family val="2"/>
      <charset val="238"/>
    </font>
    <font>
      <b/>
      <sz val="9"/>
      <color theme="0"/>
      <name val="Arial"/>
      <family val="2"/>
      <charset val="238"/>
    </font>
    <font>
      <sz val="8"/>
      <color theme="0"/>
      <name val="Courier New"/>
      <family val="3"/>
      <charset val="238"/>
    </font>
    <font>
      <sz val="10"/>
      <name val="Arial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17"/>
        <bgColor indexed="57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8"/>
        <bgColor indexed="32"/>
      </patternFill>
    </fill>
    <fill>
      <patternFill patternType="solid">
        <fgColor indexed="55"/>
        <bgColor indexed="23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gray0625"/>
    </fill>
    <fill>
      <patternFill patternType="solid">
        <fgColor indexed="10"/>
        <bgColor indexed="60"/>
      </patternFill>
    </fill>
    <fill>
      <patternFill patternType="lightGray">
        <fgColor indexed="22"/>
      </patternFill>
    </fill>
    <fill>
      <patternFill patternType="lightGray">
        <fgColor indexed="22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13"/>
        <bgColor indexed="34"/>
      </patternFill>
    </fill>
    <fill>
      <patternFill patternType="solid">
        <fgColor indexed="62"/>
        <bgColor indexed="56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74">
    <xf numFmtId="0" fontId="0" fillId="0" borderId="0"/>
    <xf numFmtId="0" fontId="8" fillId="0" borderId="0"/>
    <xf numFmtId="0" fontId="6" fillId="0" borderId="0"/>
    <xf numFmtId="0" fontId="36" fillId="0" borderId="0"/>
    <xf numFmtId="0" fontId="8" fillId="0" borderId="0"/>
    <xf numFmtId="41" fontId="8" fillId="0" borderId="0" applyFont="0" applyFill="0" applyBorder="0" applyAlignment="0" applyProtection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6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3" fillId="0" borderId="0" applyProtection="0"/>
    <xf numFmtId="0" fontId="1" fillId="0" borderId="0" applyProtection="0"/>
    <xf numFmtId="0" fontId="3" fillId="0" borderId="0" applyProtection="0"/>
    <xf numFmtId="0" fontId="4" fillId="0" borderId="0"/>
    <xf numFmtId="0" fontId="8" fillId="0" borderId="0"/>
    <xf numFmtId="41" fontId="8" fillId="0" borderId="0" applyFont="0" applyFill="0" applyBorder="0" applyAlignment="0" applyProtection="0"/>
    <xf numFmtId="0" fontId="1" fillId="0" borderId="0" applyProtection="0"/>
    <xf numFmtId="0" fontId="1" fillId="0" borderId="0" applyProtection="0"/>
    <xf numFmtId="0" fontId="4" fillId="0" borderId="0"/>
    <xf numFmtId="0" fontId="6" fillId="0" borderId="0"/>
    <xf numFmtId="0" fontId="8" fillId="0" borderId="0"/>
    <xf numFmtId="41" fontId="8" fillId="0" borderId="0" applyFont="0" applyFill="0" applyBorder="0" applyAlignment="0" applyProtection="0"/>
    <xf numFmtId="9" fontId="37" fillId="2" borderId="0"/>
    <xf numFmtId="0" fontId="37" fillId="0" borderId="0"/>
    <xf numFmtId="0" fontId="36" fillId="0" borderId="0"/>
    <xf numFmtId="0" fontId="19" fillId="3" borderId="0" applyNumberFormat="0" applyBorder="0" applyAlignment="0" applyProtection="0"/>
    <xf numFmtId="0" fontId="19" fillId="4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9" borderId="0" applyNumberFormat="0" applyBorder="0" applyAlignment="0" applyProtection="0"/>
    <xf numFmtId="0" fontId="19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176" fontId="37" fillId="0" borderId="0" applyFont="0" applyFill="0" applyBorder="0" applyAlignment="0" applyProtection="0"/>
    <xf numFmtId="177" fontId="4" fillId="0" borderId="0" applyFont="0" applyFill="0" applyBorder="0" applyAlignment="0" applyProtection="0"/>
    <xf numFmtId="178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69" fontId="38" fillId="0" borderId="0" applyFont="0" applyFill="0" applyBorder="0" applyAlignment="0" applyProtection="0"/>
    <xf numFmtId="171" fontId="38" fillId="0" borderId="0" applyFont="0" applyFill="0" applyBorder="0" applyAlignment="0" applyProtection="0"/>
    <xf numFmtId="180" fontId="39" fillId="17" borderId="1" applyProtection="0">
      <alignment vertical="center"/>
    </xf>
    <xf numFmtId="0" fontId="40" fillId="0" borderId="0" applyNumberFormat="0" applyFill="0" applyBorder="0" applyAlignment="0" applyProtection="0"/>
    <xf numFmtId="49" fontId="41" fillId="0" borderId="2" applyNumberFormat="0" applyFont="0" applyAlignment="0">
      <alignment horizontal="left" vertical="center" wrapText="1"/>
    </xf>
    <xf numFmtId="0" fontId="7" fillId="0" borderId="0" applyNumberFormat="0" applyFill="0" applyBorder="0" applyAlignment="0"/>
    <xf numFmtId="0" fontId="42" fillId="0" borderId="0" applyNumberFormat="0" applyFill="0" applyBorder="0" applyAlignment="0" applyProtection="0"/>
    <xf numFmtId="181" fontId="43" fillId="0" borderId="0" applyNumberFormat="0" applyFill="0" applyBorder="0" applyAlignment="0"/>
    <xf numFmtId="0" fontId="44" fillId="0" borderId="0"/>
    <xf numFmtId="0" fontId="37" fillId="0" borderId="0" applyFill="0" applyBorder="0" applyAlignment="0"/>
    <xf numFmtId="182" fontId="4" fillId="0" borderId="0" applyFill="0" applyBorder="0" applyAlignment="0"/>
    <xf numFmtId="183" fontId="4" fillId="0" borderId="0" applyFill="0" applyBorder="0" applyAlignment="0"/>
    <xf numFmtId="184" fontId="37" fillId="0" borderId="0" applyFill="0" applyBorder="0" applyAlignment="0"/>
    <xf numFmtId="185" fontId="37" fillId="0" borderId="0" applyFill="0" applyBorder="0" applyAlignment="0"/>
    <xf numFmtId="186" fontId="4" fillId="0" borderId="0" applyFill="0" applyBorder="0" applyAlignment="0"/>
    <xf numFmtId="187" fontId="4" fillId="0" borderId="0" applyFill="0" applyBorder="0" applyAlignment="0"/>
    <xf numFmtId="182" fontId="4" fillId="0" borderId="0" applyFill="0" applyBorder="0" applyAlignment="0"/>
    <xf numFmtId="0" fontId="21" fillId="0" borderId="3" applyNumberFormat="0" applyFill="0" applyAlignment="0" applyProtection="0"/>
    <xf numFmtId="180" fontId="45" fillId="0" borderId="1" applyProtection="0">
      <alignment horizontal="right" vertical="center"/>
    </xf>
    <xf numFmtId="5" fontId="46" fillId="0" borderId="4" applyNumberFormat="0" applyFont="0" applyAlignment="0" applyProtection="0"/>
    <xf numFmtId="188" fontId="47" fillId="0" borderId="0"/>
    <xf numFmtId="188" fontId="47" fillId="0" borderId="0"/>
    <xf numFmtId="188" fontId="47" fillId="0" borderId="0"/>
    <xf numFmtId="188" fontId="47" fillId="0" borderId="0"/>
    <xf numFmtId="188" fontId="47" fillId="0" borderId="0"/>
    <xf numFmtId="188" fontId="47" fillId="0" borderId="0"/>
    <xf numFmtId="188" fontId="47" fillId="0" borderId="0"/>
    <xf numFmtId="188" fontId="47" fillId="0" borderId="0"/>
    <xf numFmtId="41" fontId="37" fillId="0" borderId="0" applyFont="0" applyFill="0" applyBorder="0" applyAlignment="0" applyProtection="0"/>
    <xf numFmtId="186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172" fontId="48" fillId="0" borderId="0" applyFont="0" applyFill="0" applyBorder="0" applyAlignment="0" applyProtection="0"/>
    <xf numFmtId="173" fontId="48" fillId="0" borderId="0" applyFont="0" applyFill="0" applyBorder="0" applyAlignment="0" applyProtection="0"/>
    <xf numFmtId="174" fontId="37" fillId="0" borderId="0" applyFont="0" applyFill="0" applyBorder="0" applyAlignment="0" applyProtection="0"/>
    <xf numFmtId="182" fontId="4" fillId="0" borderId="0" applyFont="0" applyFill="0" applyBorder="0" applyAlignment="0" applyProtection="0"/>
    <xf numFmtId="175" fontId="37" fillId="0" borderId="0" applyFont="0" applyFill="0" applyBorder="0" applyAlignment="0" applyProtection="0"/>
    <xf numFmtId="3" fontId="49" fillId="0" borderId="0"/>
    <xf numFmtId="15" fontId="48" fillId="0" borderId="0" applyFont="0" applyFill="0" applyBorder="0" applyAlignment="0" applyProtection="0">
      <alignment horizontal="left"/>
    </xf>
    <xf numFmtId="14" fontId="50" fillId="0" borderId="0" applyFill="0" applyBorder="0" applyAlignment="0"/>
    <xf numFmtId="0" fontId="51" fillId="0" borderId="5" applyProtection="0">
      <alignment horizontal="center" vertical="top" wrapText="1"/>
    </xf>
    <xf numFmtId="189" fontId="48" fillId="0" borderId="0" applyFont="0" applyFill="0" applyBorder="0" applyProtection="0">
      <alignment horizontal="left"/>
    </xf>
    <xf numFmtId="182" fontId="52" fillId="0" borderId="0" applyFont="0" applyFill="0" applyBorder="0" applyAlignment="0" applyProtection="0">
      <protection locked="0"/>
    </xf>
    <xf numFmtId="39" fontId="6" fillId="0" borderId="0" applyFont="0" applyFill="0" applyBorder="0" applyAlignment="0" applyProtection="0"/>
    <xf numFmtId="190" fontId="53" fillId="0" borderId="0" applyFont="0" applyFill="0" applyBorder="0" applyAlignment="0"/>
    <xf numFmtId="169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86" fontId="4" fillId="0" borderId="0" applyFill="0" applyBorder="0" applyAlignment="0"/>
    <xf numFmtId="182" fontId="4" fillId="0" borderId="0" applyFill="0" applyBorder="0" applyAlignment="0"/>
    <xf numFmtId="186" fontId="4" fillId="0" borderId="0" applyFill="0" applyBorder="0" applyAlignment="0"/>
    <xf numFmtId="187" fontId="4" fillId="0" borderId="0" applyFill="0" applyBorder="0" applyAlignment="0"/>
    <xf numFmtId="182" fontId="4" fillId="0" borderId="0" applyFill="0" applyBorder="0" applyAlignment="0"/>
    <xf numFmtId="0" fontId="54" fillId="18" borderId="6"/>
    <xf numFmtId="0" fontId="9" fillId="0" borderId="0"/>
    <xf numFmtId="0" fontId="3" fillId="0" borderId="0" applyProtection="0"/>
    <xf numFmtId="38" fontId="54" fillId="19" borderId="0" applyNumberFormat="0" applyBorder="0" applyAlignment="0" applyProtection="0"/>
    <xf numFmtId="0" fontId="55" fillId="0" borderId="0"/>
    <xf numFmtId="4" fontId="1" fillId="0" borderId="0" applyFont="0" applyFill="0" applyBorder="0" applyAlignment="0" applyProtection="0"/>
    <xf numFmtId="0" fontId="56" fillId="20" borderId="0"/>
    <xf numFmtId="0" fontId="57" fillId="0" borderId="0">
      <alignment horizontal="left"/>
    </xf>
    <xf numFmtId="0" fontId="58" fillId="0" borderId="7" applyNumberFormat="0" applyAlignment="0" applyProtection="0">
      <alignment horizontal="left" vertical="center"/>
    </xf>
    <xf numFmtId="0" fontId="58" fillId="0" borderId="8">
      <alignment horizontal="left" vertical="center"/>
    </xf>
    <xf numFmtId="0" fontId="59" fillId="0" borderId="9"/>
    <xf numFmtId="0" fontId="10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22" fillId="4" borderId="0" applyNumberFormat="0" applyBorder="0" applyAlignment="0" applyProtection="0"/>
    <xf numFmtId="0" fontId="4" fillId="0" borderId="0"/>
    <xf numFmtId="37" fontId="61" fillId="0" borderId="0" applyFill="0" applyBorder="0" applyAlignment="0">
      <protection locked="0"/>
    </xf>
    <xf numFmtId="167" fontId="61" fillId="0" borderId="10" applyFill="0" applyBorder="0" applyAlignment="0">
      <alignment horizontal="center"/>
      <protection locked="0"/>
    </xf>
    <xf numFmtId="10" fontId="54" fillId="21" borderId="6" applyNumberFormat="0" applyBorder="0" applyAlignment="0" applyProtection="0"/>
    <xf numFmtId="182" fontId="61" fillId="0" borderId="0" applyFill="0" applyBorder="0" applyAlignment="0">
      <protection locked="0"/>
    </xf>
    <xf numFmtId="190" fontId="61" fillId="0" borderId="0" applyFill="0" applyBorder="0" applyAlignment="0" applyProtection="0">
      <protection locked="0"/>
    </xf>
    <xf numFmtId="0" fontId="62" fillId="22" borderId="1" applyAlignment="0">
      <protection locked="0"/>
    </xf>
    <xf numFmtId="0" fontId="43" fillId="0" borderId="0"/>
    <xf numFmtId="0" fontId="23" fillId="23" borderId="11" applyNumberFormat="0" applyAlignment="0" applyProtection="0"/>
    <xf numFmtId="0" fontId="11" fillId="0" borderId="12" applyNumberFormat="0" applyFont="0" applyFill="0" applyAlignment="0" applyProtection="0">
      <alignment horizontal="left"/>
    </xf>
    <xf numFmtId="186" fontId="4" fillId="0" borderId="0" applyFill="0" applyBorder="0" applyAlignment="0"/>
    <xf numFmtId="182" fontId="4" fillId="0" borderId="0" applyFill="0" applyBorder="0" applyAlignment="0"/>
    <xf numFmtId="186" fontId="4" fillId="0" borderId="0" applyFill="0" applyBorder="0" applyAlignment="0"/>
    <xf numFmtId="187" fontId="4" fillId="0" borderId="0" applyFill="0" applyBorder="0" applyAlignment="0"/>
    <xf numFmtId="182" fontId="4" fillId="0" borderId="0" applyFill="0" applyBorder="0" applyAlignment="0"/>
    <xf numFmtId="206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71" fontId="63" fillId="0" borderId="0" applyFont="0" applyFill="0" applyBorder="0" applyAlignment="0" applyProtection="0"/>
    <xf numFmtId="0" fontId="64" fillId="0" borderId="13"/>
    <xf numFmtId="191" fontId="65" fillId="0" borderId="0" applyFont="0" applyFill="0" applyBorder="0" applyAlignment="0" applyProtection="0"/>
    <xf numFmtId="0" fontId="66" fillId="24" borderId="14"/>
    <xf numFmtId="0" fontId="24" fillId="0" borderId="15" applyNumberFormat="0" applyFill="0" applyAlignment="0" applyProtection="0"/>
    <xf numFmtId="0" fontId="25" fillId="0" borderId="16" applyNumberFormat="0" applyFill="0" applyAlignment="0" applyProtection="0"/>
    <xf numFmtId="0" fontId="26" fillId="0" borderId="17" applyNumberFormat="0" applyFill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2" fillId="0" borderId="0" applyNumberFormat="0"/>
    <xf numFmtId="0" fontId="28" fillId="25" borderId="0" applyNumberFormat="0" applyBorder="0" applyAlignment="0" applyProtection="0"/>
    <xf numFmtId="37" fontId="67" fillId="0" borderId="0"/>
    <xf numFmtId="180" fontId="17" fillId="0" borderId="1">
      <alignment vertical="center"/>
      <protection locked="0"/>
    </xf>
    <xf numFmtId="0" fontId="1" fillId="0" borderId="0" applyNumberFormat="0" applyFill="0" applyBorder="0" applyAlignment="0" applyProtection="0"/>
    <xf numFmtId="192" fontId="68" fillId="0" borderId="0"/>
    <xf numFmtId="181" fontId="69" fillId="0" borderId="0" applyFill="0" applyBorder="0" applyAlignment="0"/>
    <xf numFmtId="0" fontId="95" fillId="0" borderId="0" applyAlignment="0">
      <alignment vertical="top" wrapText="1"/>
      <protection locked="0"/>
    </xf>
    <xf numFmtId="0" fontId="1" fillId="0" borderId="0"/>
    <xf numFmtId="0" fontId="49" fillId="0" borderId="0"/>
    <xf numFmtId="0" fontId="37" fillId="0" borderId="0"/>
    <xf numFmtId="0" fontId="8" fillId="0" borderId="0"/>
    <xf numFmtId="0" fontId="89" fillId="0" borderId="0" applyAlignment="0">
      <alignment vertical="top" wrapText="1"/>
      <protection locked="0"/>
    </xf>
    <xf numFmtId="0" fontId="8" fillId="0" borderId="0"/>
    <xf numFmtId="0" fontId="95" fillId="0" borderId="0" applyAlignment="0">
      <alignment vertical="top" wrapText="1"/>
      <protection locked="0"/>
    </xf>
    <xf numFmtId="0" fontId="1" fillId="0" borderId="0"/>
    <xf numFmtId="0" fontId="37" fillId="0" borderId="0"/>
    <xf numFmtId="0" fontId="70" fillId="0" borderId="0"/>
    <xf numFmtId="0" fontId="71" fillId="0" borderId="0"/>
    <xf numFmtId="180" fontId="39" fillId="22" borderId="1" applyProtection="0">
      <alignment vertical="center" wrapText="1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164" fontId="37" fillId="0" borderId="0" applyFont="0" applyFill="0" applyBorder="0" applyAlignment="0" applyProtection="0"/>
    <xf numFmtId="4" fontId="4" fillId="0" borderId="0" applyFont="0" applyFill="0" applyBorder="0" applyAlignment="0" applyProtection="0"/>
    <xf numFmtId="187" fontId="53" fillId="0" borderId="18" applyFont="0" applyFill="0" applyBorder="0" applyAlignment="0" applyProtection="0">
      <alignment horizontal="right"/>
    </xf>
    <xf numFmtId="193" fontId="48" fillId="0" borderId="0" applyFont="0" applyFill="0" applyBorder="0" applyAlignment="0" applyProtection="0"/>
    <xf numFmtId="194" fontId="48" fillId="0" borderId="0" applyFont="0" applyFill="0" applyBorder="0" applyAlignment="0" applyProtection="0"/>
    <xf numFmtId="185" fontId="37" fillId="0" borderId="0" applyFont="0" applyFill="0" applyBorder="0" applyAlignment="0" applyProtection="0"/>
    <xf numFmtId="195" fontId="37" fillId="0" borderId="0" applyFont="0" applyFill="0" applyBorder="0" applyAlignment="0" applyProtection="0"/>
    <xf numFmtId="10" fontId="37" fillId="0" borderId="0" applyFont="0" applyFill="0" applyBorder="0" applyAlignment="0" applyProtection="0"/>
    <xf numFmtId="196" fontId="72" fillId="0" borderId="0" applyFont="0" applyFill="0" applyBorder="0" applyAlignment="0" applyProtection="0"/>
    <xf numFmtId="197" fontId="72" fillId="0" borderId="0" applyFont="0" applyFill="0" applyBorder="0" applyAlignment="0" applyProtection="0"/>
    <xf numFmtId="10" fontId="48" fillId="0" borderId="0" applyFont="0" applyFill="0" applyBorder="0" applyAlignment="0" applyProtection="0"/>
    <xf numFmtId="0" fontId="73" fillId="0" borderId="19"/>
    <xf numFmtId="0" fontId="13" fillId="0" borderId="0"/>
    <xf numFmtId="0" fontId="17" fillId="0" borderId="1">
      <alignment vertical="center" wrapText="1"/>
      <protection locked="0"/>
    </xf>
    <xf numFmtId="0" fontId="74" fillId="0" borderId="0">
      <alignment horizontal="justify" vertical="top" wrapText="1"/>
    </xf>
    <xf numFmtId="0" fontId="18" fillId="0" borderId="1">
      <alignment horizontal="justify" vertical="center" wrapText="1"/>
      <protection locked="0"/>
    </xf>
    <xf numFmtId="0" fontId="3" fillId="26" borderId="20" applyNumberFormat="0" applyAlignment="0" applyProtection="0"/>
    <xf numFmtId="0" fontId="54" fillId="19" borderId="6"/>
    <xf numFmtId="186" fontId="4" fillId="0" borderId="0" applyFill="0" applyBorder="0" applyAlignment="0"/>
    <xf numFmtId="182" fontId="4" fillId="0" borderId="0" applyFill="0" applyBorder="0" applyAlignment="0"/>
    <xf numFmtId="186" fontId="4" fillId="0" borderId="0" applyFill="0" applyBorder="0" applyAlignment="0"/>
    <xf numFmtId="187" fontId="4" fillId="0" borderId="0" applyFill="0" applyBorder="0" applyAlignment="0"/>
    <xf numFmtId="182" fontId="4" fillId="0" borderId="0" applyFill="0" applyBorder="0" applyAlignment="0"/>
    <xf numFmtId="0" fontId="29" fillId="0" borderId="21" applyNumberFormat="0" applyFill="0" applyAlignment="0" applyProtection="0"/>
    <xf numFmtId="3" fontId="41" fillId="0" borderId="6" applyFill="0">
      <alignment horizontal="right" vertical="center"/>
    </xf>
    <xf numFmtId="0" fontId="41" fillId="0" borderId="6">
      <alignment horizontal="left" vertical="center" wrapText="1"/>
    </xf>
    <xf numFmtId="38" fontId="48" fillId="27" borderId="0" applyNumberFormat="0" applyFont="0" applyBorder="0" applyAlignment="0" applyProtection="0"/>
    <xf numFmtId="0" fontId="14" fillId="0" borderId="0" applyNumberFormat="0"/>
    <xf numFmtId="0" fontId="2" fillId="0" borderId="0"/>
    <xf numFmtId="180" fontId="75" fillId="28" borderId="1" applyProtection="0">
      <alignment vertical="center"/>
    </xf>
    <xf numFmtId="0" fontId="30" fillId="5" borderId="0" applyNumberFormat="0" applyBorder="0" applyAlignment="0" applyProtection="0"/>
    <xf numFmtId="0" fontId="5" fillId="0" borderId="0"/>
    <xf numFmtId="0" fontId="8" fillId="0" borderId="0"/>
    <xf numFmtId="0" fontId="2" fillId="29" borderId="0">
      <alignment horizontal="left"/>
    </xf>
    <xf numFmtId="0" fontId="15" fillId="30" borderId="0"/>
    <xf numFmtId="0" fontId="4" fillId="0" borderId="0"/>
    <xf numFmtId="0" fontId="64" fillId="0" borderId="0"/>
    <xf numFmtId="38" fontId="76" fillId="0" borderId="0" applyFill="0" applyBorder="0" applyAlignment="0" applyProtection="0"/>
    <xf numFmtId="196" fontId="77" fillId="0" borderId="0" applyFill="0" applyBorder="0" applyAlignment="0" applyProtection="0"/>
    <xf numFmtId="198" fontId="78" fillId="0" borderId="8">
      <alignment vertical="top" wrapText="1"/>
      <protection locked="0"/>
    </xf>
    <xf numFmtId="49" fontId="50" fillId="0" borderId="0" applyFill="0" applyBorder="0" applyAlignment="0"/>
    <xf numFmtId="199" fontId="37" fillId="0" borderId="0" applyFill="0" applyBorder="0" applyAlignment="0"/>
    <xf numFmtId="200" fontId="37" fillId="0" borderId="0" applyFill="0" applyBorder="0" applyAlignment="0"/>
    <xf numFmtId="0" fontId="31" fillId="0" borderId="0" applyNumberFormat="0" applyFill="0" applyBorder="0" applyAlignment="0" applyProtection="0"/>
    <xf numFmtId="201" fontId="48" fillId="0" borderId="0" applyFont="0" applyFill="0" applyBorder="0" applyAlignment="0" applyProtection="0"/>
    <xf numFmtId="202" fontId="48" fillId="0" borderId="0" applyFont="0" applyFill="0" applyBorder="0" applyAlignment="0" applyProtection="0"/>
    <xf numFmtId="18" fontId="52" fillId="0" borderId="0" applyFont="0" applyFill="0" applyBorder="0" applyAlignment="0" applyProtection="0">
      <alignment horizontal="left"/>
    </xf>
    <xf numFmtId="38" fontId="48" fillId="0" borderId="22" applyNumberFormat="0" applyFont="0" applyFill="0" applyAlignment="0" applyProtection="0"/>
    <xf numFmtId="0" fontId="2" fillId="0" borderId="0"/>
    <xf numFmtId="166" fontId="16" fillId="0" borderId="6">
      <alignment horizontal="right" vertical="center"/>
    </xf>
    <xf numFmtId="10" fontId="72" fillId="0" borderId="23" applyNumberFormat="0" applyFont="0" applyFill="0" applyAlignment="0" applyProtection="0"/>
    <xf numFmtId="0" fontId="32" fillId="8" borderId="24" applyNumberFormat="0" applyAlignment="0" applyProtection="0"/>
    <xf numFmtId="0" fontId="33" fillId="31" borderId="24" applyNumberFormat="0" applyAlignment="0" applyProtection="0"/>
    <xf numFmtId="180" fontId="79" fillId="32" borderId="1">
      <alignment horizontal="right" vertical="center"/>
      <protection locked="0"/>
    </xf>
    <xf numFmtId="0" fontId="34" fillId="31" borderId="25" applyNumberFormat="0" applyAlignment="0" applyProtection="0"/>
    <xf numFmtId="0" fontId="35" fillId="0" borderId="0" applyNumberFormat="0" applyFill="0" applyBorder="0" applyAlignment="0" applyProtection="0"/>
    <xf numFmtId="168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203" fontId="80" fillId="0" borderId="8" applyFont="0" applyFill="0" applyBorder="0" applyAlignment="0" applyProtection="0"/>
    <xf numFmtId="0" fontId="1" fillId="0" borderId="0"/>
    <xf numFmtId="3" fontId="51" fillId="0" borderId="0"/>
    <xf numFmtId="0" fontId="20" fillId="33" borderId="0" applyNumberFormat="0" applyBorder="0" applyAlignment="0" applyProtection="0"/>
    <xf numFmtId="0" fontId="20" fillId="28" borderId="0" applyNumberFormat="0" applyBorder="0" applyAlignment="0" applyProtection="0"/>
    <xf numFmtId="0" fontId="20" fillId="34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35" borderId="0" applyNumberFormat="0" applyBorder="0" applyAlignment="0" applyProtection="0"/>
    <xf numFmtId="164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47" fillId="0" borderId="0"/>
    <xf numFmtId="0" fontId="47" fillId="0" borderId="0"/>
    <xf numFmtId="0" fontId="89" fillId="0" borderId="0" applyAlignment="0">
      <alignment vertical="top" wrapText="1"/>
      <protection locked="0"/>
    </xf>
    <xf numFmtId="0" fontId="98" fillId="0" borderId="6">
      <alignment horizontal="center" vertical="center"/>
      <protection locked="0"/>
    </xf>
    <xf numFmtId="0" fontId="8" fillId="0" borderId="0"/>
    <xf numFmtId="0" fontId="103" fillId="0" borderId="0"/>
    <xf numFmtId="0" fontId="130" fillId="0" borderId="0"/>
  </cellStyleXfs>
  <cellXfs count="360">
    <xf numFmtId="0" fontId="0" fillId="0" borderId="0" xfId="0"/>
    <xf numFmtId="0" fontId="81" fillId="0" borderId="0" xfId="0" applyFont="1"/>
    <xf numFmtId="0" fontId="3" fillId="0" borderId="0" xfId="0" applyFont="1"/>
    <xf numFmtId="0" fontId="0" fillId="0" borderId="26" xfId="0" applyBorder="1"/>
    <xf numFmtId="0" fontId="81" fillId="0" borderId="27" xfId="190" applyFont="1" applyBorder="1"/>
    <xf numFmtId="0" fontId="81" fillId="0" borderId="19" xfId="190" applyFont="1" applyBorder="1"/>
    <xf numFmtId="0" fontId="73" fillId="0" borderId="19" xfId="190" applyFont="1" applyBorder="1"/>
    <xf numFmtId="0" fontId="37" fillId="0" borderId="19" xfId="190" applyBorder="1"/>
    <xf numFmtId="0" fontId="37" fillId="0" borderId="28" xfId="190" applyBorder="1"/>
    <xf numFmtId="3" fontId="85" fillId="0" borderId="0" xfId="190" applyNumberFormat="1" applyFont="1"/>
    <xf numFmtId="0" fontId="37" fillId="0" borderId="0" xfId="190"/>
    <xf numFmtId="3" fontId="86" fillId="0" borderId="26" xfId="190" applyNumberFormat="1" applyFont="1" applyBorder="1"/>
    <xf numFmtId="0" fontId="37" fillId="0" borderId="9" xfId="190" applyBorder="1"/>
    <xf numFmtId="0" fontId="81" fillId="0" borderId="10" xfId="190" applyFont="1" applyBorder="1"/>
    <xf numFmtId="0" fontId="81" fillId="0" borderId="0" xfId="190" applyFont="1"/>
    <xf numFmtId="0" fontId="37" fillId="0" borderId="26" xfId="190" applyBorder="1"/>
    <xf numFmtId="0" fontId="0" fillId="0" borderId="10" xfId="190" applyFont="1" applyBorder="1"/>
    <xf numFmtId="0" fontId="73" fillId="0" borderId="0" xfId="190" applyFont="1"/>
    <xf numFmtId="0" fontId="2" fillId="0" borderId="27" xfId="190" applyFont="1" applyBorder="1"/>
    <xf numFmtId="0" fontId="80" fillId="0" borderId="27" xfId="190" applyFont="1" applyBorder="1"/>
    <xf numFmtId="0" fontId="87" fillId="0" borderId="29" xfId="190" applyFont="1" applyBorder="1"/>
    <xf numFmtId="14" fontId="37" fillId="0" borderId="6" xfId="190" applyNumberFormat="1" applyBorder="1"/>
    <xf numFmtId="0" fontId="85" fillId="0" borderId="28" xfId="190" applyFont="1" applyBorder="1"/>
    <xf numFmtId="0" fontId="37" fillId="0" borderId="29" xfId="190" applyBorder="1"/>
    <xf numFmtId="14" fontId="85" fillId="0" borderId="6" xfId="190" applyNumberFormat="1" applyFont="1" applyBorder="1"/>
    <xf numFmtId="0" fontId="87" fillId="0" borderId="9" xfId="190" applyFont="1" applyBorder="1"/>
    <xf numFmtId="0" fontId="0" fillId="0" borderId="9" xfId="0" applyBorder="1" applyAlignment="1">
      <alignment vertical="center" wrapText="1"/>
    </xf>
    <xf numFmtId="49" fontId="84" fillId="0" borderId="19" xfId="190" applyNumberFormat="1" applyFont="1" applyBorder="1" applyAlignment="1">
      <alignment horizontal="left"/>
    </xf>
    <xf numFmtId="3" fontId="85" fillId="0" borderId="9" xfId="190" applyNumberFormat="1" applyFont="1" applyBorder="1"/>
    <xf numFmtId="0" fontId="80" fillId="0" borderId="10" xfId="190" applyFont="1" applyBorder="1"/>
    <xf numFmtId="0" fontId="85" fillId="0" borderId="26" xfId="190" applyFont="1" applyBorder="1"/>
    <xf numFmtId="0" fontId="84" fillId="0" borderId="19" xfId="190" applyFont="1" applyBorder="1"/>
    <xf numFmtId="0" fontId="91" fillId="0" borderId="30" xfId="0" applyFont="1" applyBorder="1" applyAlignment="1">
      <alignment vertical="center"/>
    </xf>
    <xf numFmtId="0" fontId="90" fillId="0" borderId="0" xfId="0" applyFont="1"/>
    <xf numFmtId="0" fontId="91" fillId="0" borderId="0" xfId="0" applyFont="1"/>
    <xf numFmtId="0" fontId="91" fillId="0" borderId="0" xfId="0" applyFont="1" applyAlignment="1">
      <alignment vertical="center"/>
    </xf>
    <xf numFmtId="0" fontId="91" fillId="0" borderId="31" xfId="0" applyFont="1" applyBorder="1" applyAlignment="1">
      <alignment vertical="center"/>
    </xf>
    <xf numFmtId="0" fontId="91" fillId="0" borderId="9" xfId="0" applyFont="1" applyBorder="1"/>
    <xf numFmtId="204" fontId="2" fillId="0" borderId="29" xfId="0" applyNumberFormat="1" applyFont="1" applyBorder="1" applyAlignment="1">
      <alignment vertical="center"/>
    </xf>
    <xf numFmtId="0" fontId="80" fillId="0" borderId="19" xfId="190" applyFont="1" applyBorder="1"/>
    <xf numFmtId="3" fontId="80" fillId="0" borderId="0" xfId="190" applyNumberFormat="1" applyFont="1"/>
    <xf numFmtId="0" fontId="92" fillId="0" borderId="0" xfId="190" applyFont="1" applyAlignment="1">
      <alignment horizontal="right"/>
    </xf>
    <xf numFmtId="0" fontId="92" fillId="0" borderId="9" xfId="190" applyFont="1" applyBorder="1" applyAlignment="1">
      <alignment horizontal="right"/>
    </xf>
    <xf numFmtId="3" fontId="86" fillId="0" borderId="18" xfId="190" applyNumberFormat="1" applyFont="1" applyBorder="1"/>
    <xf numFmtId="0" fontId="2" fillId="0" borderId="19" xfId="190" applyFont="1" applyBorder="1"/>
    <xf numFmtId="205" fontId="93" fillId="0" borderId="0" xfId="190" applyNumberFormat="1" applyFont="1" applyAlignment="1">
      <alignment horizontal="right"/>
    </xf>
    <xf numFmtId="205" fontId="86" fillId="0" borderId="0" xfId="190" applyNumberFormat="1" applyFont="1" applyAlignment="1">
      <alignment horizontal="right"/>
    </xf>
    <xf numFmtId="205" fontId="94" fillId="0" borderId="9" xfId="190" applyNumberFormat="1" applyFont="1" applyBorder="1" applyAlignment="1">
      <alignment horizontal="right"/>
    </xf>
    <xf numFmtId="0" fontId="2" fillId="0" borderId="0" xfId="190" applyFont="1"/>
    <xf numFmtId="0" fontId="80" fillId="0" borderId="0" xfId="190" applyFont="1"/>
    <xf numFmtId="0" fontId="8" fillId="0" borderId="19" xfId="190" applyFont="1" applyBorder="1"/>
    <xf numFmtId="0" fontId="84" fillId="0" borderId="0" xfId="190" applyFont="1"/>
    <xf numFmtId="49" fontId="84" fillId="0" borderId="0" xfId="190" applyNumberFormat="1" applyFont="1" applyAlignment="1">
      <alignment horizontal="left"/>
    </xf>
    <xf numFmtId="0" fontId="92" fillId="0" borderId="13" xfId="190" applyFont="1" applyBorder="1" applyAlignment="1">
      <alignment horizontal="right"/>
    </xf>
    <xf numFmtId="205" fontId="94" fillId="0" borderId="13" xfId="190" applyNumberFormat="1" applyFont="1" applyBorder="1" applyAlignment="1">
      <alignment horizontal="right"/>
    </xf>
    <xf numFmtId="0" fontId="37" fillId="0" borderId="13" xfId="190" applyBorder="1"/>
    <xf numFmtId="3" fontId="85" fillId="0" borderId="13" xfId="190" applyNumberFormat="1" applyFont="1" applyBorder="1"/>
    <xf numFmtId="3" fontId="86" fillId="0" borderId="32" xfId="190" applyNumberFormat="1" applyFont="1" applyBorder="1"/>
    <xf numFmtId="0" fontId="91" fillId="0" borderId="33" xfId="0" applyFont="1" applyBorder="1" applyAlignment="1">
      <alignment vertical="center"/>
    </xf>
    <xf numFmtId="0" fontId="2" fillId="0" borderId="10" xfId="190" applyFont="1" applyBorder="1"/>
    <xf numFmtId="3" fontId="80" fillId="0" borderId="10" xfId="190" applyNumberFormat="1" applyFont="1" applyBorder="1"/>
    <xf numFmtId="3" fontId="85" fillId="0" borderId="10" xfId="190" applyNumberFormat="1" applyFont="1" applyBorder="1"/>
    <xf numFmtId="3" fontId="85" fillId="0" borderId="34" xfId="190" applyNumberFormat="1" applyFont="1" applyBorder="1"/>
    <xf numFmtId="3" fontId="85" fillId="0" borderId="29" xfId="190" applyNumberFormat="1" applyFont="1" applyBorder="1"/>
    <xf numFmtId="49" fontId="73" fillId="0" borderId="35" xfId="0" applyNumberFormat="1" applyFont="1" applyBorder="1" applyAlignment="1">
      <alignment horizontal="center"/>
    </xf>
    <xf numFmtId="0" fontId="2" fillId="0" borderId="36" xfId="0" applyFont="1" applyBorder="1" applyAlignment="1">
      <alignment horizontal="center" vertical="center"/>
    </xf>
    <xf numFmtId="0" fontId="91" fillId="0" borderId="37" xfId="0" applyFont="1" applyBorder="1"/>
    <xf numFmtId="0" fontId="2" fillId="0" borderId="27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85" fillId="0" borderId="19" xfId="190" applyFont="1" applyBorder="1"/>
    <xf numFmtId="205" fontId="96" fillId="0" borderId="0" xfId="190" applyNumberFormat="1" applyFont="1" applyAlignment="1">
      <alignment horizontal="right"/>
    </xf>
    <xf numFmtId="0" fontId="97" fillId="0" borderId="0" xfId="0" applyFont="1" applyAlignment="1">
      <alignment horizontal="justify" vertical="center"/>
    </xf>
    <xf numFmtId="14" fontId="37" fillId="0" borderId="6" xfId="190" applyNumberFormat="1" applyBorder="1" applyAlignment="1">
      <alignment horizontal="center"/>
    </xf>
    <xf numFmtId="0" fontId="78" fillId="0" borderId="0" xfId="0" applyFont="1" applyAlignment="1">
      <alignment horizontal="left" vertical="center"/>
    </xf>
    <xf numFmtId="0" fontId="78" fillId="0" borderId="0" xfId="0" applyFont="1" applyAlignment="1">
      <alignment vertical="center"/>
    </xf>
    <xf numFmtId="0" fontId="8" fillId="0" borderId="0" xfId="190" applyFont="1"/>
    <xf numFmtId="0" fontId="8" fillId="0" borderId="9" xfId="190" applyFont="1" applyBorder="1"/>
    <xf numFmtId="0" fontId="0" fillId="0" borderId="29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2" fillId="0" borderId="10" xfId="0" applyFont="1" applyBorder="1"/>
    <xf numFmtId="0" fontId="100" fillId="0" borderId="0" xfId="190" applyFont="1" applyAlignment="1">
      <alignment horizontal="right"/>
    </xf>
    <xf numFmtId="205" fontId="43" fillId="0" borderId="0" xfId="190" applyNumberFormat="1" applyFont="1" applyAlignment="1">
      <alignment horizontal="right"/>
    </xf>
    <xf numFmtId="3" fontId="16" fillId="0" borderId="26" xfId="190" applyNumberFormat="1" applyFont="1" applyBorder="1"/>
    <xf numFmtId="0" fontId="81" fillId="0" borderId="9" xfId="190" applyFont="1" applyBorder="1"/>
    <xf numFmtId="0" fontId="84" fillId="0" borderId="9" xfId="190" applyFont="1" applyBorder="1"/>
    <xf numFmtId="0" fontId="1" fillId="0" borderId="9" xfId="190" applyFont="1" applyBorder="1" applyAlignment="1">
      <alignment wrapText="1"/>
    </xf>
    <xf numFmtId="0" fontId="1" fillId="0" borderId="18" xfId="190" applyFont="1" applyBorder="1" applyAlignment="1">
      <alignment wrapText="1"/>
    </xf>
    <xf numFmtId="0" fontId="84" fillId="0" borderId="19" xfId="190" applyFont="1" applyBorder="1" applyAlignment="1">
      <alignment vertical="center"/>
    </xf>
    <xf numFmtId="0" fontId="0" fillId="0" borderId="29" xfId="190" applyFont="1" applyBorder="1" applyAlignment="1">
      <alignment vertical="center"/>
    </xf>
    <xf numFmtId="0" fontId="69" fillId="0" borderId="26" xfId="190" applyFont="1" applyBorder="1" applyAlignment="1">
      <alignment horizontal="center"/>
    </xf>
    <xf numFmtId="49" fontId="73" fillId="0" borderId="49" xfId="0" applyNumberFormat="1" applyFont="1" applyBorder="1" applyAlignment="1">
      <alignment horizontal="center"/>
    </xf>
    <xf numFmtId="0" fontId="99" fillId="0" borderId="27" xfId="0" applyFont="1" applyBorder="1"/>
    <xf numFmtId="0" fontId="0" fillId="0" borderId="19" xfId="0" applyBorder="1"/>
    <xf numFmtId="0" fontId="0" fillId="0" borderId="10" xfId="0" applyBorder="1"/>
    <xf numFmtId="0" fontId="101" fillId="0" borderId="10" xfId="0" applyFont="1" applyBorder="1" applyAlignment="1">
      <alignment horizontal="justify" vertical="center" wrapText="1"/>
    </xf>
    <xf numFmtId="0" fontId="101" fillId="0" borderId="0" xfId="0" applyFont="1" applyAlignment="1">
      <alignment horizontal="justify" vertical="center" wrapText="1"/>
    </xf>
    <xf numFmtId="0" fontId="101" fillId="0" borderId="26" xfId="0" applyFont="1" applyBorder="1" applyAlignment="1">
      <alignment horizontal="justify" vertical="center" wrapText="1"/>
    </xf>
    <xf numFmtId="0" fontId="0" fillId="0" borderId="29" xfId="0" applyBorder="1"/>
    <xf numFmtId="0" fontId="0" fillId="0" borderId="9" xfId="0" applyBorder="1"/>
    <xf numFmtId="0" fontId="0" fillId="0" borderId="18" xfId="0" applyBorder="1"/>
    <xf numFmtId="0" fontId="99" fillId="0" borderId="10" xfId="0" applyFont="1" applyBorder="1"/>
    <xf numFmtId="0" fontId="0" fillId="0" borderId="28" xfId="0" applyBorder="1"/>
    <xf numFmtId="0" fontId="0" fillId="0" borderId="10" xfId="0" applyBorder="1" applyAlignment="1">
      <alignment horizontal="justify" vertical="center" shrinkToFit="1"/>
    </xf>
    <xf numFmtId="0" fontId="0" fillId="0" borderId="0" xfId="0" applyAlignment="1">
      <alignment horizontal="justify" vertical="center" shrinkToFit="1"/>
    </xf>
    <xf numFmtId="0" fontId="0" fillId="0" borderId="26" xfId="0" applyBorder="1" applyAlignment="1">
      <alignment horizontal="justify" vertical="center" shrinkToFit="1"/>
    </xf>
    <xf numFmtId="205" fontId="93" fillId="36" borderId="0" xfId="190" applyNumberFormat="1" applyFont="1" applyFill="1" applyAlignment="1">
      <alignment horizontal="right"/>
    </xf>
    <xf numFmtId="0" fontId="0" fillId="36" borderId="19" xfId="0" applyFill="1" applyBorder="1"/>
    <xf numFmtId="0" fontId="8" fillId="36" borderId="19" xfId="190" applyFont="1" applyFill="1" applyBorder="1"/>
    <xf numFmtId="0" fontId="8" fillId="36" borderId="0" xfId="190" applyFont="1" applyFill="1"/>
    <xf numFmtId="0" fontId="102" fillId="0" borderId="10" xfId="0" applyFont="1" applyBorder="1"/>
    <xf numFmtId="0" fontId="99" fillId="0" borderId="10" xfId="190" applyFont="1" applyBorder="1"/>
    <xf numFmtId="0" fontId="99" fillId="0" borderId="29" xfId="190" applyFont="1" applyBorder="1"/>
    <xf numFmtId="14" fontId="8" fillId="0" borderId="6" xfId="271" applyNumberFormat="1" applyBorder="1"/>
    <xf numFmtId="0" fontId="8" fillId="0" borderId="9" xfId="271" applyBorder="1"/>
    <xf numFmtId="0" fontId="8" fillId="0" borderId="28" xfId="271" applyBorder="1"/>
    <xf numFmtId="0" fontId="8" fillId="0" borderId="19" xfId="271" applyBorder="1"/>
    <xf numFmtId="0" fontId="80" fillId="0" borderId="27" xfId="271" applyFont="1" applyBorder="1"/>
    <xf numFmtId="14" fontId="8" fillId="0" borderId="6" xfId="271" applyNumberFormat="1" applyBorder="1" applyAlignment="1">
      <alignment horizontal="center"/>
    </xf>
    <xf numFmtId="0" fontId="87" fillId="0" borderId="9" xfId="271" applyFont="1" applyBorder="1"/>
    <xf numFmtId="0" fontId="87" fillId="0" borderId="29" xfId="271" applyFont="1" applyBorder="1"/>
    <xf numFmtId="0" fontId="85" fillId="0" borderId="28" xfId="271" applyFont="1" applyBorder="1"/>
    <xf numFmtId="0" fontId="8" fillId="36" borderId="19" xfId="271" applyFill="1" applyBorder="1"/>
    <xf numFmtId="14" fontId="85" fillId="0" borderId="6" xfId="271" applyNumberFormat="1" applyFont="1" applyBorder="1"/>
    <xf numFmtId="0" fontId="8" fillId="0" borderId="29" xfId="271" applyBorder="1"/>
    <xf numFmtId="0" fontId="85" fillId="0" borderId="26" xfId="271" applyFont="1" applyBorder="1"/>
    <xf numFmtId="0" fontId="8" fillId="0" borderId="0" xfId="271"/>
    <xf numFmtId="0" fontId="8" fillId="36" borderId="0" xfId="271" applyFill="1"/>
    <xf numFmtId="0" fontId="2" fillId="0" borderId="0" xfId="271" applyFont="1"/>
    <xf numFmtId="0" fontId="80" fillId="0" borderId="10" xfId="271" applyFont="1" applyBorder="1"/>
    <xf numFmtId="0" fontId="99" fillId="0" borderId="29" xfId="271" applyFont="1" applyBorder="1"/>
    <xf numFmtId="0" fontId="99" fillId="0" borderId="10" xfId="271" applyFont="1" applyBorder="1"/>
    <xf numFmtId="0" fontId="80" fillId="0" borderId="19" xfId="271" applyFont="1" applyBorder="1"/>
    <xf numFmtId="0" fontId="73" fillId="0" borderId="19" xfId="271" applyFont="1" applyBorder="1"/>
    <xf numFmtId="0" fontId="2" fillId="0" borderId="19" xfId="271" applyFont="1" applyBorder="1"/>
    <xf numFmtId="0" fontId="2" fillId="0" borderId="27" xfId="271" applyFont="1" applyBorder="1"/>
    <xf numFmtId="0" fontId="8" fillId="0" borderId="26" xfId="271" applyBorder="1"/>
    <xf numFmtId="0" fontId="73" fillId="0" borderId="0" xfId="271" applyFont="1"/>
    <xf numFmtId="0" fontId="0" fillId="0" borderId="10" xfId="271" applyFont="1" applyBorder="1"/>
    <xf numFmtId="0" fontId="84" fillId="0" borderId="19" xfId="271" applyFont="1" applyBorder="1" applyAlignment="1">
      <alignment vertical="center"/>
    </xf>
    <xf numFmtId="0" fontId="84" fillId="0" borderId="19" xfId="271" applyFont="1" applyBorder="1"/>
    <xf numFmtId="0" fontId="2" fillId="0" borderId="10" xfId="271" applyFont="1" applyBorder="1"/>
    <xf numFmtId="0" fontId="1" fillId="0" borderId="18" xfId="271" applyFont="1" applyBorder="1" applyAlignment="1">
      <alignment wrapText="1"/>
    </xf>
    <xf numFmtId="0" fontId="1" fillId="0" borderId="9" xfId="271" applyFont="1" applyBorder="1" applyAlignment="1">
      <alignment wrapText="1"/>
    </xf>
    <xf numFmtId="0" fontId="84" fillId="0" borderId="9" xfId="271" applyFont="1" applyBorder="1"/>
    <xf numFmtId="0" fontId="2" fillId="0" borderId="9" xfId="271" applyFont="1" applyBorder="1"/>
    <xf numFmtId="0" fontId="0" fillId="0" borderId="29" xfId="271" applyFont="1" applyBorder="1" applyAlignment="1">
      <alignment vertical="center"/>
    </xf>
    <xf numFmtId="0" fontId="85" fillId="0" borderId="19" xfId="271" applyFont="1" applyBorder="1"/>
    <xf numFmtId="3" fontId="16" fillId="0" borderId="26" xfId="271" applyNumberFormat="1" applyFont="1" applyBorder="1"/>
    <xf numFmtId="205" fontId="94" fillId="0" borderId="9" xfId="271" applyNumberFormat="1" applyFont="1" applyBorder="1" applyAlignment="1">
      <alignment horizontal="right"/>
    </xf>
    <xf numFmtId="0" fontId="92" fillId="0" borderId="9" xfId="271" applyFont="1" applyBorder="1" applyAlignment="1">
      <alignment horizontal="right"/>
    </xf>
    <xf numFmtId="3" fontId="85" fillId="0" borderId="9" xfId="271" applyNumberFormat="1" applyFont="1" applyBorder="1"/>
    <xf numFmtId="0" fontId="80" fillId="0" borderId="0" xfId="271" applyFont="1"/>
    <xf numFmtId="205" fontId="43" fillId="0" borderId="0" xfId="271" applyNumberFormat="1" applyFont="1" applyAlignment="1">
      <alignment horizontal="right"/>
    </xf>
    <xf numFmtId="0" fontId="100" fillId="0" borderId="0" xfId="271" applyFont="1" applyAlignment="1">
      <alignment horizontal="right"/>
    </xf>
    <xf numFmtId="3" fontId="80" fillId="0" borderId="10" xfId="271" applyNumberFormat="1" applyFont="1" applyBorder="1"/>
    <xf numFmtId="205" fontId="96" fillId="0" borderId="0" xfId="271" applyNumberFormat="1" applyFont="1" applyAlignment="1">
      <alignment horizontal="right"/>
    </xf>
    <xf numFmtId="0" fontId="92" fillId="0" borderId="0" xfId="271" applyFont="1" applyAlignment="1">
      <alignment horizontal="right"/>
    </xf>
    <xf numFmtId="3" fontId="85" fillId="0" borderId="0" xfId="271" applyNumberFormat="1" applyFont="1"/>
    <xf numFmtId="205" fontId="93" fillId="36" borderId="0" xfId="271" applyNumberFormat="1" applyFont="1" applyFill="1" applyAlignment="1">
      <alignment horizontal="right"/>
    </xf>
    <xf numFmtId="3" fontId="80" fillId="0" borderId="0" xfId="271" applyNumberFormat="1" applyFont="1"/>
    <xf numFmtId="3" fontId="86" fillId="0" borderId="18" xfId="271" applyNumberFormat="1" applyFont="1" applyBorder="1"/>
    <xf numFmtId="3" fontId="85" fillId="0" borderId="29" xfId="271" applyNumberFormat="1" applyFont="1" applyBorder="1"/>
    <xf numFmtId="3" fontId="86" fillId="0" borderId="26" xfId="271" applyNumberFormat="1" applyFont="1" applyBorder="1"/>
    <xf numFmtId="205" fontId="86" fillId="0" borderId="0" xfId="271" applyNumberFormat="1" applyFont="1" applyAlignment="1">
      <alignment horizontal="right"/>
    </xf>
    <xf numFmtId="3" fontId="85" fillId="0" borderId="10" xfId="271" applyNumberFormat="1" applyFont="1" applyBorder="1"/>
    <xf numFmtId="205" fontId="93" fillId="0" borderId="0" xfId="271" applyNumberFormat="1" applyFont="1" applyAlignment="1">
      <alignment horizontal="right"/>
    </xf>
    <xf numFmtId="0" fontId="69" fillId="0" borderId="26" xfId="271" applyFont="1" applyBorder="1" applyAlignment="1">
      <alignment horizontal="center"/>
    </xf>
    <xf numFmtId="49" fontId="84" fillId="0" borderId="0" xfId="271" applyNumberFormat="1" applyFont="1" applyAlignment="1">
      <alignment horizontal="left"/>
    </xf>
    <xf numFmtId="0" fontId="84" fillId="0" borderId="0" xfId="271" applyFont="1"/>
    <xf numFmtId="3" fontId="86" fillId="0" borderId="32" xfId="271" applyNumberFormat="1" applyFont="1" applyBorder="1"/>
    <xf numFmtId="0" fontId="8" fillId="0" borderId="13" xfId="271" applyBorder="1"/>
    <xf numFmtId="205" fontId="94" fillId="0" borderId="13" xfId="271" applyNumberFormat="1" applyFont="1" applyBorder="1" applyAlignment="1">
      <alignment horizontal="right"/>
    </xf>
    <xf numFmtId="0" fontId="92" fillId="0" borderId="13" xfId="271" applyFont="1" applyBorder="1" applyAlignment="1">
      <alignment horizontal="right"/>
    </xf>
    <xf numFmtId="3" fontId="85" fillId="0" borderId="13" xfId="271" applyNumberFormat="1" applyFont="1" applyBorder="1"/>
    <xf numFmtId="3" fontId="85" fillId="0" borderId="34" xfId="271" applyNumberFormat="1" applyFont="1" applyBorder="1"/>
    <xf numFmtId="49" fontId="84" fillId="0" borderId="19" xfId="271" applyNumberFormat="1" applyFont="1" applyBorder="1" applyAlignment="1">
      <alignment horizontal="left"/>
    </xf>
    <xf numFmtId="0" fontId="1" fillId="0" borderId="0" xfId="0" applyFont="1"/>
    <xf numFmtId="0" fontId="2" fillId="0" borderId="0" xfId="0" applyFont="1"/>
    <xf numFmtId="0" fontId="78" fillId="0" borderId="37" xfId="0" applyFont="1" applyBorder="1"/>
    <xf numFmtId="0" fontId="78" fillId="0" borderId="0" xfId="0" applyFont="1"/>
    <xf numFmtId="0" fontId="78" fillId="0" borderId="33" xfId="0" applyFont="1" applyBorder="1" applyAlignment="1">
      <alignment vertical="center"/>
    </xf>
    <xf numFmtId="0" fontId="78" fillId="0" borderId="9" xfId="0" applyFont="1" applyBorder="1"/>
    <xf numFmtId="0" fontId="78" fillId="0" borderId="31" xfId="0" applyFont="1" applyBorder="1" applyAlignment="1">
      <alignment vertical="center"/>
    </xf>
    <xf numFmtId="0" fontId="78" fillId="0" borderId="30" xfId="0" applyFont="1" applyBorder="1" applyAlignment="1">
      <alignment vertical="center"/>
    </xf>
    <xf numFmtId="0" fontId="0" fillId="0" borderId="10" xfId="0" applyBorder="1" applyAlignment="1">
      <alignment horizontal="justify" vertical="center" wrapText="1" shrinkToFit="1"/>
    </xf>
    <xf numFmtId="0" fontId="0" fillId="0" borderId="0" xfId="0" applyAlignment="1">
      <alignment horizontal="justify" vertical="center" wrapText="1" shrinkToFit="1"/>
    </xf>
    <xf numFmtId="0" fontId="0" fillId="0" borderId="26" xfId="0" applyBorder="1" applyAlignment="1">
      <alignment horizontal="justify" vertical="center" wrapText="1" shrinkToFit="1"/>
    </xf>
    <xf numFmtId="0" fontId="102" fillId="0" borderId="10" xfId="0" applyFont="1" applyBorder="1" applyAlignment="1">
      <alignment horizontal="justify" vertical="center" wrapText="1" shrinkToFit="1"/>
    </xf>
    <xf numFmtId="0" fontId="102" fillId="0" borderId="0" xfId="0" applyFont="1" applyAlignment="1">
      <alignment horizontal="justify" vertical="center" wrapText="1" shrinkToFit="1"/>
    </xf>
    <xf numFmtId="0" fontId="102" fillId="0" borderId="26" xfId="0" applyFont="1" applyBorder="1" applyAlignment="1">
      <alignment horizontal="justify" vertical="center" wrapText="1" shrinkToFit="1"/>
    </xf>
    <xf numFmtId="0" fontId="82" fillId="0" borderId="13" xfId="0" applyFont="1" applyBorder="1" applyAlignment="1">
      <alignment horizontal="center"/>
    </xf>
    <xf numFmtId="0" fontId="0" fillId="0" borderId="29" xfId="0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center"/>
    </xf>
    <xf numFmtId="0" fontId="83" fillId="0" borderId="39" xfId="0" applyFont="1" applyBorder="1"/>
    <xf numFmtId="0" fontId="83" fillId="0" borderId="40" xfId="0" applyFont="1" applyBorder="1"/>
    <xf numFmtId="0" fontId="88" fillId="0" borderId="41" xfId="0" applyFont="1" applyBorder="1" applyAlignment="1">
      <alignment horizontal="center"/>
    </xf>
    <xf numFmtId="0" fontId="0" fillId="0" borderId="13" xfId="0" applyBorder="1"/>
    <xf numFmtId="0" fontId="0" fillId="0" borderId="42" xfId="0" applyBorder="1"/>
    <xf numFmtId="49" fontId="82" fillId="36" borderId="46" xfId="0" applyNumberFormat="1" applyFont="1" applyFill="1" applyBorder="1" applyAlignment="1">
      <alignment horizontal="center" vertical="center"/>
    </xf>
    <xf numFmtId="49" fontId="82" fillId="36" borderId="43" xfId="0" applyNumberFormat="1" applyFont="1" applyFill="1" applyBorder="1" applyAlignment="1">
      <alignment horizontal="center" vertical="center"/>
    </xf>
    <xf numFmtId="49" fontId="82" fillId="36" borderId="47" xfId="0" applyNumberFormat="1" applyFont="1" applyFill="1" applyBorder="1" applyAlignment="1">
      <alignment horizontal="center" vertical="center"/>
    </xf>
    <xf numFmtId="0" fontId="88" fillId="0" borderId="44" xfId="0" applyFont="1" applyBorder="1" applyAlignment="1">
      <alignment horizontal="center" vertical="center" wrapText="1"/>
    </xf>
    <xf numFmtId="0" fontId="88" fillId="0" borderId="45" xfId="0" applyFont="1" applyBorder="1" applyAlignment="1">
      <alignment horizontal="center" vertical="center" wrapText="1"/>
    </xf>
    <xf numFmtId="0" fontId="88" fillId="0" borderId="48" xfId="0" applyFont="1" applyBorder="1" applyAlignment="1">
      <alignment horizontal="center" vertical="center" wrapText="1"/>
    </xf>
    <xf numFmtId="0" fontId="80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78" fillId="0" borderId="29" xfId="0" applyFont="1" applyBorder="1" applyAlignment="1">
      <alignment horizontal="left" vertical="top" wrapText="1"/>
    </xf>
    <xf numFmtId="0" fontId="78" fillId="0" borderId="9" xfId="0" applyFont="1" applyBorder="1" applyAlignment="1">
      <alignment horizontal="left" vertical="top" wrapText="1"/>
    </xf>
    <xf numFmtId="0" fontId="80" fillId="0" borderId="0" xfId="0" applyFont="1" applyAlignment="1">
      <alignment horizontal="left" vertical="center" wrapText="1"/>
    </xf>
    <xf numFmtId="0" fontId="80" fillId="0" borderId="26" xfId="0" applyFont="1" applyBorder="1" applyAlignment="1">
      <alignment horizontal="left" vertical="center" wrapText="1"/>
    </xf>
    <xf numFmtId="0" fontId="80" fillId="0" borderId="10" xfId="0" applyFont="1" applyBorder="1" applyAlignment="1">
      <alignment horizontal="center" vertical="center" wrapText="1"/>
    </xf>
    <xf numFmtId="0" fontId="80" fillId="0" borderId="0" xfId="0" applyFont="1" applyAlignment="1">
      <alignment horizontal="center" vertical="center" wrapText="1"/>
    </xf>
    <xf numFmtId="0" fontId="80" fillId="0" borderId="26" xfId="0" applyFont="1" applyBorder="1" applyAlignment="1">
      <alignment horizontal="center" vertical="center" wrapText="1"/>
    </xf>
    <xf numFmtId="0" fontId="0" fillId="0" borderId="10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0" fillId="0" borderId="26" xfId="0" applyBorder="1" applyAlignment="1">
      <alignment horizontal="justify" vertical="center" wrapText="1"/>
    </xf>
    <xf numFmtId="0" fontId="43" fillId="0" borderId="19" xfId="190" applyFont="1" applyBorder="1" applyAlignment="1">
      <alignment horizontal="center"/>
    </xf>
    <xf numFmtId="0" fontId="43" fillId="0" borderId="28" xfId="190" applyFont="1" applyBorder="1" applyAlignment="1">
      <alignment horizontal="center"/>
    </xf>
    <xf numFmtId="0" fontId="2" fillId="0" borderId="0" xfId="190" applyFont="1" applyAlignment="1">
      <alignment horizontal="center"/>
    </xf>
    <xf numFmtId="0" fontId="43" fillId="0" borderId="0" xfId="190" applyFont="1" applyAlignment="1">
      <alignment horizontal="center"/>
    </xf>
    <xf numFmtId="0" fontId="43" fillId="0" borderId="26" xfId="190" applyFont="1" applyBorder="1" applyAlignment="1">
      <alignment horizontal="center"/>
    </xf>
    <xf numFmtId="0" fontId="80" fillId="0" borderId="0" xfId="190" applyFont="1" applyAlignment="1">
      <alignment horizontal="center"/>
    </xf>
    <xf numFmtId="0" fontId="99" fillId="0" borderId="29" xfId="0" applyFont="1" applyBorder="1" applyAlignment="1">
      <alignment horizontal="left" vertical="center"/>
    </xf>
    <xf numFmtId="0" fontId="99" fillId="0" borderId="9" xfId="0" applyFont="1" applyBorder="1" applyAlignment="1">
      <alignment horizontal="left" vertical="center"/>
    </xf>
    <xf numFmtId="0" fontId="15" fillId="36" borderId="38" xfId="0" applyFont="1" applyFill="1" applyBorder="1" applyAlignment="1">
      <alignment horizontal="center" vertical="center" wrapText="1"/>
    </xf>
    <xf numFmtId="0" fontId="15" fillId="36" borderId="39" xfId="0" applyFont="1" applyFill="1" applyBorder="1" applyAlignment="1">
      <alignment horizontal="center" vertical="center" wrapText="1"/>
    </xf>
    <xf numFmtId="0" fontId="15" fillId="36" borderId="40" xfId="0" applyFont="1" applyFill="1" applyBorder="1" applyAlignment="1">
      <alignment horizontal="center" vertical="center" wrapText="1"/>
    </xf>
    <xf numFmtId="0" fontId="15" fillId="36" borderId="41" xfId="0" applyFont="1" applyFill="1" applyBorder="1" applyAlignment="1">
      <alignment horizontal="center" vertical="center" wrapText="1"/>
    </xf>
    <xf numFmtId="0" fontId="15" fillId="36" borderId="13" xfId="0" applyFont="1" applyFill="1" applyBorder="1" applyAlignment="1">
      <alignment horizontal="center" vertical="center" wrapText="1"/>
    </xf>
    <xf numFmtId="0" fontId="15" fillId="36" borderId="42" xfId="0" applyFont="1" applyFill="1" applyBorder="1" applyAlignment="1">
      <alignment horizontal="center" vertical="center" wrapText="1"/>
    </xf>
    <xf numFmtId="0" fontId="1" fillId="0" borderId="0" xfId="190" applyFont="1" applyAlignment="1">
      <alignment horizontal="left"/>
    </xf>
    <xf numFmtId="0" fontId="1" fillId="0" borderId="26" xfId="190" applyFont="1" applyBorder="1" applyAlignment="1">
      <alignment horizontal="left"/>
    </xf>
    <xf numFmtId="0" fontId="1" fillId="0" borderId="0" xfId="190" applyFont="1" applyAlignment="1">
      <alignment horizontal="center"/>
    </xf>
    <xf numFmtId="0" fontId="1" fillId="0" borderId="26" xfId="190" applyFont="1" applyBorder="1" applyAlignment="1">
      <alignment horizontal="center"/>
    </xf>
    <xf numFmtId="0" fontId="1" fillId="0" borderId="9" xfId="190" applyFont="1" applyBorder="1" applyAlignment="1">
      <alignment horizontal="center"/>
    </xf>
    <xf numFmtId="0" fontId="1" fillId="0" borderId="18" xfId="190" applyFont="1" applyBorder="1" applyAlignment="1">
      <alignment horizontal="center"/>
    </xf>
    <xf numFmtId="0" fontId="1" fillId="0" borderId="0" xfId="271" applyFont="1" applyAlignment="1">
      <alignment horizontal="left"/>
    </xf>
    <xf numFmtId="0" fontId="1" fillId="0" borderId="26" xfId="271" applyFont="1" applyBorder="1" applyAlignment="1">
      <alignment horizontal="left"/>
    </xf>
    <xf numFmtId="0" fontId="1" fillId="0" borderId="0" xfId="271" applyFont="1" applyAlignment="1">
      <alignment horizontal="center"/>
    </xf>
    <xf numFmtId="0" fontId="1" fillId="0" borderId="26" xfId="271" applyFont="1" applyBorder="1" applyAlignment="1">
      <alignment horizontal="center"/>
    </xf>
    <xf numFmtId="0" fontId="1" fillId="0" borderId="9" xfId="271" applyFont="1" applyBorder="1" applyAlignment="1">
      <alignment horizontal="center"/>
    </xf>
    <xf numFmtId="0" fontId="1" fillId="0" borderId="18" xfId="271" applyFont="1" applyBorder="1" applyAlignment="1">
      <alignment horizontal="center"/>
    </xf>
    <xf numFmtId="0" fontId="43" fillId="0" borderId="19" xfId="271" applyFont="1" applyBorder="1" applyAlignment="1">
      <alignment horizontal="center"/>
    </xf>
    <xf numFmtId="0" fontId="43" fillId="0" borderId="28" xfId="271" applyFont="1" applyBorder="1" applyAlignment="1">
      <alignment horizontal="center"/>
    </xf>
    <xf numFmtId="0" fontId="2" fillId="0" borderId="0" xfId="271" applyFont="1" applyAlignment="1">
      <alignment horizontal="center"/>
    </xf>
    <xf numFmtId="0" fontId="43" fillId="0" borderId="0" xfId="271" applyFont="1" applyAlignment="1">
      <alignment horizontal="center"/>
    </xf>
    <xf numFmtId="0" fontId="43" fillId="0" borderId="26" xfId="271" applyFont="1" applyBorder="1" applyAlignment="1">
      <alignment horizontal="center"/>
    </xf>
    <xf numFmtId="0" fontId="80" fillId="0" borderId="0" xfId="271" applyFont="1" applyAlignment="1">
      <alignment horizontal="center"/>
    </xf>
    <xf numFmtId="0" fontId="130" fillId="0" borderId="0" xfId="273"/>
    <xf numFmtId="0" fontId="117" fillId="0" borderId="0" xfId="273" applyFont="1"/>
    <xf numFmtId="0" fontId="117" fillId="0" borderId="39" xfId="273" applyFont="1" applyBorder="1"/>
    <xf numFmtId="0" fontId="118" fillId="0" borderId="39" xfId="273" applyFont="1" applyBorder="1" applyAlignment="1">
      <alignment horizontal="left"/>
    </xf>
    <xf numFmtId="207" fontId="118" fillId="0" borderId="39" xfId="273" applyNumberFormat="1" applyFont="1" applyBorder="1" applyAlignment="1"/>
    <xf numFmtId="0" fontId="119" fillId="0" borderId="0" xfId="273" applyFont="1"/>
    <xf numFmtId="207" fontId="120" fillId="0" borderId="0" xfId="273" applyNumberFormat="1" applyFont="1" applyAlignment="1"/>
    <xf numFmtId="0" fontId="120" fillId="0" borderId="0" xfId="273" applyFont="1" applyAlignment="1">
      <alignment horizontal="left" indent="1"/>
    </xf>
    <xf numFmtId="207" fontId="118" fillId="0" borderId="0" xfId="273" applyNumberFormat="1" applyFont="1" applyAlignment="1"/>
    <xf numFmtId="0" fontId="118" fillId="0" borderId="0" xfId="273" applyFont="1" applyAlignment="1">
      <alignment horizontal="left"/>
    </xf>
    <xf numFmtId="207" fontId="117" fillId="0" borderId="39" xfId="273" applyNumberFormat="1" applyFont="1" applyBorder="1"/>
    <xf numFmtId="0" fontId="121" fillId="0" borderId="0" xfId="273" applyFont="1" applyAlignment="1">
      <alignment horizontal="left"/>
    </xf>
    <xf numFmtId="0" fontId="122" fillId="0" borderId="0" xfId="273" applyFont="1"/>
    <xf numFmtId="207" fontId="109" fillId="0" borderId="0" xfId="273" applyNumberFormat="1" applyFont="1" applyAlignment="1"/>
    <xf numFmtId="211" fontId="109" fillId="0" borderId="0" xfId="273" applyNumberFormat="1" applyFont="1" applyAlignment="1"/>
    <xf numFmtId="49" fontId="109" fillId="0" borderId="0" xfId="273" applyNumberFormat="1" applyFont="1" applyAlignment="1">
      <alignment horizontal="left" indent="2"/>
    </xf>
    <xf numFmtId="0" fontId="123" fillId="0" borderId="0" xfId="273" applyFont="1"/>
    <xf numFmtId="207" fontId="112" fillId="0" borderId="0" xfId="273" applyNumberFormat="1" applyFont="1" applyAlignment="1"/>
    <xf numFmtId="211" fontId="112" fillId="0" borderId="0" xfId="273" applyNumberFormat="1" applyFont="1" applyAlignment="1"/>
    <xf numFmtId="49" fontId="112" fillId="0" borderId="0" xfId="273" applyNumberFormat="1" applyFont="1" applyAlignment="1">
      <alignment horizontal="left" indent="1"/>
    </xf>
    <xf numFmtId="0" fontId="113" fillId="0" borderId="0" xfId="273" applyFont="1"/>
    <xf numFmtId="207" fontId="114" fillId="0" borderId="0" xfId="273" applyNumberFormat="1" applyFont="1" applyAlignment="1"/>
    <xf numFmtId="211" fontId="114" fillId="0" borderId="0" xfId="273" applyNumberFormat="1" applyFont="1" applyAlignment="1"/>
    <xf numFmtId="49" fontId="114" fillId="0" borderId="0" xfId="273" applyNumberFormat="1" applyFont="1" applyAlignment="1">
      <alignment horizontal="left"/>
    </xf>
    <xf numFmtId="49" fontId="124" fillId="0" borderId="0" xfId="273" applyNumberFormat="1" applyFont="1" applyAlignment="1"/>
    <xf numFmtId="49" fontId="109" fillId="0" borderId="0" xfId="273" applyNumberFormat="1" applyFont="1" applyBorder="1" applyAlignment="1">
      <alignment horizontal="right"/>
    </xf>
    <xf numFmtId="49" fontId="109" fillId="0" borderId="0" xfId="273" applyNumberFormat="1" applyFont="1" applyBorder="1" applyAlignment="1">
      <alignment horizontal="left"/>
    </xf>
    <xf numFmtId="49" fontId="109" fillId="0" borderId="13" xfId="273" applyNumberFormat="1" applyFont="1" applyBorder="1" applyAlignment="1">
      <alignment horizontal="center"/>
    </xf>
    <xf numFmtId="49" fontId="125" fillId="0" borderId="0" xfId="273" applyNumberFormat="1" applyFont="1" applyAlignment="1">
      <alignment horizontal="left" vertical="top"/>
    </xf>
    <xf numFmtId="49" fontId="116" fillId="0" borderId="0" xfId="273" applyNumberFormat="1" applyFont="1" applyAlignment="1"/>
    <xf numFmtId="208" fontId="116" fillId="0" borderId="0" xfId="273" applyNumberFormat="1" applyFont="1" applyAlignment="1"/>
    <xf numFmtId="207" fontId="116" fillId="0" borderId="0" xfId="273" applyNumberFormat="1" applyFont="1" applyAlignment="1"/>
    <xf numFmtId="210" fontId="43" fillId="0" borderId="0" xfId="273" applyNumberFormat="1" applyFont="1" applyAlignment="1">
      <alignment horizontal="left" indent="3"/>
    </xf>
    <xf numFmtId="0" fontId="8" fillId="0" borderId="0" xfId="273" applyFont="1"/>
    <xf numFmtId="210" fontId="51" fillId="0" borderId="0" xfId="273" applyNumberFormat="1" applyFont="1" applyAlignment="1"/>
    <xf numFmtId="49" fontId="104" fillId="0" borderId="0" xfId="273" applyNumberFormat="1" applyFont="1" applyAlignment="1">
      <alignment horizontal="left" vertical="top"/>
    </xf>
    <xf numFmtId="208" fontId="104" fillId="0" borderId="0" xfId="273" applyNumberFormat="1" applyFont="1" applyAlignment="1">
      <alignment horizontal="right" vertical="top"/>
    </xf>
    <xf numFmtId="212" fontId="104" fillId="0" borderId="0" xfId="273" applyNumberFormat="1" applyFont="1" applyAlignment="1">
      <alignment horizontal="right" vertical="top"/>
    </xf>
    <xf numFmtId="207" fontId="104" fillId="0" borderId="0" xfId="273" applyNumberFormat="1" applyFont="1" applyAlignment="1">
      <alignment horizontal="right" vertical="top"/>
    </xf>
    <xf numFmtId="209" fontId="105" fillId="0" borderId="0" xfId="273" applyNumberFormat="1" applyFont="1" applyFill="1" applyBorder="1" applyAlignment="1">
      <alignment horizontal="right" vertical="top"/>
    </xf>
    <xf numFmtId="49" fontId="104" fillId="0" borderId="0" xfId="273" applyNumberFormat="1" applyFont="1" applyAlignment="1">
      <alignment horizontal="center" vertical="top"/>
    </xf>
    <xf numFmtId="49" fontId="104" fillId="0" borderId="0" xfId="273" applyNumberFormat="1" applyFont="1" applyAlignment="1">
      <alignment horizontal="left" vertical="top" wrapText="1"/>
    </xf>
    <xf numFmtId="210" fontId="104" fillId="0" borderId="0" xfId="273" applyNumberFormat="1" applyFont="1" applyAlignment="1">
      <alignment horizontal="right" vertical="top"/>
    </xf>
    <xf numFmtId="0" fontId="106" fillId="0" borderId="0" xfId="273" applyFont="1" applyAlignment="1">
      <alignment horizontal="center" vertical="center"/>
    </xf>
    <xf numFmtId="49" fontId="106" fillId="0" borderId="0" xfId="273" applyNumberFormat="1" applyFont="1" applyAlignment="1">
      <alignment horizontal="center" vertical="center"/>
    </xf>
    <xf numFmtId="208" fontId="106" fillId="0" borderId="0" xfId="273" applyNumberFormat="1" applyFont="1" applyAlignment="1">
      <alignment horizontal="center" vertical="center"/>
    </xf>
    <xf numFmtId="213" fontId="106" fillId="0" borderId="0" xfId="273" applyNumberFormat="1" applyFont="1" applyAlignment="1">
      <alignment horizontal="center" vertical="center"/>
    </xf>
    <xf numFmtId="212" fontId="106" fillId="0" borderId="0" xfId="273" applyNumberFormat="1" applyFont="1" applyAlignment="1">
      <alignment horizontal="center" vertical="center"/>
    </xf>
    <xf numFmtId="207" fontId="106" fillId="0" borderId="0" xfId="273" applyNumberFormat="1" applyFont="1" applyAlignment="1">
      <alignment horizontal="center" vertical="center"/>
    </xf>
    <xf numFmtId="209" fontId="106" fillId="0" borderId="0" xfId="273" applyNumberFormat="1" applyFont="1" applyFill="1" applyBorder="1" applyAlignment="1">
      <alignment horizontal="center" vertical="center"/>
    </xf>
    <xf numFmtId="49" fontId="106" fillId="0" borderId="0" xfId="273" applyNumberFormat="1" applyFont="1" applyAlignment="1">
      <alignment horizontal="center" vertical="center" wrapText="1"/>
    </xf>
    <xf numFmtId="210" fontId="106" fillId="0" borderId="0" xfId="273" applyNumberFormat="1" applyFont="1" applyAlignment="1">
      <alignment horizontal="center" vertical="center"/>
    </xf>
    <xf numFmtId="0" fontId="51" fillId="0" borderId="0" xfId="273" applyFont="1"/>
    <xf numFmtId="49" fontId="107" fillId="0" borderId="50" xfId="273" applyNumberFormat="1" applyFont="1" applyBorder="1" applyAlignment="1">
      <alignment horizontal="left" vertical="top"/>
    </xf>
    <xf numFmtId="0" fontId="107" fillId="0" borderId="50" xfId="273" applyNumberFormat="1" applyFont="1" applyBorder="1" applyAlignment="1">
      <alignment horizontal="left" vertical="top" wrapText="1"/>
    </xf>
    <xf numFmtId="207" fontId="107" fillId="0" borderId="50" xfId="273" applyNumberFormat="1" applyFont="1" applyBorder="1" applyAlignment="1">
      <alignment horizontal="right" vertical="top"/>
    </xf>
    <xf numFmtId="211" fontId="107" fillId="0" borderId="50" xfId="273" applyNumberFormat="1" applyFont="1" applyBorder="1" applyAlignment="1">
      <alignment horizontal="right" vertical="top"/>
    </xf>
    <xf numFmtId="212" fontId="107" fillId="0" borderId="50" xfId="273" applyNumberFormat="1" applyFont="1" applyBorder="1" applyAlignment="1">
      <alignment horizontal="right" vertical="top"/>
    </xf>
    <xf numFmtId="208" fontId="107" fillId="0" borderId="50" xfId="273" applyNumberFormat="1" applyFont="1" applyBorder="1" applyAlignment="1">
      <alignment horizontal="right" vertical="top"/>
    </xf>
    <xf numFmtId="209" fontId="108" fillId="0" borderId="50" xfId="273" applyNumberFormat="1" applyFont="1" applyFill="1" applyBorder="1" applyAlignment="1">
      <alignment horizontal="right" vertical="top"/>
    </xf>
    <xf numFmtId="49" fontId="107" fillId="0" borderId="50" xfId="273" applyNumberFormat="1" applyFont="1" applyBorder="1" applyAlignment="1">
      <alignment horizontal="center" vertical="top"/>
    </xf>
    <xf numFmtId="210" fontId="107" fillId="0" borderId="50" xfId="273" applyNumberFormat="1" applyFont="1" applyBorder="1" applyAlignment="1">
      <alignment horizontal="right" vertical="top"/>
    </xf>
    <xf numFmtId="0" fontId="110" fillId="0" borderId="0" xfId="273" applyFont="1" applyAlignment="1">
      <alignment horizontal="left" vertical="top" wrapText="1"/>
    </xf>
    <xf numFmtId="49" fontId="111" fillId="0" borderId="0" xfId="273" applyNumberFormat="1" applyFont="1" applyAlignment="1">
      <alignment horizontal="left" vertical="top" wrapText="1"/>
    </xf>
    <xf numFmtId="0" fontId="111" fillId="0" borderId="0" xfId="273" applyNumberFormat="1" applyFont="1" applyAlignment="1">
      <alignment horizontal="left" vertical="top" wrapText="1"/>
    </xf>
    <xf numFmtId="208" fontId="111" fillId="0" borderId="0" xfId="273" applyNumberFormat="1" applyFont="1" applyAlignment="1">
      <alignment horizontal="left" vertical="top" wrapText="1"/>
    </xf>
    <xf numFmtId="213" fontId="129" fillId="0" borderId="0" xfId="273" applyNumberFormat="1" applyFont="1" applyAlignment="1">
      <alignment horizontal="left" vertical="top" wrapText="1"/>
    </xf>
    <xf numFmtId="212" fontId="111" fillId="0" borderId="0" xfId="273" applyNumberFormat="1" applyFont="1" applyAlignment="1">
      <alignment horizontal="left" vertical="top" wrapText="1"/>
    </xf>
    <xf numFmtId="207" fontId="111" fillId="0" borderId="0" xfId="273" applyNumberFormat="1" applyFont="1" applyAlignment="1">
      <alignment horizontal="left" vertical="top" wrapText="1"/>
    </xf>
    <xf numFmtId="209" fontId="111" fillId="0" borderId="0" xfId="273" applyNumberFormat="1" applyFont="1" applyFill="1" applyBorder="1" applyAlignment="1">
      <alignment horizontal="left" vertical="top" wrapText="1"/>
    </xf>
    <xf numFmtId="209" fontId="111" fillId="0" borderId="0" xfId="273" applyNumberFormat="1" applyFont="1" applyFill="1" applyBorder="1" applyAlignment="1">
      <alignment horizontal="right" vertical="top"/>
    </xf>
    <xf numFmtId="210" fontId="111" fillId="0" borderId="0" xfId="273" applyNumberFormat="1" applyFont="1" applyAlignment="1">
      <alignment horizontal="left" vertical="top" wrapText="1"/>
    </xf>
    <xf numFmtId="0" fontId="109" fillId="0" borderId="0" xfId="273" applyFont="1"/>
    <xf numFmtId="49" fontId="109" fillId="0" borderId="0" xfId="273" applyNumberFormat="1" applyFont="1" applyAlignment="1">
      <alignment horizontal="left"/>
    </xf>
    <xf numFmtId="0" fontId="109" fillId="0" borderId="0" xfId="273" applyNumberFormat="1" applyFont="1" applyAlignment="1"/>
    <xf numFmtId="213" fontId="128" fillId="0" borderId="0" xfId="273" applyNumberFormat="1" applyFont="1" applyAlignment="1"/>
    <xf numFmtId="208" fontId="109" fillId="0" borderId="0" xfId="273" applyNumberFormat="1" applyFont="1" applyAlignment="1"/>
    <xf numFmtId="212" fontId="109" fillId="0" borderId="0" xfId="273" applyNumberFormat="1" applyFont="1" applyAlignment="1"/>
    <xf numFmtId="209" fontId="109" fillId="0" borderId="0" xfId="273" applyNumberFormat="1" applyFont="1" applyFill="1" applyBorder="1" applyAlignment="1"/>
    <xf numFmtId="49" fontId="109" fillId="0" borderId="0" xfId="273" applyNumberFormat="1" applyFont="1" applyAlignment="1">
      <alignment horizontal="center"/>
    </xf>
    <xf numFmtId="0" fontId="109" fillId="0" borderId="0" xfId="273" applyNumberFormat="1" applyFont="1" applyAlignment="1">
      <alignment horizontal="left"/>
    </xf>
    <xf numFmtId="210" fontId="109" fillId="0" borderId="0" xfId="273" applyNumberFormat="1" applyFont="1" applyAlignment="1"/>
    <xf numFmtId="0" fontId="112" fillId="0" borderId="0" xfId="273" applyFont="1"/>
    <xf numFmtId="49" fontId="112" fillId="0" borderId="0" xfId="273" applyNumberFormat="1" applyFont="1" applyAlignment="1">
      <alignment horizontal="left"/>
    </xf>
    <xf numFmtId="0" fontId="112" fillId="0" borderId="0" xfId="273" applyNumberFormat="1" applyFont="1" applyAlignment="1"/>
    <xf numFmtId="213" fontId="127" fillId="0" borderId="0" xfId="273" applyNumberFormat="1" applyFont="1" applyAlignment="1"/>
    <xf numFmtId="208" fontId="112" fillId="0" borderId="0" xfId="273" applyNumberFormat="1" applyFont="1" applyAlignment="1"/>
    <xf numFmtId="212" fontId="112" fillId="0" borderId="0" xfId="273" applyNumberFormat="1" applyFont="1" applyAlignment="1"/>
    <xf numFmtId="209" fontId="112" fillId="0" borderId="0" xfId="273" applyNumberFormat="1" applyFont="1" applyFill="1" applyBorder="1" applyAlignment="1"/>
    <xf numFmtId="49" fontId="112" fillId="0" borderId="0" xfId="273" applyNumberFormat="1" applyFont="1" applyAlignment="1">
      <alignment horizontal="center"/>
    </xf>
    <xf numFmtId="0" fontId="112" fillId="0" borderId="0" xfId="273" applyNumberFormat="1" applyFont="1" applyAlignment="1">
      <alignment horizontal="left"/>
    </xf>
    <xf numFmtId="210" fontId="112" fillId="0" borderId="0" xfId="273" applyNumberFormat="1" applyFont="1" applyAlignment="1"/>
    <xf numFmtId="0" fontId="114" fillId="0" borderId="0" xfId="273" applyNumberFormat="1" applyFont="1" applyAlignment="1"/>
    <xf numFmtId="213" fontId="126" fillId="0" borderId="0" xfId="273" applyNumberFormat="1" applyFont="1" applyAlignment="1"/>
    <xf numFmtId="208" fontId="114" fillId="0" borderId="0" xfId="273" applyNumberFormat="1" applyFont="1" applyAlignment="1"/>
    <xf numFmtId="212" fontId="114" fillId="0" borderId="0" xfId="273" applyNumberFormat="1" applyFont="1" applyAlignment="1"/>
    <xf numFmtId="209" fontId="114" fillId="0" borderId="0" xfId="273" applyNumberFormat="1" applyFont="1" applyFill="1" applyBorder="1" applyAlignment="1"/>
    <xf numFmtId="49" fontId="114" fillId="0" borderId="0" xfId="273" applyNumberFormat="1" applyFont="1" applyAlignment="1">
      <alignment horizontal="center"/>
    </xf>
    <xf numFmtId="0" fontId="114" fillId="0" borderId="0" xfId="273" applyNumberFormat="1" applyFont="1" applyAlignment="1">
      <alignment horizontal="left"/>
    </xf>
    <xf numFmtId="210" fontId="114" fillId="0" borderId="0" xfId="273" applyNumberFormat="1" applyFont="1" applyAlignment="1"/>
    <xf numFmtId="0" fontId="109" fillId="0" borderId="0" xfId="273" applyNumberFormat="1" applyFont="1" applyAlignment="1">
      <alignment horizontal="right"/>
    </xf>
    <xf numFmtId="49" fontId="109" fillId="0" borderId="0" xfId="273" applyNumberFormat="1" applyFont="1" applyAlignment="1">
      <alignment horizontal="right"/>
    </xf>
    <xf numFmtId="0" fontId="109" fillId="0" borderId="0" xfId="273" applyNumberFormat="1" applyFont="1" applyAlignment="1">
      <alignment horizontal="left" wrapText="1"/>
    </xf>
    <xf numFmtId="0" fontId="115" fillId="0" borderId="0" xfId="273" applyFont="1"/>
    <xf numFmtId="0" fontId="109" fillId="0" borderId="13" xfId="273" applyNumberFormat="1" applyFont="1" applyBorder="1" applyAlignment="1">
      <alignment horizontal="center"/>
    </xf>
    <xf numFmtId="212" fontId="116" fillId="0" borderId="0" xfId="273" applyNumberFormat="1" applyFont="1" applyAlignment="1"/>
    <xf numFmtId="209" fontId="116" fillId="0" borderId="0" xfId="273" applyNumberFormat="1" applyFont="1" applyFill="1" applyBorder="1" applyAlignment="1"/>
    <xf numFmtId="210" fontId="116" fillId="0" borderId="0" xfId="273" applyNumberFormat="1" applyFont="1" applyAlignment="1"/>
  </cellXfs>
  <cellStyles count="274">
    <cellStyle name="_10661-soupis.výkonů" xfId="1"/>
    <cellStyle name="_2004_04_08_komplet" xfId="2"/>
    <cellStyle name="_2006 HiPath 3800 A.Budova Petrof HK1" xfId="3"/>
    <cellStyle name="_222_4-5-R-12-B_ZV" xfId="4"/>
    <cellStyle name="_222_4-5-R-12-B_ZV_1" xfId="5"/>
    <cellStyle name="_ALL" xfId="6"/>
    <cellStyle name="_CCTV" xfId="7"/>
    <cellStyle name="_CCTV_1-SK" xfId="8"/>
    <cellStyle name="_CCTV_2-AP" xfId="9"/>
    <cellStyle name="_CCTV_5-STA" xfId="10"/>
    <cellStyle name="_CCTV_Budova_A-rozpočet-FINAL" xfId="11"/>
    <cellStyle name="_CCTV_EZS" xfId="12"/>
    <cellStyle name="_CCTV_Kabelové žlaby a trubkovody" xfId="13"/>
    <cellStyle name="_CCTV_rozpočet- FINAL-" xfId="14"/>
    <cellStyle name="_CCTV_Rozpočet-final-" xfId="15"/>
    <cellStyle name="_CCTV_ROZPOČET-v rozpracovanosti-all" xfId="16"/>
    <cellStyle name="_CCTV_ROZPOOČET-final" xfId="17"/>
    <cellStyle name="_CCTV_SK" xfId="18"/>
    <cellStyle name="_CCTV_SSK" xfId="19"/>
    <cellStyle name="_CCTV_STA" xfId="20"/>
    <cellStyle name="_CCTV_VDT" xfId="21"/>
    <cellStyle name="_CCTV_VDT_1" xfId="22"/>
    <cellStyle name="_cenová nabídka" xfId="23"/>
    <cellStyle name="_DT" xfId="24"/>
    <cellStyle name="_EBC_vykaz_vymer" xfId="25"/>
    <cellStyle name="_EZS" xfId="26"/>
    <cellStyle name="_Inotex1" xfId="27"/>
    <cellStyle name="_Inotex1c" xfId="28"/>
    <cellStyle name="_Inotex2" xfId="29"/>
    <cellStyle name="_List1" xfId="30"/>
    <cellStyle name="_MESA IIa-SO-03z Slabopr.." xfId="31"/>
    <cellStyle name="_MESA IIa-SO-03z Slabopr.._1" xfId="32"/>
    <cellStyle name="_MESA Vysokov - II. etapa" xfId="33"/>
    <cellStyle name="_MESA-II et-Zpřistavek-ROZPOČET-včSANI uprav1" xfId="34"/>
    <cellStyle name="_MESA-II et-Zpřistavek-ROZPOČET-včSANI uprav1_1" xfId="35"/>
    <cellStyle name="_N020198A" xfId="36"/>
    <cellStyle name="_N02117-ELSYCO SK Socialnu Poistvnu Zilina SK" xfId="37"/>
    <cellStyle name="_N02129-Johnson Controls-EUROPAPIR Bratislava" xfId="38"/>
    <cellStyle name="_N02132-Johnson Controls-UNIPHARMA Bratislava - CCTV, ACCES" xfId="39"/>
    <cellStyle name="_N0214X-ROSS-EUROPAPIR Bratislava" xfId="40"/>
    <cellStyle name="_Np_00110a" xfId="41"/>
    <cellStyle name="_Np_00118a" xfId="42"/>
    <cellStyle name="_Np_00159" xfId="43"/>
    <cellStyle name="_Np_00164a" xfId="44"/>
    <cellStyle name="_NXXXXX-Johnson Controls -vzor cen pro SK, EZS, EPS" xfId="45"/>
    <cellStyle name="_ROZPOČET-FINAL-ALL" xfId="46"/>
    <cellStyle name="_SO 01.070 Slaboproudé rozvody 1" xfId="47"/>
    <cellStyle name="_SO04" xfId="48"/>
    <cellStyle name="_STA - A" xfId="49"/>
    <cellStyle name="_Tendr,konvence-soupis.výkonů,07.08.05" xfId="50"/>
    <cellStyle name="_Tendr,konvence-soupis.výkonů,07.08.05_1" xfId="51"/>
    <cellStyle name="_Výkaz výměr PSHZ" xfId="52"/>
    <cellStyle name="_Výkaz výměr SHZ" xfId="53"/>
    <cellStyle name="_Vysokov, Mesa - Západní administrativně provozní přístavba, 25.10.2006 ostrý" xfId="54"/>
    <cellStyle name="_Z_00159A" xfId="55"/>
    <cellStyle name="_Západní křídlo - El. rozpočet" xfId="56"/>
    <cellStyle name="_Západní křídlo - El. rozpočet_1" xfId="57"/>
    <cellStyle name="=C:\WINDOWS\SYSTEM32\COMMAND.COM" xfId="58"/>
    <cellStyle name="•W_laroux" xfId="59"/>
    <cellStyle name="0,0_x000d__x000a_NA_x000d__x000a_" xfId="60"/>
    <cellStyle name="20 % – Zvýraznění1" xfId="61" builtinId="30" customBuiltin="1"/>
    <cellStyle name="20 % – Zvýraznění2" xfId="62" builtinId="34" customBuiltin="1"/>
    <cellStyle name="20 % – Zvýraznění3" xfId="63" builtinId="38" customBuiltin="1"/>
    <cellStyle name="20 % – Zvýraznění4" xfId="64" builtinId="42" customBuiltin="1"/>
    <cellStyle name="20 % – Zvýraznění5" xfId="65" builtinId="46" customBuiltin="1"/>
    <cellStyle name="20 % – Zvýraznění6" xfId="66" builtinId="50" customBuiltin="1"/>
    <cellStyle name="40 % – Zvýraznění1" xfId="67" builtinId="31" customBuiltin="1"/>
    <cellStyle name="40 % – Zvýraznění2" xfId="68" builtinId="35" customBuiltin="1"/>
    <cellStyle name="40 % – Zvýraznění3" xfId="69" builtinId="39" customBuiltin="1"/>
    <cellStyle name="40 % – Zvýraznění4" xfId="70" builtinId="43" customBuiltin="1"/>
    <cellStyle name="40 % – Zvýraznění5" xfId="71" builtinId="47" customBuiltin="1"/>
    <cellStyle name="40 % – Zvýraznění6" xfId="72" builtinId="51" customBuiltin="1"/>
    <cellStyle name="60 % – Zvýraznění1" xfId="73" builtinId="32" customBuiltin="1"/>
    <cellStyle name="60 % – Zvýraznění2" xfId="74" builtinId="36" customBuiltin="1"/>
    <cellStyle name="60 % – Zvýraznění3" xfId="75" builtinId="40" customBuiltin="1"/>
    <cellStyle name="60 % – Zvýraznění4" xfId="76" builtinId="44" customBuiltin="1"/>
    <cellStyle name="60 % – Zvýraznění5" xfId="77" builtinId="48" customBuiltin="1"/>
    <cellStyle name="60 % – Zvýraznění6" xfId="78" builtinId="52" customBuiltin="1"/>
    <cellStyle name="Äåíåæíûé [0]_PERSONAL" xfId="79"/>
    <cellStyle name="Äåíåæíûé_PERSONAL" xfId="80"/>
    <cellStyle name="ÅëÈ­ [0]_laroux" xfId="81"/>
    <cellStyle name="ÅëÈ­_laroux" xfId="82"/>
    <cellStyle name="ÄÞ¸¶ [0]_laroux" xfId="83"/>
    <cellStyle name="ÄÞ¸¶_laroux" xfId="84"/>
    <cellStyle name="balicek" xfId="85"/>
    <cellStyle name="Besuchter Hyperlink" xfId="86"/>
    <cellStyle name="blok_cen" xfId="87"/>
    <cellStyle name="blokcen" xfId="88"/>
    <cellStyle name="Body" xfId="89"/>
    <cellStyle name="Bold 11" xfId="90"/>
    <cellStyle name="Ç¥ÁØ_ÀÎÀç°³¹ß¿ø" xfId="91"/>
    <cellStyle name="Calc Currency (0)" xfId="92"/>
    <cellStyle name="Calc Currency (2)" xfId="93"/>
    <cellStyle name="Calc Percent (0)" xfId="94"/>
    <cellStyle name="Calc Percent (1)" xfId="95"/>
    <cellStyle name="Calc Percent (2)" xfId="96"/>
    <cellStyle name="Calc Units (0)" xfId="97"/>
    <cellStyle name="Calc Units (1)" xfId="98"/>
    <cellStyle name="Calc Units (2)" xfId="99"/>
    <cellStyle name="Celkem" xfId="100" builtinId="25" customBuiltin="1"/>
    <cellStyle name="cena" xfId="101"/>
    <cellStyle name="ceník" xfId="102"/>
    <cellStyle name="Comma  - Style1" xfId="103"/>
    <cellStyle name="Comma  - Style2" xfId="104"/>
    <cellStyle name="Comma  - Style3" xfId="105"/>
    <cellStyle name="Comma  - Style4" xfId="106"/>
    <cellStyle name="Comma  - Style5" xfId="107"/>
    <cellStyle name="Comma  - Style6" xfId="108"/>
    <cellStyle name="Comma  - Style7" xfId="109"/>
    <cellStyle name="Comma  - Style8" xfId="110"/>
    <cellStyle name="Comma [0]_1995" xfId="111"/>
    <cellStyle name="Comma [00]" xfId="112"/>
    <cellStyle name="Comma_1995" xfId="113"/>
    <cellStyle name="Currency (0)" xfId="114"/>
    <cellStyle name="Currency (2)" xfId="115"/>
    <cellStyle name="Currency [0]_1995" xfId="116"/>
    <cellStyle name="Currency [00]" xfId="117"/>
    <cellStyle name="Currency_1995" xfId="118"/>
    <cellStyle name="Currency0" xfId="119"/>
    <cellStyle name="Date" xfId="120"/>
    <cellStyle name="Date Short" xfId="121"/>
    <cellStyle name="daten" xfId="122"/>
    <cellStyle name="Date-Time" xfId="123"/>
    <cellStyle name="Decimal 1" xfId="124"/>
    <cellStyle name="Decimal 2" xfId="125"/>
    <cellStyle name="Decimal 3" xfId="126"/>
    <cellStyle name="Dezimal [0]_Tabelle1" xfId="127"/>
    <cellStyle name="Dezimal_Tabelle1" xfId="128"/>
    <cellStyle name="Enter Currency (0)" xfId="129"/>
    <cellStyle name="Enter Currency (2)" xfId="130"/>
    <cellStyle name="Enter Units (0)" xfId="131"/>
    <cellStyle name="Enter Units (1)" xfId="132"/>
    <cellStyle name="Enter Units (2)" xfId="133"/>
    <cellStyle name="entry box" xfId="134"/>
    <cellStyle name="Firma" xfId="135"/>
    <cellStyle name="fnRegressQ" xfId="136"/>
    <cellStyle name="Grey" xfId="137"/>
    <cellStyle name="GroupHead" xfId="138"/>
    <cellStyle name="Halere" xfId="139"/>
    <cellStyle name="Head 1" xfId="140"/>
    <cellStyle name="HEADER" xfId="141"/>
    <cellStyle name="Header1" xfId="142"/>
    <cellStyle name="Header2" xfId="143"/>
    <cellStyle name="Hlavička" xfId="144"/>
    <cellStyle name="Hlavní nadpis" xfId="145"/>
    <cellStyle name="Hypertextový odkaz 2" xfId="146"/>
    <cellStyle name="Chybně" xfId="147" builtinId="27" customBuiltin="1"/>
    <cellStyle name="Îáû÷íûé_PERSONAL" xfId="148"/>
    <cellStyle name="Input" xfId="149"/>
    <cellStyle name="Input %" xfId="150"/>
    <cellStyle name="Input [yellow]" xfId="151"/>
    <cellStyle name="Input 1" xfId="152"/>
    <cellStyle name="Input 3" xfId="153"/>
    <cellStyle name="KAPITOLA" xfId="154"/>
    <cellStyle name="Kategorie" xfId="155"/>
    <cellStyle name="Kontrolní buňka" xfId="156" builtinId="23" customBuiltin="1"/>
    <cellStyle name="lehký dolní okraj" xfId="157"/>
    <cellStyle name="Link Currency (0)" xfId="158"/>
    <cellStyle name="Link Currency (2)" xfId="159"/>
    <cellStyle name="Link Units (0)" xfId="160"/>
    <cellStyle name="Link Units (1)" xfId="161"/>
    <cellStyle name="Link Units (2)" xfId="162"/>
    <cellStyle name="Měna 2" xfId="163"/>
    <cellStyle name="měny 2" xfId="164"/>
    <cellStyle name="Millares_Proyecto MINFAR 20020516" xfId="165"/>
    <cellStyle name="Model" xfId="166"/>
    <cellStyle name="Month" xfId="167"/>
    <cellStyle name="Nadpis" xfId="168"/>
    <cellStyle name="Nadpis 1" xfId="169" builtinId="16" customBuiltin="1"/>
    <cellStyle name="Nadpis 2" xfId="170" builtinId="17" customBuiltin="1"/>
    <cellStyle name="Nadpis 3" xfId="171" builtinId="18" customBuiltin="1"/>
    <cellStyle name="Nadpis 4" xfId="172" builtinId="19" customBuiltin="1"/>
    <cellStyle name="Název" xfId="173" builtinId="15" customBuiltin="1"/>
    <cellStyle name="nazev_skup" xfId="174"/>
    <cellStyle name="Neutrální" xfId="175" builtinId="28" customBuiltin="1"/>
    <cellStyle name="no dec" xfId="176"/>
    <cellStyle name="nor.cena" xfId="177"/>
    <cellStyle name="normal" xfId="178"/>
    <cellStyle name="Normal - Style1" xfId="179"/>
    <cellStyle name="Normal 11" xfId="180"/>
    <cellStyle name="Normal 3" xfId="181"/>
    <cellStyle name="Normal__VZOR" xfId="182"/>
    <cellStyle name="Normální" xfId="0" builtinId="0"/>
    <cellStyle name="normální 15" xfId="269"/>
    <cellStyle name="normální 2" xfId="183"/>
    <cellStyle name="normální 2 2" xfId="184"/>
    <cellStyle name="Normální 2 3" xfId="185"/>
    <cellStyle name="normální 3" xfId="186"/>
    <cellStyle name="Normální 3 2" xfId="187"/>
    <cellStyle name="normální 4" xfId="188"/>
    <cellStyle name="Normální 5" xfId="189"/>
    <cellStyle name="Normální 6" xfId="272"/>
    <cellStyle name="Normální 7" xfId="273"/>
    <cellStyle name="normální_ZL2" xfId="190"/>
    <cellStyle name="normální_ZL2 2" xfId="271"/>
    <cellStyle name="Normalny_Arkusz1" xfId="191"/>
    <cellStyle name="NormalText" xfId="192"/>
    <cellStyle name="novinka" xfId="193"/>
    <cellStyle name="Œ…‹æØ‚è [0.00]_laroux" xfId="194"/>
    <cellStyle name="Œ…‹æØ‚è_laroux" xfId="195"/>
    <cellStyle name="Ôèíàíñîâûé [0]_PERSONAL" xfId="196"/>
    <cellStyle name="Ôèíàíñîâûé_PERSONAL" xfId="197"/>
    <cellStyle name="Percent ()" xfId="198"/>
    <cellStyle name="Percent (0)" xfId="199"/>
    <cellStyle name="Percent (1)" xfId="200"/>
    <cellStyle name="Percent [0]" xfId="201"/>
    <cellStyle name="Percent [00]" xfId="202"/>
    <cellStyle name="Percent [2]" xfId="203"/>
    <cellStyle name="Percent 1" xfId="204"/>
    <cellStyle name="Percent 2" xfId="205"/>
    <cellStyle name="Percent_Account Detail" xfId="206"/>
    <cellStyle name="podkapitola" xfId="207"/>
    <cellStyle name="Podnadpis" xfId="208"/>
    <cellStyle name="polozka" xfId="209"/>
    <cellStyle name="Popis" xfId="210"/>
    <cellStyle name="popis polozky" xfId="211"/>
    <cellStyle name="Poznámka" xfId="212" builtinId="10" customBuiltin="1"/>
    <cellStyle name="Prefilled" xfId="213"/>
    <cellStyle name="PrePop Currency (0)" xfId="214"/>
    <cellStyle name="PrePop Currency (2)" xfId="215"/>
    <cellStyle name="PrePop Units (0)" xfId="216"/>
    <cellStyle name="PrePop Units (1)" xfId="217"/>
    <cellStyle name="PrePop Units (2)" xfId="218"/>
    <cellStyle name="Propojená buňka" xfId="219" builtinId="24" customBuiltin="1"/>
    <cellStyle name="R_price" xfId="220"/>
    <cellStyle name="R_type" xfId="221"/>
    <cellStyle name="Shaded" xfId="222"/>
    <cellStyle name="SKP" xfId="223"/>
    <cellStyle name="Skupina" xfId="224"/>
    <cellStyle name="snizeni" xfId="225"/>
    <cellStyle name="Správně" xfId="226" builtinId="26" customBuiltin="1"/>
    <cellStyle name="Standaard_Blad1_3" xfId="227"/>
    <cellStyle name="Standard_Tabelle1" xfId="228"/>
    <cellStyle name="Stín+tučně" xfId="229"/>
    <cellStyle name="Stín+tučně+velké písmo" xfId="230"/>
    <cellStyle name="Styl 1" xfId="231"/>
    <cellStyle name="subhead" xfId="232"/>
    <cellStyle name="Sum" xfId="233"/>
    <cellStyle name="Sum %of HV" xfId="234"/>
    <cellStyle name="tabulka cenník" xfId="235"/>
    <cellStyle name="Text Indent A" xfId="236"/>
    <cellStyle name="Text Indent B" xfId="237"/>
    <cellStyle name="Text Indent C" xfId="238"/>
    <cellStyle name="Text upozornění" xfId="239" builtinId="11" customBuiltin="1"/>
    <cellStyle name="Thousands (0)" xfId="240"/>
    <cellStyle name="Thousands (1)" xfId="241"/>
    <cellStyle name="time" xfId="242"/>
    <cellStyle name="Total" xfId="243"/>
    <cellStyle name="Tučně" xfId="244"/>
    <cellStyle name="TYP ŘÁDKU_4(sloupceJ-L)" xfId="245"/>
    <cellStyle name="Underline 2" xfId="246"/>
    <cellStyle name="Vstup" xfId="247" builtinId="20" customBuiltin="1"/>
    <cellStyle name="výkaz výměr" xfId="270"/>
    <cellStyle name="Výpočet" xfId="248" builtinId="22" customBuiltin="1"/>
    <cellStyle name="výprodej" xfId="249"/>
    <cellStyle name="Výstup" xfId="250" builtinId="21" customBuiltin="1"/>
    <cellStyle name="Vysvětlující text" xfId="251" builtinId="53" customBuiltin="1"/>
    <cellStyle name="Währung [0]_Tabelle1" xfId="252"/>
    <cellStyle name="Währung_Tabelle1" xfId="253"/>
    <cellStyle name="Year" xfId="254"/>
    <cellStyle name="základní" xfId="255"/>
    <cellStyle name="Zboží" xfId="256"/>
    <cellStyle name="Zvýraznění 1" xfId="257" builtinId="29" customBuiltin="1"/>
    <cellStyle name="Zvýraznění 2" xfId="258" builtinId="33" customBuiltin="1"/>
    <cellStyle name="Zvýraznění 3" xfId="259" builtinId="37" customBuiltin="1"/>
    <cellStyle name="Zvýraznění 4" xfId="260" builtinId="41" customBuiltin="1"/>
    <cellStyle name="Zvýraznění 5" xfId="261" builtinId="45" customBuiltin="1"/>
    <cellStyle name="Zvýraznění 6" xfId="262" builtinId="49" customBuiltin="1"/>
    <cellStyle name="千位[0]_laroux" xfId="263"/>
    <cellStyle name="千位_laroux" xfId="264"/>
    <cellStyle name="千分位[0]_laroux" xfId="265"/>
    <cellStyle name="千分位_laroux" xfId="266"/>
    <cellStyle name="常规_~0053317" xfId="267"/>
    <cellStyle name="普通_laroux" xfId="26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3E3E3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5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tavitel_2/Desktop/Nov&#225;%20slo&#382;ka/Galerie%20Klenov&#225;%20&#269;.p.3%20-%20Depozit&#225;&#345;e%20II.etapa%20-%20ZL%2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terina%20Smetanova/AppData/Local/Microsoft/Windows/INetCache/Content.Outlook/V17XJLQN/Parapl&#237;&#269;ko_-_V&#253;kaz_v&#253;m&#283;r_novy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Firemn&#237;%20archiv%20a.s\Zak&#225;zky%20rok%202001\22%20Zelen&#253;%20ostrov%20SP\Kniha%20spec.+%20v&#253;kaz%20v&#253;m&#283;r%20TENDR%203.%20stavba\SO%2011.1%20A%20Architektonicko-stavebn&#237;%20autorizovan&#253;%20Helik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lovacek/Documents/1_Stavby/4235%20-%20Plasy/VCP/n&#225;vrhy/ZL_002_Objekt%20B-Ml&#253;n%20-%20podep&#345;en&#237;%20st&#225;vaj&#237;c&#237;ho%20stropu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chr&#225;nky\Pavel%20Vrz&#225;k\Cen&#237;ky\konfigur&#225;tor%20MC6501%20verze%2011.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&#269;.%2041%20Zelen&#253;%20ostrov%20roz.%20rozpo&#269;tu%20na%20DC%20(bez%20list.%20v&#253;stupu)/Rozpo&#269;et%20stavby%20dle%20DC/sa_SO51_4_vv_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Nab&#237;dky/Nabidky/vzory%20pro%20SK/NETmont/Odberatelia/ALEXIA/Rozpocty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-zak&#225;zky/2005/OS+OSZ%20N&#225;chod/Prov&#225;d&#283;c&#237;%20projekt%202005/Cenovky%20od%20dodavatel&#367;/Rehau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1SMID-AKCE/Nabidky/vzory%20pro%20SK/NETmont/Odberatelia/ALEXIA/Rozpocty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Klenov&#225;%203.etapa/Klenov&#225;%20-%20Centrum%20pro%20podporu%20v&#253;tvarn&#233;%20kultury%20-%202.etapa%20-%20ZL1-2_%20fin&#225;lk%20k%201.11.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i list"/>
      <sheetName val="Rekapitulace"/>
      <sheetName val="Figury"/>
    </sheetNames>
    <sheetDataSet>
      <sheetData sheetId="0" refreshError="1"/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Položky"/>
    </sheetNames>
    <sheetDataSet>
      <sheetData sheetId="0">
        <row r="5">
          <cell r="C5" t="str">
            <v>Paraplíčko</v>
          </cell>
        </row>
      </sheetData>
      <sheetData sheetId="1" refreshError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 11.1A Výkaz výměr"/>
      <sheetName val="SO 11.1B Výkaz výměr"/>
      <sheetName val="SO 11.1ST Výkaz výměr"/>
      <sheetName val="SO 11.1B Kniha specifikací"/>
      <sheetName val="SO 11.1ST Kniha specifikací"/>
      <sheetName val="SO 11_1A Výkaz výměr"/>
      <sheetName val="SO11_1AVýkazvýměr"/>
      <sheetName val="SO_11_1A_Výkaz_výměr"/>
      <sheetName val="SO_11_1B_Výkaz_výměr"/>
      <sheetName val="SO_11_1ST_Výkaz_výměr"/>
      <sheetName val="SO_11_1B_Kniha_specifikací"/>
      <sheetName val="SO_11_1ST_Kniha_specifikací"/>
      <sheetName val="SO_11_1A_Výkaz_výměr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šilka"/>
      <sheetName val="Krycí list"/>
      <sheetName val="Rekapitulace"/>
      <sheetName val="Položky"/>
    </sheetNames>
    <sheetDataSet>
      <sheetData sheetId="0" refreshError="1"/>
      <sheetData sheetId="1" refreshError="1">
        <row r="5">
          <cell r="A5" t="str">
            <v>SA AB</v>
          </cell>
          <cell r="C5" t="str">
            <v xml:space="preserve">Mlýn-přípravné práce-ochrana, odstrojení, bourání	</v>
          </cell>
        </row>
        <row r="7">
          <cell r="A7" t="str">
            <v>4235</v>
          </cell>
          <cell r="C7" t="str">
            <v>CSD v Plasích</v>
          </cell>
        </row>
        <row r="30">
          <cell r="F30">
            <v>81729.820560000007</v>
          </cell>
        </row>
      </sheetData>
      <sheetData sheetId="2" refreshError="1">
        <row r="9">
          <cell r="F9">
            <v>0</v>
          </cell>
          <cell r="I9">
            <v>0</v>
          </cell>
        </row>
        <row r="23">
          <cell r="H23">
            <v>3743.3505600000003</v>
          </cell>
        </row>
      </sheetData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Enreg"/>
      <sheetName val="Input_data_L1"/>
      <sheetName val="Input_data_L2"/>
      <sheetName val="Návod"/>
      <sheetName val="INPUT_DATA"/>
      <sheetName val="MATERIEL"/>
      <sheetName val="MC6501L_L1"/>
      <sheetName val="MC6501L_L2"/>
      <sheetName val="MC6501L"/>
      <sheetName val="Boxes_diagram_L1"/>
      <sheetName val="Boxes_diagram_L2"/>
      <sheetName val="BOXES_DIAGRAM"/>
      <sheetName val="NABIDKA"/>
      <sheetName val="Ceník příslušenství"/>
      <sheetName val="Module2"/>
      <sheetName val="Module3"/>
      <sheetName val="Module4"/>
      <sheetName val="Module1"/>
      <sheetName val="Dialog1"/>
      <sheetName val="Module5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 51.4 Výkaz výměr"/>
      <sheetName val="SO 51_4 Výkaz výměr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tinová podlaha"/>
      <sheetName val="EPS"/>
      <sheetName val="EZS"/>
      <sheetName val="Slaboprúd"/>
      <sheetName val="VKS"/>
      <sheetName val="kabeláž"/>
      <sheetName val="elektrorozvody"/>
      <sheetName val="Rekapitulácia"/>
    </sheetNames>
    <sheetDataSet>
      <sheetData sheetId="0" refreshError="1"/>
      <sheetData sheetId="1" refreshError="1"/>
      <sheetData sheetId="2">
        <row r="2">
          <cell r="H2">
            <v>1.353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ýpočet netto cen"/>
      <sheetName val="Nabídka"/>
      <sheetName val="Nabídka (2)"/>
    </sheetNames>
    <sheetDataSet>
      <sheetData sheetId="0">
        <row r="8">
          <cell r="B8">
            <v>0</v>
          </cell>
        </row>
        <row r="10">
          <cell r="B10">
            <v>0</v>
          </cell>
        </row>
        <row r="11">
          <cell r="B11">
            <v>0</v>
          </cell>
        </row>
        <row r="12">
          <cell r="B12">
            <v>0</v>
          </cell>
        </row>
      </sheetData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tinová podlaha"/>
      <sheetName val="EPS"/>
      <sheetName val="EZS"/>
      <sheetName val="Slaboprúd"/>
      <sheetName val="VKS"/>
      <sheetName val="kabeláž"/>
      <sheetName val="elektrorozvody"/>
      <sheetName val="Rekapitulácia"/>
    </sheetNames>
    <sheetDataSet>
      <sheetData sheetId="0" refreshError="1"/>
      <sheetData sheetId="1" refreshError="1"/>
      <sheetData sheetId="2">
        <row r="2">
          <cell r="H2">
            <v>1.353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i list"/>
      <sheetName val="Rekapitulace"/>
      <sheetName val="Figury"/>
    </sheetNames>
    <sheetDataSet>
      <sheetData sheetId="0">
        <row r="5">
          <cell r="B5" t="str">
            <v>Klenová - Centrum pro podporu výtvarné kultury - 2.etapa</v>
          </cell>
        </row>
        <row r="7">
          <cell r="C7" t="str">
            <v>CZK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44"/>
  <sheetViews>
    <sheetView tabSelected="1" workbookViewId="0">
      <pane ySplit="3" topLeftCell="A4" activePane="bottomLeft" state="frozen"/>
      <selection pane="bottomLeft" activeCell="B54" sqref="B54"/>
    </sheetView>
  </sheetViews>
  <sheetFormatPr defaultRowHeight="12.75" outlineLevelRow="2"/>
  <cols>
    <col min="1" max="1" width="10.85546875" style="252" hidden="1" customWidth="1"/>
    <col min="2" max="2" width="80.7109375" style="252" customWidth="1"/>
    <col min="3" max="3" width="15.7109375" style="252" customWidth="1"/>
    <col min="4" max="6" width="15.7109375" style="252" hidden="1" customWidth="1"/>
    <col min="7" max="16384" width="9.140625" style="252"/>
  </cols>
  <sheetData>
    <row r="1" spans="1:7" ht="15.75" customHeight="1">
      <c r="A1" s="286"/>
      <c r="B1" s="285" t="s">
        <v>76</v>
      </c>
      <c r="C1" s="281"/>
      <c r="D1" s="283"/>
      <c r="E1" s="282"/>
      <c r="F1" s="281"/>
      <c r="G1" s="280"/>
    </row>
    <row r="2" spans="1:7" ht="14.25" customHeight="1">
      <c r="A2" s="252" t="str">
        <f t="array" ref="A2">INDEX(__SAZBA__,MATCH(0,COUNTIF($A$1:A1,__SAZBA__),0))</f>
        <v>_</v>
      </c>
      <c r="B2" s="284" t="str">
        <f>'[10]Kryci list'!B5</f>
        <v>Klenová - Centrum pro podporu výtvarné kultury - 2.etapa</v>
      </c>
      <c r="C2" s="281"/>
      <c r="D2" s="283"/>
      <c r="E2" s="282"/>
      <c r="F2" s="281"/>
      <c r="G2" s="280"/>
    </row>
    <row r="3" spans="1:7" ht="13.5" thickBot="1">
      <c r="A3" s="252">
        <f t="array" ref="A3">INDEX(__SAZBA__,MATCH(0,COUNTIF($A$1:A2,__SAZBA__),0))</f>
        <v>21</v>
      </c>
      <c r="B3" s="279" t="s">
        <v>68</v>
      </c>
      <c r="C3" s="279" t="s">
        <v>62</v>
      </c>
      <c r="D3" s="279" t="s">
        <v>83</v>
      </c>
      <c r="E3" s="279" t="s">
        <v>74</v>
      </c>
      <c r="F3" s="279" t="s">
        <v>87</v>
      </c>
      <c r="G3" s="276"/>
    </row>
    <row r="4" spans="1:7">
      <c r="A4" s="252" t="e">
        <f t="array" ref="A4">INDEX(__SAZBA__,MATCH(0,COUNTIF($A$1:A3,__SAZBA__),0))</f>
        <v>#N/A</v>
      </c>
      <c r="B4" s="278"/>
      <c r="C4" s="277"/>
      <c r="D4" s="277"/>
      <c r="E4" s="277"/>
      <c r="F4" s="277"/>
      <c r="G4" s="276"/>
    </row>
    <row r="5" spans="1:7" s="272" customFormat="1" ht="16.5" customHeight="1" collapsed="1">
      <c r="B5" s="275" t="str">
        <f>IF('ZL 1-rozpočet'!$J$5=0,"",'ZL 1-rozpočet'!$J$5)</f>
        <v>D_01: Obj. D - přezdívání zdiva</v>
      </c>
      <c r="C5" s="273">
        <f>IF('ZL 1-rozpočet'!$P$5=0,"",'ZL 1-rozpočet'!$P$5)</f>
        <v>1383689.8506166134</v>
      </c>
      <c r="D5" s="274">
        <f>IF('ZL 1-rozpočet'!$R$5=0,"",'ZL 1-rozpočet'!$R$5)</f>
        <v>161.21855055418195</v>
      </c>
      <c r="E5" s="273">
        <f>IF('ZL 1-rozpočet'!$V$5=0,"",'ZL 1-rozpočet'!$V$5)</f>
        <v>290574.8686294888</v>
      </c>
      <c r="F5" s="273">
        <f>IF('ZL 1-rozpočet'!$W$5=0,"",'ZL 1-rozpočet'!$W$5)</f>
        <v>1674264.719246103</v>
      </c>
    </row>
    <row r="6" spans="1:7" s="268" customFormat="1" ht="15.75" hidden="1" customHeight="1" outlineLevel="1" collapsed="1">
      <c r="B6" s="271" t="str">
        <f>IF('ZL 1-rozpočet'!$J$6=0,"",'ZL 1-rozpočet'!$J$6)</f>
        <v>01.2.1: Stavební část - Objekt D - bourací práce</v>
      </c>
      <c r="C6" s="269">
        <f>IF('ZL 1-rozpočet'!$P$6=0,"",'ZL 1-rozpočet'!$P$6)</f>
        <v>724227.14050891076</v>
      </c>
      <c r="D6" s="270" t="str">
        <f>IF('ZL 1-rozpočet'!$R$6=0,"",'ZL 1-rozpočet'!$R$6)</f>
        <v/>
      </c>
      <c r="E6" s="269">
        <f>IF('ZL 1-rozpočet'!$V$6=0,"",'ZL 1-rozpočet'!$V$6)</f>
        <v>152087.69950687126</v>
      </c>
      <c r="F6" s="269">
        <f>IF('ZL 1-rozpočet'!$W$6=0,"",'ZL 1-rozpočet'!$W$6)</f>
        <v>876314.84001578204</v>
      </c>
    </row>
    <row r="7" spans="1:7" s="264" customFormat="1" ht="15" hidden="1" customHeight="1" outlineLevel="2">
      <c r="B7" s="267" t="str">
        <f>IF('ZL 1-rozpočet'!$J$7=0,"",'ZL 1-rozpočet'!$J$7)</f>
        <v>9: Ostatní konstrukce a práce, bourání</v>
      </c>
      <c r="C7" s="265">
        <f>IF('ZL 1-rozpočet'!$P$7=0,"",'ZL 1-rozpočet'!$P$7)</f>
        <v>21113.499729541229</v>
      </c>
      <c r="D7" s="266" t="str">
        <f>IF('ZL 1-rozpočet'!$R$7=0,"",'ZL 1-rozpočet'!$R$7)</f>
        <v/>
      </c>
      <c r="E7" s="265">
        <f>IF('ZL 1-rozpočet'!$V$7=0,"",'ZL 1-rozpočet'!$V$7)</f>
        <v>4433.8349432036575</v>
      </c>
      <c r="F7" s="265">
        <f>IF('ZL 1-rozpočet'!$W$7=0,"",'ZL 1-rozpočet'!$W$7)</f>
        <v>25547.334672744888</v>
      </c>
    </row>
    <row r="8" spans="1:7" s="264" customFormat="1" ht="15" hidden="1" customHeight="1" outlineLevel="2">
      <c r="B8" s="267" t="str">
        <f>IF('ZL 1-rozpočet'!$J$12=0,"",'ZL 1-rozpočet'!$J$12)</f>
        <v>997: Přesun sutě</v>
      </c>
      <c r="C8" s="265">
        <f>IF('ZL 1-rozpočet'!$P$12=0,"",'ZL 1-rozpočet'!$P$12)</f>
        <v>703113.64077936951</v>
      </c>
      <c r="D8" s="266" t="str">
        <f>IF('ZL 1-rozpočet'!$R$12=0,"",'ZL 1-rozpočet'!$R$12)</f>
        <v/>
      </c>
      <c r="E8" s="265">
        <f>IF('ZL 1-rozpočet'!$V$12=0,"",'ZL 1-rozpočet'!$V$12)</f>
        <v>147653.86456366762</v>
      </c>
      <c r="F8" s="265">
        <f>IF('ZL 1-rozpočet'!$W$12=0,"",'ZL 1-rozpočet'!$W$12)</f>
        <v>850767.50534303719</v>
      </c>
    </row>
    <row r="9" spans="1:7" s="268" customFormat="1" ht="15.75" hidden="1" customHeight="1" outlineLevel="1" collapsed="1">
      <c r="B9" s="271" t="str">
        <f>IF('ZL 1-rozpočet'!$J$21=0,"",'ZL 1-rozpočet'!$J$21)</f>
        <v>01.2.2: Stavební část - Objekt D - stavební úpravy</v>
      </c>
      <c r="C9" s="269">
        <f>IF('ZL 1-rozpočet'!$P$21=0,"",'ZL 1-rozpočet'!$P$21)</f>
        <v>659462.71010770276</v>
      </c>
      <c r="D9" s="270">
        <f>IF('ZL 1-rozpočet'!$R$21=0,"",'ZL 1-rozpočet'!$R$21)</f>
        <v>161.21855055418195</v>
      </c>
      <c r="E9" s="269">
        <f>IF('ZL 1-rozpočet'!$V$21=0,"",'ZL 1-rozpočet'!$V$21)</f>
        <v>138487.16912261749</v>
      </c>
      <c r="F9" s="269">
        <f>IF('ZL 1-rozpočet'!$W$21=0,"",'ZL 1-rozpočet'!$W$21)</f>
        <v>797949.87923031976</v>
      </c>
    </row>
    <row r="10" spans="1:7" s="264" customFormat="1" ht="15" hidden="1" customHeight="1" outlineLevel="2">
      <c r="B10" s="267" t="str">
        <f>IF('ZL 1-rozpočet'!$J$22=0,"",'ZL 1-rozpočet'!$J$22)</f>
        <v>1: Zemní práce</v>
      </c>
      <c r="C10" s="265">
        <f>IF('ZL 1-rozpočet'!$P$22=0,"",'ZL 1-rozpočet'!$P$22)</f>
        <v>42987.17047388287</v>
      </c>
      <c r="D10" s="266" t="str">
        <f>IF('ZL 1-rozpočet'!$R$22=0,"",'ZL 1-rozpočet'!$R$22)</f>
        <v/>
      </c>
      <c r="E10" s="265">
        <f>IF('ZL 1-rozpočet'!$V$22=0,"",'ZL 1-rozpočet'!$V$22)</f>
        <v>9027.3057995154031</v>
      </c>
      <c r="F10" s="265">
        <f>IF('ZL 1-rozpočet'!$W$22=0,"",'ZL 1-rozpočet'!$W$22)</f>
        <v>52014.476273398279</v>
      </c>
    </row>
    <row r="11" spans="1:7" s="264" customFormat="1" ht="15" hidden="1" customHeight="1" outlineLevel="2">
      <c r="B11" s="267" t="str">
        <f>IF('ZL 1-rozpočet'!$J$37=0,"",'ZL 1-rozpočet'!$J$37)</f>
        <v>2: Zakládání</v>
      </c>
      <c r="C11" s="265">
        <f>IF('ZL 1-rozpočet'!$P$37=0,"",'ZL 1-rozpočet'!$P$37)</f>
        <v>274907.81125055323</v>
      </c>
      <c r="D11" s="266">
        <f>IF('ZL 1-rozpočet'!$R$37=0,"",'ZL 1-rozpočet'!$R$37)</f>
        <v>133.75737519894105</v>
      </c>
      <c r="E11" s="265">
        <f>IF('ZL 1-rozpočet'!$V$37=0,"",'ZL 1-rozpočet'!$V$37)</f>
        <v>57730.64036261617</v>
      </c>
      <c r="F11" s="265">
        <f>IF('ZL 1-rozpočet'!$W$37=0,"",'ZL 1-rozpočet'!$W$37)</f>
        <v>332638.45161316934</v>
      </c>
    </row>
    <row r="12" spans="1:7" s="264" customFormat="1" ht="15" hidden="1" customHeight="1" outlineLevel="2">
      <c r="B12" s="267" t="str">
        <f>IF('ZL 1-rozpočet'!$J$62=0,"",'ZL 1-rozpočet'!$J$62)</f>
        <v>3: Svislé a kompletní konstrukce</v>
      </c>
      <c r="C12" s="265">
        <f>IF('ZL 1-rozpočet'!$P$62=0,"",'ZL 1-rozpočet'!$P$62)</f>
        <v>210296.91011488406</v>
      </c>
      <c r="D12" s="266">
        <f>IF('ZL 1-rozpočet'!$R$62=0,"",'ZL 1-rozpočet'!$R$62)</f>
        <v>24.169028535000002</v>
      </c>
      <c r="E12" s="265">
        <f>IF('ZL 1-rozpočet'!$V$62=0,"",'ZL 1-rozpočet'!$V$62)</f>
        <v>44162.351124125656</v>
      </c>
      <c r="F12" s="265">
        <f>IF('ZL 1-rozpočet'!$W$62=0,"",'ZL 1-rozpočet'!$W$62)</f>
        <v>254459.26123900971</v>
      </c>
    </row>
    <row r="13" spans="1:7" s="264" customFormat="1" ht="15" hidden="1" customHeight="1" outlineLevel="2">
      <c r="B13" s="267" t="str">
        <f>IF('ZL 1-rozpočet'!$J$75=0,"",'ZL 1-rozpočet'!$J$75)</f>
        <v>61: Úprava povrchů vnitřních</v>
      </c>
      <c r="C13" s="265">
        <f>IF('ZL 1-rozpočet'!$P$75=0,"",'ZL 1-rozpočet'!$P$75)</f>
        <v>4451.1357585958413</v>
      </c>
      <c r="D13" s="266">
        <f>IF('ZL 1-rozpočet'!$R$75=0,"",'ZL 1-rozpočet'!$R$75)</f>
        <v>0.28676082749999998</v>
      </c>
      <c r="E13" s="265">
        <f>IF('ZL 1-rozpočet'!$V$75=0,"",'ZL 1-rozpočet'!$V$75)</f>
        <v>934.73850930512663</v>
      </c>
      <c r="F13" s="265">
        <f>IF('ZL 1-rozpočet'!$W$75=0,"",'ZL 1-rozpočet'!$W$75)</f>
        <v>5385.8742679009674</v>
      </c>
    </row>
    <row r="14" spans="1:7" s="264" customFormat="1" ht="15" hidden="1" customHeight="1" outlineLevel="2">
      <c r="B14" s="267" t="str">
        <f>IF('ZL 1-rozpočet'!$J$82=0,"",'ZL 1-rozpočet'!$J$82)</f>
        <v>63: Podlahy a podlahové konstrukce</v>
      </c>
      <c r="C14" s="265">
        <f>IF('ZL 1-rozpočet'!$P$82=0,"",'ZL 1-rozpočet'!$P$82)</f>
        <v>7836.1342079427459</v>
      </c>
      <c r="D14" s="266">
        <f>IF('ZL 1-rozpočet'!$R$82=0,"",'ZL 1-rozpočet'!$R$82)</f>
        <v>2.1592385741410562</v>
      </c>
      <c r="E14" s="265">
        <f>IF('ZL 1-rozpočet'!$V$82=0,"",'ZL 1-rozpočet'!$V$82)</f>
        <v>1645.5881836679771</v>
      </c>
      <c r="F14" s="265">
        <f>IF('ZL 1-rozpočet'!$W$82=0,"",'ZL 1-rozpočet'!$W$82)</f>
        <v>9481.7223916107232</v>
      </c>
    </row>
    <row r="15" spans="1:7" s="264" customFormat="1" ht="15" hidden="1" customHeight="1" outlineLevel="2">
      <c r="B15" s="267" t="str">
        <f>IF('ZL 1-rozpočet'!$J$135=0,"",'ZL 1-rozpočet'!$J$135)</f>
        <v>711: Izolace proti vodě, vlhkosti a plynům</v>
      </c>
      <c r="C15" s="265">
        <f>IF('ZL 1-rozpočet'!$P$135=0,"",'ZL 1-rozpočet'!$P$135)</f>
        <v>14016.046960527541</v>
      </c>
      <c r="D15" s="266">
        <f>IF('ZL 1-rozpočet'!$R$135=0,"",'ZL 1-rozpočet'!$R$135)</f>
        <v>0.32145924000000003</v>
      </c>
      <c r="E15" s="265">
        <f>IF('ZL 1-rozpočet'!$V$135=0,"",'ZL 1-rozpočet'!$V$135)</f>
        <v>2943.369861710783</v>
      </c>
      <c r="F15" s="265">
        <f>IF('ZL 1-rozpočet'!$W$135=0,"",'ZL 1-rozpočet'!$W$135)</f>
        <v>16959.416822238323</v>
      </c>
    </row>
    <row r="16" spans="1:7" s="264" customFormat="1" ht="15" hidden="1" customHeight="1" outlineLevel="2">
      <c r="B16" s="267" t="str">
        <f>IF('ZL 1-rozpočet'!$J$146=0,"",'ZL 1-rozpočet'!$J$146)</f>
        <v>713: Izolace tepelné</v>
      </c>
      <c r="C16" s="265">
        <f>IF('ZL 1-rozpočet'!$P$146=0,"",'ZL 1-rozpočet'!$P$146)</f>
        <v>1575.3206201945029</v>
      </c>
      <c r="D16" s="266">
        <f>IF('ZL 1-rozpočet'!$R$146=0,"",'ZL 1-rozpočet'!$R$146)</f>
        <v>1.7861800000000004E-2</v>
      </c>
      <c r="E16" s="265">
        <f>IF('ZL 1-rozpočet'!$V$146=0,"",'ZL 1-rozpočet'!$V$146)</f>
        <v>330.81733024084559</v>
      </c>
      <c r="F16" s="265">
        <f>IF('ZL 1-rozpočet'!$W$146=0,"",'ZL 1-rozpočet'!$W$146)</f>
        <v>1906.1379504353483</v>
      </c>
    </row>
    <row r="17" spans="2:6" s="264" customFormat="1" ht="15" hidden="1" customHeight="1" outlineLevel="2">
      <c r="B17" s="267" t="str">
        <f>IF('ZL 1-rozpočet'!$J$159=0,"",'ZL 1-rozpočet'!$J$159)</f>
        <v>763: Konstrukce suché výstavby</v>
      </c>
      <c r="C17" s="265">
        <f>IF('ZL 1-rozpočet'!$P$159=0,"",'ZL 1-rozpočet'!$P$159)</f>
        <v>7984.0924128273336</v>
      </c>
      <c r="D17" s="266">
        <f>IF('ZL 1-rozpočet'!$R$159=0,"",'ZL 1-rozpočet'!$R$159)</f>
        <v>0.11398672935</v>
      </c>
      <c r="E17" s="265">
        <f>IF('ZL 1-rozpočet'!$V$159=0,"",'ZL 1-rozpočet'!$V$159)</f>
        <v>1676.6594066937398</v>
      </c>
      <c r="F17" s="265">
        <f>IF('ZL 1-rozpočet'!$W$159=0,"",'ZL 1-rozpočet'!$W$159)</f>
        <v>9660.7518195210741</v>
      </c>
    </row>
    <row r="18" spans="2:6" s="264" customFormat="1" ht="15" hidden="1" customHeight="1" outlineLevel="2">
      <c r="B18" s="267" t="str">
        <f>IF('ZL 1-rozpočet'!$J$178=0,"",'ZL 1-rozpočet'!$J$178)</f>
        <v>771: Podlahy z dlaždic</v>
      </c>
      <c r="C18" s="265">
        <f>IF('ZL 1-rozpočet'!$P$178=0,"",'ZL 1-rozpočet'!$P$178)</f>
        <v>17059.099810158361</v>
      </c>
      <c r="D18" s="266">
        <f>IF('ZL 1-rozpočet'!$R$178=0,"",'ZL 1-rozpočet'!$R$178)</f>
        <v>0.25407198924999996</v>
      </c>
      <c r="E18" s="265">
        <f>IF('ZL 1-rozpočet'!$V$178=0,"",'ZL 1-rozpočet'!$V$178)</f>
        <v>3582.4109601332557</v>
      </c>
      <c r="F18" s="265">
        <f>IF('ZL 1-rozpočet'!$W$178=0,"",'ZL 1-rozpočet'!$W$178)</f>
        <v>20641.510770291618</v>
      </c>
    </row>
    <row r="19" spans="2:6" s="264" customFormat="1" ht="15" hidden="1" customHeight="1" outlineLevel="2">
      <c r="B19" s="267" t="str">
        <f>IF('ZL 1-rozpočet'!$J$215=0,"",'ZL 1-rozpočet'!$J$215)</f>
        <v>777: Podlahy lité</v>
      </c>
      <c r="C19" s="265">
        <f>IF('ZL 1-rozpočet'!$P$215=0,"",'ZL 1-rozpočet'!$P$215)</f>
        <v>4745.5486000000001</v>
      </c>
      <c r="D19" s="266" t="str">
        <f>IF('ZL 1-rozpočet'!$R$215=0,"",'ZL 1-rozpočet'!$R$215)</f>
        <v/>
      </c>
      <c r="E19" s="265">
        <f>IF('ZL 1-rozpočet'!$V$215=0,"",'ZL 1-rozpočet'!$V$215)</f>
        <v>996.56520599999999</v>
      </c>
      <c r="F19" s="265">
        <f>IF('ZL 1-rozpočet'!$W$215=0,"",'ZL 1-rozpočet'!$W$215)</f>
        <v>5742.1138060000003</v>
      </c>
    </row>
    <row r="20" spans="2:6" s="264" customFormat="1" ht="15" hidden="1" customHeight="1" outlineLevel="2">
      <c r="B20" s="267" t="str">
        <f>IF('ZL 1-rozpočet'!$J$240=0,"",'ZL 1-rozpočet'!$J$240)</f>
        <v>781: Dokončovací práce - obklady</v>
      </c>
      <c r="C20" s="265">
        <f>IF('ZL 1-rozpočet'!$P$240=0,"",'ZL 1-rozpočet'!$P$240)</f>
        <v>9713.8519388459827</v>
      </c>
      <c r="D20" s="266">
        <f>IF('ZL 1-rozpočet'!$R$240=0,"",'ZL 1-rozpočet'!$R$240)</f>
        <v>0.13216941999999998</v>
      </c>
      <c r="E20" s="265">
        <f>IF('ZL 1-rozpočet'!$V$240=0,"",'ZL 1-rozpočet'!$V$240)</f>
        <v>2039.9089071576561</v>
      </c>
      <c r="F20" s="265">
        <f>IF('ZL 1-rozpočet'!$W$240=0,"",'ZL 1-rozpočet'!$W$240)</f>
        <v>11753.760846003641</v>
      </c>
    </row>
    <row r="21" spans="2:6" s="264" customFormat="1" ht="15" hidden="1" customHeight="1" outlineLevel="2">
      <c r="B21" s="267" t="str">
        <f>IF('ZL 1-rozpočet'!$J$257=0,"",'ZL 1-rozpočet'!$J$257)</f>
        <v>784: Dokončovací práce - malby a tapety</v>
      </c>
      <c r="C21" s="265">
        <f>IF('ZL 1-rozpočet'!$P$257=0,"",'ZL 1-rozpočet'!$P$257)</f>
        <v>1726.5567404779988</v>
      </c>
      <c r="D21" s="266">
        <f>IF('ZL 1-rozpočet'!$R$257=0,"",'ZL 1-rozpočet'!$R$257)</f>
        <v>6.59824E-3</v>
      </c>
      <c r="E21" s="265">
        <f>IF('ZL 1-rozpočet'!$V$257=0,"",'ZL 1-rozpočet'!$V$257)</f>
        <v>362.57691550037976</v>
      </c>
      <c r="F21" s="265">
        <f>IF('ZL 1-rozpočet'!$W$257=0,"",'ZL 1-rozpočet'!$W$257)</f>
        <v>2089.1336559783786</v>
      </c>
    </row>
    <row r="22" spans="2:6" s="264" customFormat="1" ht="15" hidden="1" customHeight="1" outlineLevel="2">
      <c r="B22" s="267" t="str">
        <f>IF('ZL 1-rozpočet'!$J$267=0,"",'ZL 1-rozpočet'!$J$267)</f>
        <v>998: Přesun hmot</v>
      </c>
      <c r="C22" s="265">
        <f>IF('ZL 1-rozpočet'!$P$267=0,"",'ZL 1-rozpočet'!$P$267)</f>
        <v>62163.031218811913</v>
      </c>
      <c r="D22" s="266" t="str">
        <f>IF('ZL 1-rozpočet'!$R$267=0,"",'ZL 1-rozpočet'!$R$267)</f>
        <v/>
      </c>
      <c r="E22" s="265">
        <f>IF('ZL 1-rozpočet'!$V$267=0,"",'ZL 1-rozpočet'!$V$267)</f>
        <v>13054.236555950501</v>
      </c>
      <c r="F22" s="265">
        <f>IF('ZL 1-rozpočet'!$W$267=0,"",'ZL 1-rozpočet'!$W$267)</f>
        <v>75217.267774762411</v>
      </c>
    </row>
    <row r="23" spans="2:6" s="272" customFormat="1" ht="16.5" customHeight="1" collapsed="1" thickBot="1">
      <c r="B23" s="275" t="str">
        <f>IF('ZL 1-rozpočet'!$J$273=0,"",'ZL 1-rozpočet'!$J$273)</f>
        <v>D_02: Obj. E+F+G - bourání věnců a sloupů</v>
      </c>
      <c r="C23" s="273">
        <f>IF('ZL 1-rozpočet'!$P$273=0,"",'ZL 1-rozpočet'!$P$273)</f>
        <v>1092508.3471706854</v>
      </c>
      <c r="D23" s="274" t="str">
        <f>IF('ZL 1-rozpočet'!$R$273=0,"",'ZL 1-rozpočet'!$R$273)</f>
        <v/>
      </c>
      <c r="E23" s="273">
        <f>IF('ZL 1-rozpočet'!$V$273=0,"",'ZL 1-rozpočet'!$V$273)</f>
        <v>229426.75290584392</v>
      </c>
      <c r="F23" s="273">
        <f>IF('ZL 1-rozpočet'!$W$273=0,"",'ZL 1-rozpočet'!$W$273)</f>
        <v>1321935.1000765292</v>
      </c>
    </row>
    <row r="24" spans="2:6" s="268" customFormat="1" ht="15.75" hidden="1" customHeight="1" outlineLevel="1" collapsed="1">
      <c r="B24" s="271" t="str">
        <f>IF('ZL 1-rozpočet'!$J$274=0,"",'ZL 1-rozpočet'!$J$274)</f>
        <v>01.3.1: Stavební část - Objekt E - bourací práce</v>
      </c>
      <c r="C24" s="269">
        <f>IF('ZL 1-rozpočet'!$P$274=0,"",'ZL 1-rozpočet'!$P$274)</f>
        <v>362404.18685927475</v>
      </c>
      <c r="D24" s="270" t="str">
        <f>IF('ZL 1-rozpočet'!$R$274=0,"",'ZL 1-rozpočet'!$R$274)</f>
        <v/>
      </c>
      <c r="E24" s="269">
        <f>IF('ZL 1-rozpočet'!$V$274=0,"",'ZL 1-rozpočet'!$V$274)</f>
        <v>76104.879240447684</v>
      </c>
      <c r="F24" s="269">
        <f>IF('ZL 1-rozpočet'!$W$274=0,"",'ZL 1-rozpočet'!$W$274)</f>
        <v>438509.0660997224</v>
      </c>
    </row>
    <row r="25" spans="2:6" s="264" customFormat="1" ht="15" hidden="1" customHeight="1" outlineLevel="2">
      <c r="B25" s="267" t="str">
        <f>IF('ZL 1-rozpočet'!$J$275=0,"",'ZL 1-rozpočet'!$J$275)</f>
        <v>9: Ostatní konstrukce a práce, bourání</v>
      </c>
      <c r="C25" s="265">
        <f>IF('ZL 1-rozpočet'!$P$275=0,"",'ZL 1-rozpočet'!$P$275)</f>
        <v>169313.63701558596</v>
      </c>
      <c r="D25" s="266" t="str">
        <f>IF('ZL 1-rozpočet'!$R$275=0,"",'ZL 1-rozpočet'!$R$275)</f>
        <v/>
      </c>
      <c r="E25" s="265">
        <f>IF('ZL 1-rozpočet'!$V$275=0,"",'ZL 1-rozpočet'!$V$275)</f>
        <v>35555.863773273049</v>
      </c>
      <c r="F25" s="265">
        <f>IF('ZL 1-rozpočet'!$W$275=0,"",'ZL 1-rozpočet'!$W$275)</f>
        <v>204869.500788859</v>
      </c>
    </row>
    <row r="26" spans="2:6" s="264" customFormat="1" ht="15" hidden="1" customHeight="1" outlineLevel="2">
      <c r="B26" s="267" t="str">
        <f>IF('ZL 1-rozpočet'!$J$281=0,"",'ZL 1-rozpočet'!$J$281)</f>
        <v>997: Přesun sutě</v>
      </c>
      <c r="C26" s="265">
        <f>IF('ZL 1-rozpočet'!$P$281=0,"",'ZL 1-rozpočet'!$P$281)</f>
        <v>193090.54984368879</v>
      </c>
      <c r="D26" s="266" t="str">
        <f>IF('ZL 1-rozpočet'!$R$281=0,"",'ZL 1-rozpočet'!$R$281)</f>
        <v/>
      </c>
      <c r="E26" s="265">
        <f>IF('ZL 1-rozpočet'!$V$281=0,"",'ZL 1-rozpočet'!$V$281)</f>
        <v>40549.015467174642</v>
      </c>
      <c r="F26" s="265">
        <f>IF('ZL 1-rozpočet'!$W$281=0,"",'ZL 1-rozpočet'!$W$281)</f>
        <v>233639.5653108634</v>
      </c>
    </row>
    <row r="27" spans="2:6" s="268" customFormat="1" ht="15.75" hidden="1" customHeight="1" outlineLevel="1" collapsed="1">
      <c r="B27" s="271" t="str">
        <f>IF('ZL 1-rozpočet'!$J$290=0,"",'ZL 1-rozpočet'!$J$290)</f>
        <v>01.3.2: Stavební část - Objekt E - stavební úpravy</v>
      </c>
      <c r="C27" s="269">
        <f>IF('ZL 1-rozpočet'!$P$290=0,"",'ZL 1-rozpočet'!$P$290)</f>
        <v>64792.056959999994</v>
      </c>
      <c r="D27" s="270" t="str">
        <f>IF('ZL 1-rozpočet'!$R$290=0,"",'ZL 1-rozpočet'!$R$290)</f>
        <v/>
      </c>
      <c r="E27" s="269">
        <f>IF('ZL 1-rozpočet'!$V$290=0,"",'ZL 1-rozpočet'!$V$290)</f>
        <v>13606.331961600001</v>
      </c>
      <c r="F27" s="269">
        <f>IF('ZL 1-rozpočet'!$W$290=0,"",'ZL 1-rozpočet'!$W$290)</f>
        <v>78398.388921599995</v>
      </c>
    </row>
    <row r="28" spans="2:6" s="264" customFormat="1" ht="15" hidden="1" customHeight="1" outlineLevel="2">
      <c r="B28" s="267" t="str">
        <f>IF('ZL 1-rozpočet'!$J$291=0,"",'ZL 1-rozpočet'!$J$291)</f>
        <v>94: Lešení a stavební výtahy</v>
      </c>
      <c r="C28" s="265">
        <f>IF('ZL 1-rozpočet'!$P$291=0,"",'ZL 1-rozpočet'!$P$291)</f>
        <v>64792.056959999994</v>
      </c>
      <c r="D28" s="266" t="str">
        <f>IF('ZL 1-rozpočet'!$R$291=0,"",'ZL 1-rozpočet'!$R$291)</f>
        <v/>
      </c>
      <c r="E28" s="265">
        <f>IF('ZL 1-rozpočet'!$V$291=0,"",'ZL 1-rozpočet'!$V$291)</f>
        <v>13606.331961600001</v>
      </c>
      <c r="F28" s="265">
        <f>IF('ZL 1-rozpočet'!$W$291=0,"",'ZL 1-rozpočet'!$W$291)</f>
        <v>78398.388921599995</v>
      </c>
    </row>
    <row r="29" spans="2:6" s="268" customFormat="1" ht="15.75" hidden="1" customHeight="1" outlineLevel="1" collapsed="1">
      <c r="B29" s="271" t="str">
        <f>IF('ZL 1-rozpočet'!$J$299=0,"",'ZL 1-rozpočet'!$J$299)</f>
        <v>01.4.1: Stavební část - Objekt F - bourací práce</v>
      </c>
      <c r="C29" s="269">
        <f>IF('ZL 1-rozpočet'!$P$299=0,"",'ZL 1-rozpočet'!$P$299)</f>
        <v>329932.69405508839</v>
      </c>
      <c r="D29" s="270" t="str">
        <f>IF('ZL 1-rozpočet'!$R$299=0,"",'ZL 1-rozpočet'!$R$299)</f>
        <v/>
      </c>
      <c r="E29" s="269">
        <f>IF('ZL 1-rozpočet'!$V$299=0,"",'ZL 1-rozpočet'!$V$299)</f>
        <v>69285.865751568563</v>
      </c>
      <c r="F29" s="269">
        <f>IF('ZL 1-rozpočet'!$W$299=0,"",'ZL 1-rozpočet'!$W$299)</f>
        <v>399218.55980665702</v>
      </c>
    </row>
    <row r="30" spans="2:6" s="264" customFormat="1" ht="15" hidden="1" customHeight="1" outlineLevel="2">
      <c r="B30" s="267" t="str">
        <f>IF('ZL 1-rozpočet'!$J$300=0,"",'ZL 1-rozpočet'!$J$300)</f>
        <v>9: Ostatní konstrukce a práce, bourání</v>
      </c>
      <c r="C30" s="265">
        <f>IF('ZL 1-rozpočet'!$P$300=0,"",'ZL 1-rozpočet'!$P$300)</f>
        <v>153530.85829581169</v>
      </c>
      <c r="D30" s="266" t="str">
        <f>IF('ZL 1-rozpočet'!$R$300=0,"",'ZL 1-rozpočet'!$R$300)</f>
        <v/>
      </c>
      <c r="E30" s="265">
        <f>IF('ZL 1-rozpočet'!$V$300=0,"",'ZL 1-rozpočet'!$V$300)</f>
        <v>32241.480242120459</v>
      </c>
      <c r="F30" s="265">
        <f>IF('ZL 1-rozpočet'!$W$300=0,"",'ZL 1-rozpočet'!$W$300)</f>
        <v>185772.33853793214</v>
      </c>
    </row>
    <row r="31" spans="2:6" s="264" customFormat="1" ht="15" hidden="1" customHeight="1" outlineLevel="2">
      <c r="B31" s="267" t="str">
        <f>IF('ZL 1-rozpočet'!$J$306=0,"",'ZL 1-rozpočet'!$J$306)</f>
        <v>997: Přesun sutě</v>
      </c>
      <c r="C31" s="265">
        <f>IF('ZL 1-rozpočet'!$P$306=0,"",'ZL 1-rozpočet'!$P$306)</f>
        <v>176401.83575927673</v>
      </c>
      <c r="D31" s="266" t="str">
        <f>IF('ZL 1-rozpočet'!$R$306=0,"",'ZL 1-rozpočet'!$R$306)</f>
        <v/>
      </c>
      <c r="E31" s="265">
        <f>IF('ZL 1-rozpočet'!$V$306=0,"",'ZL 1-rozpočet'!$V$306)</f>
        <v>37044.385509448111</v>
      </c>
      <c r="F31" s="265">
        <f>IF('ZL 1-rozpočet'!$W$306=0,"",'ZL 1-rozpočet'!$W$306)</f>
        <v>213446.22126872482</v>
      </c>
    </row>
    <row r="32" spans="2:6" s="268" customFormat="1" ht="15.75" hidden="1" customHeight="1" outlineLevel="1" collapsed="1">
      <c r="B32" s="271" t="str">
        <f>IF('ZL 1-rozpočet'!$J$315=0,"",'ZL 1-rozpočet'!$J$315)</f>
        <v>01.4.2: Stavební část - Objekt F - stavební úpravy</v>
      </c>
      <c r="C32" s="269">
        <f>IF('ZL 1-rozpočet'!$P$315=0,"",'ZL 1-rozpočet'!$P$315)</f>
        <v>66227.59332</v>
      </c>
      <c r="D32" s="270" t="str">
        <f>IF('ZL 1-rozpočet'!$R$315=0,"",'ZL 1-rozpočet'!$R$315)</f>
        <v/>
      </c>
      <c r="E32" s="269">
        <f>IF('ZL 1-rozpočet'!$V$315=0,"",'ZL 1-rozpočet'!$V$315)</f>
        <v>13907.794597199998</v>
      </c>
      <c r="F32" s="269">
        <f>IF('ZL 1-rozpočet'!$W$315=0,"",'ZL 1-rozpočet'!$W$315)</f>
        <v>80135.387917199987</v>
      </c>
    </row>
    <row r="33" spans="1:6" s="264" customFormat="1" ht="15" hidden="1" customHeight="1" outlineLevel="2">
      <c r="B33" s="267" t="str">
        <f>IF('ZL 1-rozpočet'!$J$316=0,"",'ZL 1-rozpočet'!$J$316)</f>
        <v>94: Lešení a stavební výtahy</v>
      </c>
      <c r="C33" s="265">
        <f>IF('ZL 1-rozpočet'!$P$316=0,"",'ZL 1-rozpočet'!$P$316)</f>
        <v>66227.59332</v>
      </c>
      <c r="D33" s="266" t="str">
        <f>IF('ZL 1-rozpočet'!$R$316=0,"",'ZL 1-rozpočet'!$R$316)</f>
        <v/>
      </c>
      <c r="E33" s="265">
        <f>IF('ZL 1-rozpočet'!$V$316=0,"",'ZL 1-rozpočet'!$V$316)</f>
        <v>13907.794597199998</v>
      </c>
      <c r="F33" s="265">
        <f>IF('ZL 1-rozpočet'!$W$316=0,"",'ZL 1-rozpočet'!$W$316)</f>
        <v>80135.387917199987</v>
      </c>
    </row>
    <row r="34" spans="1:6" s="268" customFormat="1" ht="15.75" hidden="1" customHeight="1" outlineLevel="1" collapsed="1">
      <c r="B34" s="271" t="str">
        <f>IF('ZL 1-rozpočet'!$J$324=0,"",'ZL 1-rozpočet'!$J$324)</f>
        <v>01.5.1: Stavební část - Objekt G - bourací práce</v>
      </c>
      <c r="C34" s="269">
        <f>IF('ZL 1-rozpočet'!$P$324=0,"",'ZL 1-rozpočet'!$P$324)</f>
        <v>254828.01357632206</v>
      </c>
      <c r="D34" s="270" t="str">
        <f>IF('ZL 1-rozpočet'!$R$324=0,"",'ZL 1-rozpočet'!$R$324)</f>
        <v/>
      </c>
      <c r="E34" s="269">
        <f>IF('ZL 1-rozpočet'!$V$324=0,"",'ZL 1-rozpočet'!$V$324)</f>
        <v>53513.882851027636</v>
      </c>
      <c r="F34" s="269">
        <f>IF('ZL 1-rozpočet'!$W$324=0,"",'ZL 1-rozpočet'!$W$324)</f>
        <v>308341.89642734971</v>
      </c>
    </row>
    <row r="35" spans="1:6" s="264" customFormat="1" ht="15" hidden="1" customHeight="1" outlineLevel="2">
      <c r="B35" s="267" t="str">
        <f>IF('ZL 1-rozpočet'!$J$325=0,"",'ZL 1-rozpočet'!$J$325)</f>
        <v>9: Ostatní konstrukce a práce, bourání</v>
      </c>
      <c r="C35" s="265">
        <f>IF('ZL 1-rozpočet'!$P$325=0,"",'ZL 1-rozpočet'!$P$325)</f>
        <v>116576.15263660287</v>
      </c>
      <c r="D35" s="266" t="str">
        <f>IF('ZL 1-rozpočet'!$R$325=0,"",'ZL 1-rozpočet'!$R$325)</f>
        <v/>
      </c>
      <c r="E35" s="265">
        <f>IF('ZL 1-rozpočet'!$V$325=0,"",'ZL 1-rozpočet'!$V$325)</f>
        <v>24480.992053686605</v>
      </c>
      <c r="F35" s="265">
        <f>IF('ZL 1-rozpočet'!$W$325=0,"",'ZL 1-rozpočet'!$W$325)</f>
        <v>141057.14469028948</v>
      </c>
    </row>
    <row r="36" spans="1:6" s="264" customFormat="1" ht="15" hidden="1" customHeight="1" outlineLevel="2">
      <c r="B36" s="267" t="str">
        <f>IF('ZL 1-rozpočet'!$J$331=0,"",'ZL 1-rozpočet'!$J$331)</f>
        <v>997: Přesun sutě</v>
      </c>
      <c r="C36" s="265">
        <f>IF('ZL 1-rozpočet'!$P$331=0,"",'ZL 1-rozpočet'!$P$331)</f>
        <v>138251.86093971919</v>
      </c>
      <c r="D36" s="266" t="str">
        <f>IF('ZL 1-rozpočet'!$R$331=0,"",'ZL 1-rozpočet'!$R$331)</f>
        <v/>
      </c>
      <c r="E36" s="265">
        <f>IF('ZL 1-rozpočet'!$V$331=0,"",'ZL 1-rozpočet'!$V$331)</f>
        <v>29032.890797341031</v>
      </c>
      <c r="F36" s="265">
        <f>IF('ZL 1-rozpočet'!$W$331=0,"",'ZL 1-rozpočet'!$W$331)</f>
        <v>167284.75173706023</v>
      </c>
    </row>
    <row r="37" spans="1:6" s="268" customFormat="1" ht="15.75" hidden="1" customHeight="1" outlineLevel="1" collapsed="1" thickBot="1">
      <c r="B37" s="271" t="str">
        <f>IF('ZL 1-rozpočet'!$J$339=0,"",'ZL 1-rozpočet'!$J$339)</f>
        <v>01.5.2: Stavební část - Objekt G - stavební úpravy</v>
      </c>
      <c r="C37" s="269">
        <f>IF('ZL 1-rozpočet'!$P$339=0,"",'ZL 1-rozpočet'!$P$339)</f>
        <v>14323.8024</v>
      </c>
      <c r="D37" s="270" t="str">
        <f>IF('ZL 1-rozpočet'!$R$339=0,"",'ZL 1-rozpočet'!$R$339)</f>
        <v/>
      </c>
      <c r="E37" s="269">
        <f>IF('ZL 1-rozpočet'!$V$339=0,"",'ZL 1-rozpočet'!$V$339)</f>
        <v>3007.9985039999997</v>
      </c>
      <c r="F37" s="269">
        <f>IF('ZL 1-rozpočet'!$W$339=0,"",'ZL 1-rozpočet'!$W$339)</f>
        <v>17331.800904</v>
      </c>
    </row>
    <row r="38" spans="1:6" s="264" customFormat="1" ht="15" hidden="1" customHeight="1" outlineLevel="2">
      <c r="B38" s="267" t="str">
        <f>IF('ZL 1-rozpočet'!$J$340=0,"",'ZL 1-rozpočet'!$J$340)</f>
        <v>94: Lešení a stavební výtahy</v>
      </c>
      <c r="C38" s="265">
        <f>IF('ZL 1-rozpočet'!$P$340=0,"",'ZL 1-rozpočet'!$P$340)</f>
        <v>14323.8024</v>
      </c>
      <c r="D38" s="266" t="str">
        <f>IF('ZL 1-rozpočet'!$R$340=0,"",'ZL 1-rozpočet'!$R$340)</f>
        <v/>
      </c>
      <c r="E38" s="265">
        <f>IF('ZL 1-rozpočet'!$V$340=0,"",'ZL 1-rozpočet'!$V$340)</f>
        <v>3007.9985039999997</v>
      </c>
      <c r="F38" s="265">
        <f>IF('ZL 1-rozpočet'!$W$340=0,"",'ZL 1-rozpočet'!$W$340)</f>
        <v>17331.800904</v>
      </c>
    </row>
    <row r="39" spans="1:6" ht="13.5" hidden="1" outlineLevel="2" thickBot="1">
      <c r="B39" s="263"/>
    </row>
    <row r="40" spans="1:6" s="253" customFormat="1" ht="15">
      <c r="B40" s="255" t="s">
        <v>75</v>
      </c>
      <c r="C40" s="256">
        <f>SUBTOTAL(9,C5:C39)/3</f>
        <v>2476198.1977872984</v>
      </c>
      <c r="D40" s="262"/>
      <c r="E40" s="254"/>
      <c r="F40" s="254"/>
    </row>
    <row r="41" spans="1:6" s="253" customFormat="1" ht="15" hidden="1">
      <c r="B41" s="261" t="s">
        <v>74</v>
      </c>
      <c r="C41" s="260">
        <f>SUBTOTAL(9,C42:C43)</f>
        <v>520001.6215353327</v>
      </c>
    </row>
    <row r="42" spans="1:6" s="257" customFormat="1" hidden="1">
      <c r="A42" s="257">
        <f>IF(ISNUMBER(A3),SUMIF(__SAZBA__,A3,__CENA__),0)</f>
        <v>2476198.1977872988</v>
      </c>
      <c r="B42" s="259" t="str">
        <f>IF(A42=0,"","DPH " &amp; A3 &amp; " % ze základny: " &amp; TEXT(A42,"# ##0"))</f>
        <v>DPH 21 % ze základny: 2 476 198</v>
      </c>
      <c r="C42" s="258">
        <f>IF(A42=0,"",A42*A3/100)</f>
        <v>520001.6215353327</v>
      </c>
    </row>
    <row r="43" spans="1:6" s="257" customFormat="1" ht="13.5" hidden="1" thickBot="1">
      <c r="A43" s="257">
        <f>IF(ISNUMBER(A4),SUMIF(__SAZBA__,A4,__CENA__),0)</f>
        <v>0</v>
      </c>
      <c r="B43" s="259" t="str">
        <f>IF(A43=0,"","DPH " &amp; A4 &amp; " % ze základny: " &amp; TEXT(A43,"# ##0"))</f>
        <v/>
      </c>
      <c r="C43" s="258" t="str">
        <f>IF(A43=0,"",A43*A4/100)</f>
        <v/>
      </c>
    </row>
    <row r="44" spans="1:6" s="253" customFormat="1" ht="15" hidden="1">
      <c r="B44" s="255" t="s">
        <v>73</v>
      </c>
      <c r="C44" s="256">
        <f>SUM(C40:C41)</f>
        <v>2996199.8193226312</v>
      </c>
      <c r="D44" s="255" t="str">
        <f>'[10]Kryci list'!C7</f>
        <v>CZK</v>
      </c>
      <c r="E44" s="254"/>
      <c r="F44" s="254"/>
    </row>
  </sheetData>
  <pageMargins left="0.78740157480314965" right="0.78740157480314965" top="0.78740157480314965" bottom="0.78740157480314965" header="0.39370078740157483" footer="0.39370078740157483"/>
  <pageSetup paperSize="9" scale="90" orientation="landscape" horizontalDpi="300" verticalDpi="300" r:id="rId1"/>
  <headerFooter>
    <oddFooter>&amp;L&amp;8www.euroCALC.cz&amp;C&amp;8&amp;P z &amp;N&amp;R&amp;8&amp;D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view="pageBreakPreview" topLeftCell="A13" zoomScaleNormal="100" zoomScaleSheetLayoutView="100" workbookViewId="0">
      <selection activeCell="G26" sqref="G26"/>
    </sheetView>
  </sheetViews>
  <sheetFormatPr defaultColWidth="9.140625" defaultRowHeight="12.75"/>
  <cols>
    <col min="1" max="1" width="11.28515625" customWidth="1"/>
    <col min="2" max="2" width="9.28515625" customWidth="1"/>
    <col min="3" max="5" width="17.140625" customWidth="1"/>
    <col min="6" max="6" width="8.42578125" customWidth="1"/>
    <col min="7" max="7" width="16.140625" customWidth="1"/>
    <col min="8" max="8" width="6.28515625" customWidth="1"/>
    <col min="9" max="9" width="14.7109375" customWidth="1"/>
  </cols>
  <sheetData>
    <row r="1" spans="1:10" ht="37.5" customHeight="1" thickBot="1">
      <c r="A1" s="190" t="s">
        <v>18</v>
      </c>
      <c r="B1" s="190"/>
      <c r="C1" s="190"/>
      <c r="D1" s="190"/>
      <c r="E1" s="190"/>
      <c r="F1" s="190"/>
      <c r="G1" s="190"/>
      <c r="H1" s="190"/>
      <c r="I1" s="190"/>
      <c r="J1" s="71"/>
    </row>
    <row r="2" spans="1:10" ht="15.75">
      <c r="A2" s="195" t="s">
        <v>35</v>
      </c>
      <c r="B2" s="196"/>
      <c r="C2" s="196"/>
      <c r="D2" s="196"/>
      <c r="E2" s="196"/>
      <c r="F2" s="196"/>
      <c r="G2" s="196"/>
      <c r="H2" s="196"/>
      <c r="I2" s="197"/>
    </row>
    <row r="3" spans="1:10" ht="14.45" customHeight="1" thickBot="1">
      <c r="A3" s="198"/>
      <c r="B3" s="199"/>
      <c r="C3" s="199"/>
      <c r="D3" s="199"/>
      <c r="E3" s="199"/>
      <c r="F3" s="199"/>
      <c r="G3" s="199"/>
      <c r="H3" s="199"/>
      <c r="I3" s="200"/>
    </row>
    <row r="4" spans="1:10" ht="15" customHeight="1">
      <c r="A4" s="32" t="s">
        <v>22</v>
      </c>
      <c r="B4" s="73" t="s">
        <v>77</v>
      </c>
      <c r="C4" s="33"/>
      <c r="D4" s="33"/>
      <c r="E4" s="34"/>
      <c r="F4" s="34"/>
      <c r="G4" s="34"/>
      <c r="H4" s="34"/>
      <c r="I4" s="64" t="s">
        <v>6</v>
      </c>
    </row>
    <row r="5" spans="1:10" ht="27.75" customHeight="1">
      <c r="A5" s="32" t="s">
        <v>7</v>
      </c>
      <c r="B5" s="74" t="s">
        <v>78</v>
      </c>
      <c r="C5" s="33"/>
      <c r="D5" s="33"/>
      <c r="E5" s="34"/>
      <c r="F5" s="34"/>
      <c r="G5" s="34"/>
      <c r="H5" s="34"/>
      <c r="I5" s="201" t="s">
        <v>31</v>
      </c>
    </row>
    <row r="6" spans="1:10" ht="13.15" customHeight="1">
      <c r="A6" s="32" t="s">
        <v>8</v>
      </c>
      <c r="B6" s="74" t="s">
        <v>36</v>
      </c>
      <c r="C6" s="33"/>
      <c r="D6" s="33"/>
      <c r="E6" s="34"/>
      <c r="F6" s="34"/>
      <c r="G6" s="34"/>
      <c r="H6" s="34"/>
      <c r="I6" s="202"/>
    </row>
    <row r="7" spans="1:10" ht="13.9" customHeight="1" thickBot="1">
      <c r="A7" s="36" t="s">
        <v>9</v>
      </c>
      <c r="B7" s="210" t="s">
        <v>37</v>
      </c>
      <c r="C7" s="211"/>
      <c r="D7" s="211"/>
      <c r="E7" s="37"/>
      <c r="F7" s="37"/>
      <c r="G7" s="37"/>
      <c r="H7" s="37"/>
      <c r="I7" s="203"/>
    </row>
    <row r="8" spans="1:10" ht="15.75" customHeight="1" thickBot="1">
      <c r="A8" s="58"/>
      <c r="B8" s="35"/>
      <c r="C8" s="33"/>
      <c r="D8" s="33"/>
      <c r="E8" s="34"/>
      <c r="F8" s="34"/>
      <c r="G8" s="34"/>
      <c r="H8" s="66"/>
      <c r="I8" s="65"/>
    </row>
    <row r="9" spans="1:10" ht="34.9" customHeight="1" thickTop="1" thickBot="1">
      <c r="A9" s="38" t="s">
        <v>10</v>
      </c>
      <c r="B9" s="204" t="s">
        <v>79</v>
      </c>
      <c r="C9" s="205"/>
      <c r="D9" s="205"/>
      <c r="E9" s="205"/>
      <c r="F9" s="205"/>
      <c r="G9" s="205"/>
      <c r="H9" s="205"/>
      <c r="I9" s="206"/>
    </row>
    <row r="10" spans="1:10" ht="13.5" thickTop="1">
      <c r="A10" s="79" t="s">
        <v>24</v>
      </c>
      <c r="C10" s="1"/>
      <c r="D10" s="1"/>
      <c r="E10" s="2"/>
      <c r="F10" s="2"/>
      <c r="G10" s="2"/>
      <c r="H10" s="2"/>
      <c r="I10" s="3"/>
    </row>
    <row r="11" spans="1:10" ht="77.25" customHeight="1">
      <c r="A11" s="194" t="s">
        <v>370</v>
      </c>
      <c r="B11" s="192"/>
      <c r="C11" s="192"/>
      <c r="D11" s="192"/>
      <c r="E11" s="192"/>
      <c r="F11" s="192"/>
      <c r="G11" s="192"/>
      <c r="H11" s="192"/>
      <c r="I11" s="193"/>
    </row>
    <row r="12" spans="1:10" ht="12.75" customHeight="1">
      <c r="A12" s="207" t="s">
        <v>34</v>
      </c>
      <c r="B12" s="208"/>
      <c r="C12" s="208"/>
      <c r="D12" s="208"/>
      <c r="E12" s="208"/>
      <c r="F12" s="208"/>
      <c r="G12" s="208"/>
      <c r="H12" s="208"/>
      <c r="I12" s="209"/>
    </row>
    <row r="13" spans="1:10" ht="33.75" customHeight="1">
      <c r="A13" s="191" t="s">
        <v>42</v>
      </c>
      <c r="B13" s="192"/>
      <c r="C13" s="192"/>
      <c r="D13" s="192"/>
      <c r="E13" s="192"/>
      <c r="F13" s="192"/>
      <c r="G13" s="192"/>
      <c r="H13" s="192"/>
      <c r="I13" s="193"/>
    </row>
    <row r="14" spans="1:10" ht="15" customHeight="1">
      <c r="A14" s="207" t="s">
        <v>33</v>
      </c>
      <c r="B14" s="208"/>
      <c r="C14" s="208"/>
      <c r="D14" s="208"/>
      <c r="E14" s="208"/>
      <c r="F14" s="208"/>
      <c r="G14" s="208"/>
      <c r="H14" s="208"/>
      <c r="I14" s="209"/>
    </row>
    <row r="15" spans="1:10" ht="30.6" customHeight="1">
      <c r="A15" s="207" t="s">
        <v>371</v>
      </c>
      <c r="B15" s="212"/>
      <c r="C15" s="212"/>
      <c r="D15" s="212"/>
      <c r="E15" s="212"/>
      <c r="F15" s="212"/>
      <c r="G15" s="212"/>
      <c r="H15" s="212"/>
      <c r="I15" s="213"/>
    </row>
    <row r="16" spans="1:10" ht="15" customHeight="1">
      <c r="A16" s="214"/>
      <c r="B16" s="215"/>
      <c r="C16" s="215"/>
      <c r="D16" s="215"/>
      <c r="E16" s="215"/>
      <c r="F16" s="215"/>
      <c r="G16" s="215"/>
      <c r="H16" s="215"/>
      <c r="I16" s="216"/>
    </row>
    <row r="17" spans="1:9" ht="38.25" customHeight="1">
      <c r="A17" s="191"/>
      <c r="B17" s="192"/>
      <c r="C17" s="192"/>
      <c r="D17" s="192"/>
      <c r="E17" s="192"/>
      <c r="F17" s="192"/>
      <c r="G17" s="192"/>
      <c r="H17" s="192"/>
      <c r="I17" s="193"/>
    </row>
    <row r="18" spans="1:9" ht="15">
      <c r="A18" s="4" t="s">
        <v>11</v>
      </c>
      <c r="B18" s="5"/>
      <c r="C18" s="31"/>
      <c r="D18" s="31"/>
      <c r="E18" s="39" t="s">
        <v>12</v>
      </c>
      <c r="F18" s="27" t="s">
        <v>13</v>
      </c>
      <c r="G18" s="7"/>
      <c r="H18" s="220" t="s">
        <v>19</v>
      </c>
      <c r="I18" s="221"/>
    </row>
    <row r="19" spans="1:9" ht="14.25">
      <c r="A19" s="59"/>
      <c r="B19" s="222"/>
      <c r="C19" s="222"/>
      <c r="D19" s="48"/>
      <c r="E19" s="49"/>
      <c r="F19" s="225"/>
      <c r="G19" s="225"/>
      <c r="H19" s="49"/>
      <c r="I19" s="89" t="s">
        <v>43</v>
      </c>
    </row>
    <row r="20" spans="1:9" ht="21" customHeight="1">
      <c r="A20" s="60"/>
      <c r="B20" s="41"/>
      <c r="C20" s="45"/>
      <c r="D20" s="10"/>
      <c r="E20" s="40" t="s">
        <v>14</v>
      </c>
      <c r="F20" s="41" t="s">
        <v>2</v>
      </c>
      <c r="G20" s="105">
        <v>0</v>
      </c>
      <c r="H20" s="10" t="s">
        <v>0</v>
      </c>
      <c r="I20" s="11"/>
    </row>
    <row r="21" spans="1:9" ht="17.45" customHeight="1">
      <c r="A21" s="61"/>
      <c r="B21" s="41"/>
      <c r="C21" s="46"/>
      <c r="D21" s="10"/>
      <c r="E21" s="9"/>
      <c r="F21" s="41"/>
      <c r="G21" s="46"/>
      <c r="H21" s="10"/>
      <c r="I21" s="11"/>
    </row>
    <row r="22" spans="1:9" ht="19.5" customHeight="1" thickBot="1">
      <c r="A22" s="62"/>
      <c r="B22" s="53"/>
      <c r="C22" s="54"/>
      <c r="D22" s="55"/>
      <c r="E22" s="56"/>
      <c r="F22" s="53"/>
      <c r="G22" s="54"/>
      <c r="H22" s="55"/>
      <c r="I22" s="57"/>
    </row>
    <row r="23" spans="1:9" ht="19.5" customHeight="1">
      <c r="A23" s="13" t="s">
        <v>11</v>
      </c>
      <c r="B23" s="14"/>
      <c r="C23" s="51"/>
      <c r="D23" s="51"/>
      <c r="E23" s="49" t="s">
        <v>12</v>
      </c>
      <c r="F23" s="52" t="s">
        <v>13</v>
      </c>
      <c r="G23" s="10"/>
      <c r="H23" s="223" t="s">
        <v>21</v>
      </c>
      <c r="I23" s="224"/>
    </row>
    <row r="24" spans="1:9" ht="19.5" customHeight="1">
      <c r="A24" s="59"/>
      <c r="B24" s="222"/>
      <c r="C24" s="222"/>
      <c r="D24" s="48"/>
      <c r="E24" s="49"/>
      <c r="F24" s="225"/>
      <c r="G24" s="225"/>
      <c r="H24" s="49"/>
      <c r="I24" s="89" t="s">
        <v>5</v>
      </c>
    </row>
    <row r="25" spans="1:9" ht="19.5" customHeight="1">
      <c r="A25" s="60"/>
      <c r="B25" s="41"/>
      <c r="C25" s="45"/>
      <c r="D25" s="10"/>
      <c r="E25" s="40" t="s">
        <v>14</v>
      </c>
      <c r="F25" s="41" t="s">
        <v>2</v>
      </c>
      <c r="G25" s="105">
        <v>1383690</v>
      </c>
      <c r="H25" s="10" t="s">
        <v>0</v>
      </c>
      <c r="I25" s="11"/>
    </row>
    <row r="26" spans="1:9" ht="19.5" customHeight="1">
      <c r="A26" s="61"/>
      <c r="B26" s="41"/>
      <c r="C26" s="46"/>
      <c r="D26" s="10"/>
      <c r="E26" s="9"/>
      <c r="F26" s="41"/>
      <c r="G26" s="70"/>
      <c r="H26" s="10"/>
      <c r="I26" s="11"/>
    </row>
    <row r="27" spans="1:9" ht="19.5" customHeight="1">
      <c r="A27" s="63"/>
      <c r="B27" s="42"/>
      <c r="C27" s="47"/>
      <c r="D27" s="12"/>
      <c r="E27" s="28"/>
      <c r="F27" s="42"/>
      <c r="G27" s="47"/>
      <c r="H27" s="12"/>
      <c r="I27" s="43"/>
    </row>
    <row r="28" spans="1:9" ht="19.5" customHeight="1">
      <c r="A28" s="60" t="s">
        <v>23</v>
      </c>
      <c r="B28" s="80"/>
      <c r="C28" s="81"/>
      <c r="D28" s="49"/>
      <c r="E28" s="40" t="s">
        <v>14</v>
      </c>
      <c r="F28" s="41" t="s">
        <v>2</v>
      </c>
      <c r="G28" s="105">
        <f>SUM(G20,G25)</f>
        <v>1383690</v>
      </c>
      <c r="H28" s="75" t="s">
        <v>0</v>
      </c>
      <c r="I28" s="82"/>
    </row>
    <row r="29" spans="1:9" ht="19.5" customHeight="1">
      <c r="A29" s="60"/>
      <c r="B29" s="80"/>
      <c r="C29" s="81"/>
      <c r="D29" s="49"/>
      <c r="E29" s="9"/>
      <c r="F29" s="41"/>
      <c r="G29" s="70"/>
      <c r="H29" s="75"/>
      <c r="I29" s="82"/>
    </row>
    <row r="30" spans="1:9" ht="19.5" customHeight="1">
      <c r="A30" s="60"/>
      <c r="B30" s="80"/>
      <c r="C30" s="81"/>
      <c r="D30" s="49"/>
      <c r="E30" s="28"/>
      <c r="F30" s="42"/>
      <c r="G30" s="47"/>
      <c r="H30" s="76"/>
      <c r="I30" s="82"/>
    </row>
    <row r="31" spans="1:9">
      <c r="A31" s="4" t="s">
        <v>15</v>
      </c>
      <c r="B31" s="5"/>
      <c r="C31" s="5"/>
      <c r="D31" s="69"/>
      <c r="E31" s="50"/>
      <c r="F31" s="7"/>
      <c r="G31" s="7"/>
      <c r="H31" s="7"/>
      <c r="I31" s="8"/>
    </row>
    <row r="32" spans="1:9" ht="30.75" customHeight="1">
      <c r="A32" s="88" t="s">
        <v>29</v>
      </c>
      <c r="B32" s="83"/>
      <c r="C32" s="84"/>
      <c r="D32" s="85"/>
      <c r="E32" s="85"/>
      <c r="F32" s="85"/>
      <c r="G32" s="85"/>
      <c r="H32" s="85"/>
      <c r="I32" s="86"/>
    </row>
    <row r="33" spans="1:9">
      <c r="A33" s="59" t="s">
        <v>16</v>
      </c>
      <c r="B33" s="31"/>
      <c r="C33" s="14"/>
      <c r="D33" s="87" t="s">
        <v>44</v>
      </c>
      <c r="E33" s="7"/>
      <c r="F33" s="10"/>
      <c r="G33" s="10"/>
      <c r="H33" s="10"/>
      <c r="I33" s="15"/>
    </row>
    <row r="34" spans="1:9" ht="12.75" customHeight="1">
      <c r="A34" s="16"/>
      <c r="B34" s="14"/>
      <c r="C34" s="17"/>
      <c r="D34" s="10"/>
      <c r="E34" s="10"/>
      <c r="F34" s="10"/>
      <c r="G34" s="10"/>
      <c r="H34" s="10"/>
      <c r="I34" s="15"/>
    </row>
    <row r="35" spans="1:9">
      <c r="A35" s="18"/>
      <c r="B35" s="44"/>
      <c r="C35" s="6"/>
      <c r="D35" s="7"/>
      <c r="E35" s="39"/>
      <c r="F35" s="7"/>
      <c r="G35" s="7"/>
      <c r="H35" s="7"/>
      <c r="I35" s="8"/>
    </row>
    <row r="36" spans="1:9">
      <c r="A36" s="110"/>
      <c r="B36" s="234"/>
      <c r="C36" s="234"/>
      <c r="D36" s="234"/>
      <c r="E36" s="234"/>
      <c r="F36" s="234"/>
      <c r="G36" s="234"/>
      <c r="H36" s="234"/>
      <c r="I36" s="235"/>
    </row>
    <row r="37" spans="1:9">
      <c r="A37" s="110"/>
      <c r="B37" s="234"/>
      <c r="C37" s="234"/>
      <c r="D37" s="234"/>
      <c r="E37" s="234"/>
      <c r="F37" s="234"/>
      <c r="G37" s="234"/>
      <c r="H37" s="234"/>
      <c r="I37" s="235"/>
    </row>
    <row r="38" spans="1:9">
      <c r="A38" s="110"/>
      <c r="B38" s="234"/>
      <c r="C38" s="234"/>
      <c r="D38" s="234"/>
      <c r="E38" s="234"/>
      <c r="F38" s="234"/>
      <c r="G38" s="234"/>
      <c r="H38" s="234"/>
      <c r="I38" s="235"/>
    </row>
    <row r="39" spans="1:9">
      <c r="A39" s="110"/>
      <c r="B39" s="236"/>
      <c r="C39" s="236"/>
      <c r="D39" s="236"/>
      <c r="E39" s="236"/>
      <c r="F39" s="236"/>
      <c r="G39" s="236"/>
      <c r="H39" s="236"/>
      <c r="I39" s="237"/>
    </row>
    <row r="40" spans="1:9">
      <c r="A40" s="111"/>
      <c r="B40" s="238"/>
      <c r="C40" s="238"/>
      <c r="D40" s="238"/>
      <c r="E40" s="238"/>
      <c r="F40" s="238"/>
      <c r="G40" s="238"/>
      <c r="H40" s="238"/>
      <c r="I40" s="239"/>
    </row>
    <row r="41" spans="1:9">
      <c r="A41" s="19" t="s">
        <v>17</v>
      </c>
      <c r="B41" s="7"/>
      <c r="C41" s="7"/>
      <c r="D41" s="107" t="s">
        <v>32</v>
      </c>
      <c r="E41" s="7"/>
      <c r="F41" s="7"/>
      <c r="G41" s="7"/>
      <c r="H41" s="7"/>
      <c r="I41" s="8"/>
    </row>
    <row r="42" spans="1:9" ht="15.6" customHeight="1">
      <c r="A42" s="20"/>
      <c r="B42" s="12"/>
      <c r="C42" s="12"/>
      <c r="D42" s="76"/>
      <c r="E42" s="12"/>
      <c r="F42" s="12"/>
      <c r="G42" s="12"/>
      <c r="H42" s="12" t="s">
        <v>3</v>
      </c>
      <c r="I42" s="21"/>
    </row>
    <row r="43" spans="1:9" ht="16.899999999999999" customHeight="1">
      <c r="A43" s="29" t="s">
        <v>20</v>
      </c>
      <c r="B43" s="14"/>
      <c r="C43" s="14"/>
      <c r="D43" s="108" t="s">
        <v>39</v>
      </c>
      <c r="E43" s="10"/>
      <c r="F43" s="10"/>
      <c r="G43" s="10"/>
      <c r="H43" s="10"/>
      <c r="I43" s="30"/>
    </row>
    <row r="44" spans="1:9" ht="15.6" customHeight="1">
      <c r="A44" s="23"/>
      <c r="B44" s="12"/>
      <c r="C44" s="12"/>
      <c r="D44" s="76"/>
      <c r="E44" s="12"/>
      <c r="F44" s="12"/>
      <c r="G44" s="12"/>
      <c r="H44" s="12" t="s">
        <v>3</v>
      </c>
      <c r="I44" s="24"/>
    </row>
    <row r="45" spans="1:9" ht="15.6" customHeight="1">
      <c r="A45" s="19" t="s">
        <v>4</v>
      </c>
      <c r="B45" s="7"/>
      <c r="C45" s="7"/>
      <c r="D45" s="107" t="s">
        <v>38</v>
      </c>
      <c r="E45" s="7"/>
      <c r="F45" s="7"/>
      <c r="G45" s="7"/>
      <c r="H45" s="7"/>
      <c r="I45" s="22"/>
    </row>
    <row r="46" spans="1:9" ht="15.6" customHeight="1">
      <c r="A46" s="20"/>
      <c r="B46" s="12"/>
      <c r="C46" s="25"/>
      <c r="D46" s="25"/>
      <c r="E46" s="12"/>
      <c r="F46" s="12"/>
      <c r="G46" s="12"/>
      <c r="H46" s="12" t="s">
        <v>3</v>
      </c>
      <c r="I46" s="21"/>
    </row>
    <row r="47" spans="1:9" ht="17.45" customHeight="1">
      <c r="A47" s="67" t="s">
        <v>40</v>
      </c>
      <c r="B47" s="68"/>
      <c r="C47" s="68"/>
      <c r="D47" s="106" t="s">
        <v>41</v>
      </c>
      <c r="I47" s="3"/>
    </row>
    <row r="48" spans="1:9" ht="15.6" customHeight="1">
      <c r="A48" s="226"/>
      <c r="B48" s="227"/>
      <c r="C48" s="227"/>
      <c r="D48" s="26"/>
      <c r="E48" s="12"/>
      <c r="F48" s="26"/>
      <c r="G48" s="26"/>
      <c r="H48" s="12" t="s">
        <v>3</v>
      </c>
      <c r="I48" s="72"/>
    </row>
    <row r="49" spans="1:9" ht="17.45" customHeight="1">
      <c r="A49" s="19"/>
      <c r="B49" s="7"/>
      <c r="C49" s="7"/>
      <c r="D49" s="50"/>
      <c r="E49" s="7"/>
      <c r="F49" s="7"/>
      <c r="G49" s="7"/>
      <c r="H49" s="7"/>
      <c r="I49" s="8"/>
    </row>
    <row r="50" spans="1:9" ht="17.45" customHeight="1">
      <c r="A50" s="77"/>
      <c r="B50" s="78"/>
      <c r="C50" s="78" t="s">
        <v>1</v>
      </c>
      <c r="D50" s="26"/>
      <c r="E50" s="12"/>
      <c r="F50" s="26"/>
      <c r="G50" s="26"/>
      <c r="H50" s="12" t="s">
        <v>3</v>
      </c>
      <c r="I50" s="21"/>
    </row>
    <row r="51" spans="1:9" ht="13.5" thickBot="1"/>
    <row r="52" spans="1:9" ht="13.5" thickBot="1">
      <c r="I52" s="90" t="s">
        <v>6</v>
      </c>
    </row>
    <row r="53" spans="1:9" ht="21.75" customHeight="1">
      <c r="A53" s="228"/>
      <c r="B53" s="229"/>
      <c r="C53" s="229"/>
      <c r="D53" s="229"/>
      <c r="E53" s="229"/>
      <c r="F53" s="229"/>
      <c r="G53" s="229"/>
      <c r="H53" s="230"/>
      <c r="I53" s="201" t="s">
        <v>31</v>
      </c>
    </row>
    <row r="54" spans="1:9" ht="13.5" customHeight="1" thickBot="1">
      <c r="A54" s="231"/>
      <c r="B54" s="232"/>
      <c r="C54" s="232"/>
      <c r="D54" s="232"/>
      <c r="E54" s="232"/>
      <c r="F54" s="232"/>
      <c r="G54" s="232"/>
      <c r="H54" s="233"/>
      <c r="I54" s="202"/>
    </row>
    <row r="55" spans="1:9" ht="13.5" customHeight="1" thickBot="1">
      <c r="I55" s="203"/>
    </row>
    <row r="56" spans="1:9">
      <c r="A56" s="91" t="s">
        <v>25</v>
      </c>
      <c r="B56" s="92"/>
      <c r="C56" s="92"/>
      <c r="D56" s="92"/>
      <c r="E56" s="92"/>
      <c r="F56" s="92"/>
      <c r="G56" s="92"/>
      <c r="H56" s="92"/>
      <c r="I56" s="3"/>
    </row>
    <row r="57" spans="1:9">
      <c r="A57" s="109"/>
      <c r="I57" s="3"/>
    </row>
    <row r="58" spans="1:9">
      <c r="A58" s="217"/>
      <c r="B58" s="218"/>
      <c r="C58" s="218"/>
      <c r="D58" s="218"/>
      <c r="E58" s="218"/>
      <c r="F58" s="218"/>
      <c r="G58" s="218"/>
      <c r="H58" s="218"/>
      <c r="I58" s="219"/>
    </row>
    <row r="59" spans="1:9" ht="18">
      <c r="A59" s="94"/>
      <c r="B59" s="95"/>
      <c r="C59" s="95"/>
      <c r="D59" s="95"/>
      <c r="E59" s="95"/>
      <c r="F59" s="95"/>
      <c r="G59" s="95"/>
      <c r="H59" s="95"/>
      <c r="I59" s="96"/>
    </row>
    <row r="60" spans="1:9" ht="18">
      <c r="A60" s="94"/>
      <c r="B60" s="95"/>
      <c r="C60" s="95"/>
      <c r="D60" s="95"/>
      <c r="E60" s="95"/>
      <c r="F60" s="95"/>
      <c r="G60" s="95"/>
      <c r="H60" s="95"/>
      <c r="I60" s="96"/>
    </row>
    <row r="61" spans="1:9" ht="18">
      <c r="A61" s="94"/>
      <c r="B61" s="95"/>
      <c r="C61" s="95"/>
      <c r="D61" s="95"/>
      <c r="E61" s="95"/>
      <c r="F61" s="95"/>
      <c r="G61" s="95"/>
      <c r="H61" s="95"/>
      <c r="I61" s="96"/>
    </row>
    <row r="62" spans="1:9" ht="18">
      <c r="A62" s="94"/>
      <c r="B62" s="95"/>
      <c r="C62" s="95"/>
      <c r="D62" s="95"/>
      <c r="E62" s="95"/>
      <c r="F62" s="95"/>
      <c r="G62" s="95"/>
      <c r="H62" s="95"/>
      <c r="I62" s="96"/>
    </row>
    <row r="63" spans="1:9">
      <c r="A63" s="97"/>
      <c r="B63" s="98"/>
      <c r="C63" s="98"/>
      <c r="D63" s="98"/>
      <c r="E63" s="98"/>
      <c r="F63" s="98"/>
      <c r="G63" s="98"/>
      <c r="H63" s="98"/>
      <c r="I63" s="99"/>
    </row>
    <row r="64" spans="1:9">
      <c r="A64" s="91" t="s">
        <v>26</v>
      </c>
      <c r="B64" s="92"/>
      <c r="C64" s="92"/>
      <c r="D64" s="92"/>
      <c r="E64" s="92"/>
      <c r="F64" s="92"/>
      <c r="G64" s="92"/>
      <c r="H64" s="92"/>
      <c r="I64" s="101"/>
    </row>
    <row r="65" spans="1:9">
      <c r="A65" s="93"/>
      <c r="I65" s="3"/>
    </row>
    <row r="66" spans="1:9">
      <c r="A66" s="184"/>
      <c r="B66" s="185"/>
      <c r="C66" s="185"/>
      <c r="D66" s="185"/>
      <c r="E66" s="185"/>
      <c r="F66" s="185"/>
      <c r="G66" s="185"/>
      <c r="H66" s="185"/>
      <c r="I66" s="186"/>
    </row>
    <row r="67" spans="1:9">
      <c r="A67" s="93"/>
      <c r="E67" t="s">
        <v>30</v>
      </c>
      <c r="I67" s="3"/>
    </row>
    <row r="68" spans="1:9">
      <c r="A68" s="109"/>
      <c r="I68" s="3"/>
    </row>
    <row r="69" spans="1:9">
      <c r="A69" s="93"/>
      <c r="I69" s="3"/>
    </row>
    <row r="70" spans="1:9">
      <c r="A70" s="93"/>
      <c r="I70" s="3"/>
    </row>
    <row r="71" spans="1:9">
      <c r="A71" s="93"/>
      <c r="I71" s="3"/>
    </row>
    <row r="72" spans="1:9">
      <c r="A72" s="93"/>
      <c r="I72" s="3"/>
    </row>
    <row r="73" spans="1:9">
      <c r="A73" s="93"/>
      <c r="I73" s="3"/>
    </row>
    <row r="74" spans="1:9">
      <c r="A74" s="93"/>
      <c r="I74" s="3"/>
    </row>
    <row r="75" spans="1:9">
      <c r="A75" s="93"/>
      <c r="I75" s="3"/>
    </row>
    <row r="76" spans="1:9">
      <c r="A76" s="93"/>
      <c r="I76" s="3"/>
    </row>
    <row r="77" spans="1:9">
      <c r="A77" s="97"/>
      <c r="B77" s="98"/>
      <c r="C77" s="98"/>
      <c r="D77" s="98"/>
      <c r="E77" s="98"/>
      <c r="F77" s="98"/>
      <c r="G77" s="98"/>
      <c r="H77" s="98"/>
      <c r="I77" s="99"/>
    </row>
    <row r="78" spans="1:9">
      <c r="A78" s="91" t="s">
        <v>27</v>
      </c>
      <c r="B78" s="92"/>
      <c r="C78" s="92"/>
      <c r="D78" s="92"/>
      <c r="E78" s="92"/>
      <c r="F78" s="92"/>
      <c r="G78" s="92"/>
      <c r="H78" s="92"/>
      <c r="I78" s="101"/>
    </row>
    <row r="79" spans="1:9">
      <c r="A79" s="93"/>
      <c r="I79" s="3"/>
    </row>
    <row r="80" spans="1:9" ht="12.75" customHeight="1">
      <c r="A80" s="187"/>
      <c r="B80" s="188"/>
      <c r="C80" s="188"/>
      <c r="D80" s="188"/>
      <c r="E80" s="188"/>
      <c r="F80" s="188"/>
      <c r="G80" s="188"/>
      <c r="H80" s="188"/>
      <c r="I80" s="189"/>
    </row>
    <row r="81" spans="1:9">
      <c r="A81" s="184"/>
      <c r="B81" s="185"/>
      <c r="C81" s="185"/>
      <c r="D81" s="185"/>
      <c r="E81" s="185"/>
      <c r="F81" s="185"/>
      <c r="G81" s="185"/>
      <c r="H81" s="185"/>
      <c r="I81" s="186"/>
    </row>
    <row r="82" spans="1:9">
      <c r="A82" s="184"/>
      <c r="B82" s="185"/>
      <c r="C82" s="185"/>
      <c r="D82" s="185"/>
      <c r="E82" s="185"/>
      <c r="F82" s="185"/>
      <c r="G82" s="185"/>
      <c r="H82" s="185"/>
      <c r="I82" s="186"/>
    </row>
    <row r="83" spans="1:9">
      <c r="A83" s="184"/>
      <c r="B83" s="185"/>
      <c r="C83" s="185"/>
      <c r="D83" s="185"/>
      <c r="E83" s="185"/>
      <c r="F83" s="185"/>
      <c r="G83" s="185"/>
      <c r="H83" s="185"/>
      <c r="I83" s="186"/>
    </row>
    <row r="84" spans="1:9">
      <c r="A84" s="184"/>
      <c r="B84" s="185"/>
      <c r="C84" s="185"/>
      <c r="D84" s="185"/>
      <c r="E84" s="185"/>
      <c r="F84" s="185"/>
      <c r="G84" s="185"/>
      <c r="H84" s="185"/>
      <c r="I84" s="186"/>
    </row>
    <row r="85" spans="1:9">
      <c r="A85" s="184"/>
      <c r="B85" s="185"/>
      <c r="C85" s="185"/>
      <c r="D85" s="185"/>
      <c r="E85" s="185"/>
      <c r="F85" s="185"/>
      <c r="G85" s="185"/>
      <c r="H85" s="185"/>
      <c r="I85" s="186"/>
    </row>
    <row r="86" spans="1:9">
      <c r="A86" s="184"/>
      <c r="B86" s="185"/>
      <c r="C86" s="185"/>
      <c r="D86" s="185"/>
      <c r="E86" s="185"/>
      <c r="F86" s="185"/>
      <c r="G86" s="185"/>
      <c r="H86" s="185"/>
      <c r="I86" s="186"/>
    </row>
    <row r="87" spans="1:9">
      <c r="A87" s="184"/>
      <c r="B87" s="185"/>
      <c r="C87" s="185"/>
      <c r="D87" s="185"/>
      <c r="E87" s="185"/>
      <c r="F87" s="185"/>
      <c r="G87" s="185"/>
      <c r="H87" s="185"/>
      <c r="I87" s="186"/>
    </row>
    <row r="88" spans="1:9">
      <c r="A88" s="102"/>
      <c r="B88" s="103"/>
      <c r="C88" s="103"/>
      <c r="D88" s="103"/>
      <c r="E88" s="103"/>
      <c r="F88" s="103"/>
      <c r="G88" s="103"/>
      <c r="H88" s="103"/>
      <c r="I88" s="104"/>
    </row>
    <row r="89" spans="1:9">
      <c r="A89" s="97"/>
      <c r="B89" s="98"/>
      <c r="C89" s="98"/>
      <c r="D89" s="98"/>
      <c r="E89" s="98"/>
      <c r="F89" s="98"/>
      <c r="G89" s="98"/>
      <c r="H89" s="98"/>
      <c r="I89" s="99"/>
    </row>
    <row r="90" spans="1:9">
      <c r="A90" s="100" t="s">
        <v>28</v>
      </c>
      <c r="I90" s="3"/>
    </row>
    <row r="91" spans="1:9">
      <c r="A91" s="93"/>
      <c r="I91" s="3"/>
    </row>
    <row r="92" spans="1:9">
      <c r="A92" s="184"/>
      <c r="B92" s="185"/>
      <c r="C92" s="185"/>
      <c r="D92" s="185"/>
      <c r="E92" s="185"/>
      <c r="F92" s="185"/>
      <c r="G92" s="185"/>
      <c r="H92" s="185"/>
      <c r="I92" s="186"/>
    </row>
    <row r="93" spans="1:9">
      <c r="A93" s="93"/>
      <c r="I93" s="3"/>
    </row>
    <row r="94" spans="1:9">
      <c r="A94" s="93"/>
      <c r="I94" s="3"/>
    </row>
    <row r="95" spans="1:9">
      <c r="A95" s="93"/>
      <c r="I95" s="3"/>
    </row>
    <row r="96" spans="1:9">
      <c r="A96" s="93"/>
      <c r="I96" s="3"/>
    </row>
    <row r="97" spans="1:9">
      <c r="A97" s="93"/>
      <c r="I97" s="3"/>
    </row>
    <row r="98" spans="1:9">
      <c r="A98" s="97"/>
      <c r="B98" s="98"/>
      <c r="C98" s="98"/>
      <c r="D98" s="98"/>
      <c r="E98" s="98"/>
      <c r="F98" s="98"/>
      <c r="G98" s="98"/>
      <c r="H98" s="98"/>
      <c r="I98" s="99"/>
    </row>
  </sheetData>
  <mergeCells count="38">
    <mergeCell ref="A58:I58"/>
    <mergeCell ref="H18:I18"/>
    <mergeCell ref="B19:C19"/>
    <mergeCell ref="H23:I23"/>
    <mergeCell ref="F19:G19"/>
    <mergeCell ref="A48:C48"/>
    <mergeCell ref="B24:C24"/>
    <mergeCell ref="F24:G24"/>
    <mergeCell ref="A53:H54"/>
    <mergeCell ref="I53:I55"/>
    <mergeCell ref="B36:I36"/>
    <mergeCell ref="B37:I37"/>
    <mergeCell ref="B38:I38"/>
    <mergeCell ref="B39:I39"/>
    <mergeCell ref="B40:I40"/>
    <mergeCell ref="A1:I1"/>
    <mergeCell ref="A17:I17"/>
    <mergeCell ref="A11:I11"/>
    <mergeCell ref="A2:I2"/>
    <mergeCell ref="A3:I3"/>
    <mergeCell ref="I5:I7"/>
    <mergeCell ref="A13:I13"/>
    <mergeCell ref="B9:I9"/>
    <mergeCell ref="A12:I12"/>
    <mergeCell ref="A14:I14"/>
    <mergeCell ref="B7:D7"/>
    <mergeCell ref="A15:I15"/>
    <mergeCell ref="A16:I16"/>
    <mergeCell ref="A86:I86"/>
    <mergeCell ref="A87:I87"/>
    <mergeCell ref="A66:I66"/>
    <mergeCell ref="A92:I92"/>
    <mergeCell ref="A81:I81"/>
    <mergeCell ref="A82:I82"/>
    <mergeCell ref="A83:I83"/>
    <mergeCell ref="A84:I84"/>
    <mergeCell ref="A85:I85"/>
    <mergeCell ref="A80:I80"/>
  </mergeCells>
  <phoneticPr fontId="0" type="noConversion"/>
  <printOptions horizontalCentered="1" verticalCentered="1"/>
  <pageMargins left="0.31496062992125984" right="0.23622047244094491" top="0.19685039370078741" bottom="0.15748031496062992" header="0.19685039370078741" footer="0.15748031496062992"/>
  <pageSetup paperSize="9" scale="84" fitToHeight="2" orientation="portrait" r:id="rId1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349"/>
  <sheetViews>
    <sheetView zoomScaleNormal="100" zoomScaleSheetLayoutView="100" workbookViewId="0">
      <pane ySplit="3" topLeftCell="A4" activePane="bottomLeft" state="frozen"/>
      <selection pane="bottomLeft" activeCell="Y1" sqref="Y1:Z1048576"/>
    </sheetView>
  </sheetViews>
  <sheetFormatPr defaultRowHeight="12.75" outlineLevelRow="4"/>
  <cols>
    <col min="1" max="5" width="0" style="252" hidden="1" customWidth="1"/>
    <col min="6" max="6" width="5.42578125" style="294" customWidth="1"/>
    <col min="7" max="7" width="4.28515625" style="292" hidden="1" customWidth="1"/>
    <col min="8" max="8" width="14.28515625" style="287" customWidth="1"/>
    <col min="9" max="9" width="10" style="287" hidden="1" customWidth="1"/>
    <col min="10" max="10" width="57.140625" style="293" customWidth="1"/>
    <col min="11" max="11" width="4.28515625" style="292" customWidth="1"/>
    <col min="12" max="12" width="13.7109375" style="291" hidden="1" customWidth="1"/>
    <col min="13" max="13" width="6.85546875" style="288" hidden="1" customWidth="1"/>
    <col min="14" max="14" width="13.42578125" style="291" customWidth="1"/>
    <col min="15" max="15" width="12.42578125" style="288" customWidth="1"/>
    <col min="16" max="16" width="15.7109375" style="290" customWidth="1"/>
    <col min="17" max="17" width="11.42578125" style="289" hidden="1" customWidth="1"/>
    <col min="18" max="18" width="14.28515625" style="288" hidden="1" customWidth="1"/>
    <col min="19" max="19" width="11.42578125" style="288" hidden="1" customWidth="1"/>
    <col min="20" max="20" width="14.28515625" style="288" hidden="1" customWidth="1"/>
    <col min="21" max="21" width="9.7109375" style="288" hidden="1" customWidth="1"/>
    <col min="22" max="22" width="14.5703125" style="288" hidden="1" customWidth="1"/>
    <col min="23" max="23" width="15.7109375" style="288" hidden="1" customWidth="1"/>
    <col min="24" max="24" width="25.7109375" style="288" hidden="1" customWidth="1"/>
    <col min="25" max="26" width="10" style="287" hidden="1" customWidth="1"/>
    <col min="27" max="27" width="9.42578125" style="252" customWidth="1"/>
    <col min="28" max="16384" width="9.140625" style="252"/>
  </cols>
  <sheetData>
    <row r="1" spans="1:26" ht="21.6" customHeight="1">
      <c r="F1" s="359"/>
      <c r="G1" s="281"/>
      <c r="H1" s="281"/>
      <c r="I1" s="281"/>
      <c r="J1" s="281"/>
      <c r="K1" s="281"/>
      <c r="L1" s="358"/>
      <c r="M1" s="282"/>
      <c r="N1" s="358"/>
      <c r="O1" s="282"/>
      <c r="P1" s="283"/>
      <c r="Q1" s="357"/>
      <c r="R1" s="282"/>
      <c r="S1" s="282"/>
      <c r="T1" s="282"/>
      <c r="U1" s="282"/>
      <c r="V1" s="282"/>
      <c r="W1" s="282"/>
      <c r="X1" s="282"/>
      <c r="Y1" s="281"/>
      <c r="Z1" s="281"/>
    </row>
    <row r="2" spans="1:26" ht="21.6" customHeight="1">
      <c r="F2" s="359"/>
      <c r="G2" s="281"/>
      <c r="H2" s="281"/>
      <c r="I2" s="281"/>
      <c r="J2" s="281"/>
      <c r="K2" s="281"/>
      <c r="L2" s="358"/>
      <c r="M2" s="282"/>
      <c r="N2" s="358"/>
      <c r="O2" s="282"/>
      <c r="P2" s="283"/>
      <c r="Q2" s="357"/>
      <c r="R2" s="282"/>
      <c r="S2" s="282"/>
      <c r="T2" s="282"/>
      <c r="U2" s="282"/>
      <c r="V2" s="282"/>
      <c r="W2" s="282"/>
      <c r="X2" s="282"/>
      <c r="Y2" s="281"/>
      <c r="Z2" s="281"/>
    </row>
    <row r="3" spans="1:26" s="355" customFormat="1" ht="13.5" thickBot="1">
      <c r="F3" s="279" t="s">
        <v>72</v>
      </c>
      <c r="G3" s="279" t="s">
        <v>71</v>
      </c>
      <c r="H3" s="279" t="s">
        <v>70</v>
      </c>
      <c r="I3" s="279" t="s">
        <v>69</v>
      </c>
      <c r="J3" s="356" t="s">
        <v>68</v>
      </c>
      <c r="K3" s="279" t="s">
        <v>67</v>
      </c>
      <c r="L3" s="279" t="s">
        <v>66</v>
      </c>
      <c r="M3" s="279" t="s">
        <v>65</v>
      </c>
      <c r="N3" s="279" t="s">
        <v>64</v>
      </c>
      <c r="O3" s="279" t="s">
        <v>63</v>
      </c>
      <c r="P3" s="279" t="s">
        <v>62</v>
      </c>
      <c r="Q3" s="279" t="s">
        <v>82</v>
      </c>
      <c r="R3" s="279" t="s">
        <v>83</v>
      </c>
      <c r="S3" s="279" t="s">
        <v>84</v>
      </c>
      <c r="T3" s="279" t="s">
        <v>85</v>
      </c>
      <c r="U3" s="279" t="s">
        <v>86</v>
      </c>
      <c r="V3" s="279" t="s">
        <v>74</v>
      </c>
      <c r="W3" s="279" t="s">
        <v>87</v>
      </c>
      <c r="X3" s="356" t="s">
        <v>88</v>
      </c>
      <c r="Y3" s="279" t="s">
        <v>89</v>
      </c>
      <c r="Z3" s="279" t="s">
        <v>90</v>
      </c>
    </row>
    <row r="4" spans="1:26" ht="11.25" customHeight="1">
      <c r="F4" s="353"/>
      <c r="G4" s="331"/>
      <c r="H4" s="325"/>
      <c r="I4" s="325"/>
      <c r="J4" s="354"/>
      <c r="K4" s="331"/>
      <c r="L4" s="353"/>
      <c r="M4" s="353"/>
      <c r="N4" s="353"/>
      <c r="O4" s="353"/>
      <c r="P4" s="353"/>
      <c r="Q4" s="353"/>
      <c r="R4" s="353"/>
      <c r="S4" s="353"/>
      <c r="T4" s="353"/>
      <c r="U4" s="353"/>
      <c r="V4" s="353"/>
      <c r="W4" s="353"/>
      <c r="X4" s="352"/>
      <c r="Y4" s="325"/>
      <c r="Z4" s="325"/>
    </row>
    <row r="5" spans="1:26" s="272" customFormat="1" ht="19.5" customHeight="1">
      <c r="F5" s="351"/>
      <c r="G5" s="349"/>
      <c r="H5" s="350"/>
      <c r="I5" s="350"/>
      <c r="J5" s="350" t="s">
        <v>80</v>
      </c>
      <c r="K5" s="349"/>
      <c r="L5" s="348"/>
      <c r="M5" s="346"/>
      <c r="N5" s="348"/>
      <c r="O5" s="346"/>
      <c r="P5" s="273">
        <f>SUBTOTAL(9,P6:P272)</f>
        <v>1383689.8506166134</v>
      </c>
      <c r="Q5" s="347"/>
      <c r="R5" s="274">
        <f>SUBTOTAL(9,R6:R272)</f>
        <v>161.21855055418195</v>
      </c>
      <c r="S5" s="346"/>
      <c r="T5" s="274">
        <f>SUBTOTAL(9,T6:T272)</f>
        <v>242.25190000000001</v>
      </c>
      <c r="U5" s="345" t="s">
        <v>81</v>
      </c>
      <c r="V5" s="273">
        <f>SUBTOTAL(9,V6:V272)</f>
        <v>290574.8686294888</v>
      </c>
      <c r="W5" s="273">
        <f>SUBTOTAL(9,W6:W272)</f>
        <v>1674264.719246103</v>
      </c>
      <c r="X5" s="344"/>
      <c r="Y5" s="275"/>
      <c r="Z5" s="275"/>
    </row>
    <row r="6" spans="1:26" s="334" customFormat="1" ht="18.75" customHeight="1" outlineLevel="1">
      <c r="F6" s="343"/>
      <c r="G6" s="341"/>
      <c r="H6" s="342"/>
      <c r="I6" s="342"/>
      <c r="J6" s="342" t="s">
        <v>91</v>
      </c>
      <c r="K6" s="341"/>
      <c r="L6" s="340"/>
      <c r="M6" s="338"/>
      <c r="N6" s="340"/>
      <c r="O6" s="338"/>
      <c r="P6" s="269">
        <f>SUBTOTAL(9,P7:P20)</f>
        <v>724227.14050891076</v>
      </c>
      <c r="Q6" s="339"/>
      <c r="R6" s="270">
        <f>SUBTOTAL(9,R7:R20)</f>
        <v>0</v>
      </c>
      <c r="S6" s="338"/>
      <c r="T6" s="270">
        <f>SUBTOTAL(9,T7:T20)</f>
        <v>242.25190000000001</v>
      </c>
      <c r="U6" s="337" t="s">
        <v>81</v>
      </c>
      <c r="V6" s="269">
        <f>SUBTOTAL(9,V7:V20)</f>
        <v>152087.69950687126</v>
      </c>
      <c r="W6" s="269">
        <f>SUBTOTAL(9,W7:W20)</f>
        <v>876314.84001578204</v>
      </c>
      <c r="X6" s="336"/>
      <c r="Y6" s="335"/>
      <c r="Z6" s="335"/>
    </row>
    <row r="7" spans="1:26" s="324" customFormat="1" ht="16.5" customHeight="1" outlineLevel="2">
      <c r="F7" s="333"/>
      <c r="G7" s="331"/>
      <c r="H7" s="332"/>
      <c r="I7" s="332"/>
      <c r="J7" s="332" t="s">
        <v>92</v>
      </c>
      <c r="K7" s="331"/>
      <c r="L7" s="330"/>
      <c r="M7" s="328"/>
      <c r="N7" s="330"/>
      <c r="O7" s="328"/>
      <c r="P7" s="265">
        <f>SUBTOTAL(9,P8:P11)</f>
        <v>21113.499729541229</v>
      </c>
      <c r="Q7" s="329"/>
      <c r="R7" s="266">
        <f>SUBTOTAL(9,R8:R11)</f>
        <v>0</v>
      </c>
      <c r="S7" s="328"/>
      <c r="T7" s="266">
        <f>SUBTOTAL(9,T8:T11)</f>
        <v>242.25190000000001</v>
      </c>
      <c r="U7" s="327" t="s">
        <v>81</v>
      </c>
      <c r="V7" s="265">
        <f>SUBTOTAL(9,V8:V11)</f>
        <v>4433.8349432036575</v>
      </c>
      <c r="W7" s="265">
        <f>SUBTOTAL(9,W8:W11)</f>
        <v>25547.334672744888</v>
      </c>
      <c r="X7" s="326"/>
      <c r="Y7" s="325"/>
      <c r="Z7" s="325"/>
    </row>
    <row r="8" spans="1:26" s="304" customFormat="1" ht="24" outlineLevel="3">
      <c r="A8" s="304" t="s">
        <v>60</v>
      </c>
      <c r="B8" s="304" t="s">
        <v>59</v>
      </c>
      <c r="C8" s="304" t="s">
        <v>58</v>
      </c>
      <c r="D8" s="304" t="s">
        <v>57</v>
      </c>
      <c r="E8" s="304" t="s">
        <v>56</v>
      </c>
      <c r="F8" s="313">
        <v>8</v>
      </c>
      <c r="G8" s="312" t="s">
        <v>47</v>
      </c>
      <c r="H8" s="305" t="s">
        <v>93</v>
      </c>
      <c r="I8" s="305"/>
      <c r="J8" s="306" t="s">
        <v>94</v>
      </c>
      <c r="K8" s="312" t="s">
        <v>50</v>
      </c>
      <c r="L8" s="311">
        <v>96.900760000000005</v>
      </c>
      <c r="M8" s="310">
        <v>0</v>
      </c>
      <c r="N8" s="311">
        <f>L8*(1+M8/100)</f>
        <v>96.900760000000005</v>
      </c>
      <c r="O8" s="310">
        <v>217.88786516784003</v>
      </c>
      <c r="P8" s="307">
        <f>N8*O8</f>
        <v>21113.499729541229</v>
      </c>
      <c r="Q8" s="309"/>
      <c r="R8" s="308">
        <f>N8*Q8</f>
        <v>0</v>
      </c>
      <c r="S8" s="309">
        <v>2.5</v>
      </c>
      <c r="T8" s="308">
        <f>N8*S8</f>
        <v>242.25190000000001</v>
      </c>
      <c r="U8" s="307">
        <v>21</v>
      </c>
      <c r="V8" s="307">
        <f>P8*(U8/100)</f>
        <v>4433.8349432036575</v>
      </c>
      <c r="W8" s="307">
        <f>P8+V8</f>
        <v>25547.334672744888</v>
      </c>
      <c r="X8" s="306"/>
      <c r="Y8" s="305" t="s">
        <v>95</v>
      </c>
      <c r="Z8" s="305" t="s">
        <v>96</v>
      </c>
    </row>
    <row r="9" spans="1:26" s="314" customFormat="1" ht="11.25" outlineLevel="4">
      <c r="F9" s="323"/>
      <c r="G9" s="315"/>
      <c r="H9" s="315"/>
      <c r="I9" s="315"/>
      <c r="J9" s="316" t="s">
        <v>388</v>
      </c>
      <c r="K9" s="315"/>
      <c r="L9" s="322">
        <v>96.900760000000005</v>
      </c>
      <c r="M9" s="317"/>
      <c r="N9" s="321"/>
      <c r="O9" s="317"/>
      <c r="P9" s="320"/>
      <c r="Q9" s="319"/>
      <c r="R9" s="317"/>
      <c r="S9" s="317"/>
      <c r="T9" s="317"/>
      <c r="U9" s="318" t="s">
        <v>81</v>
      </c>
      <c r="V9" s="317"/>
      <c r="W9" s="317"/>
      <c r="X9" s="316"/>
      <c r="Y9" s="315"/>
      <c r="Z9" s="315"/>
    </row>
    <row r="10" spans="1:26" s="314" customFormat="1" ht="11.25" outlineLevel="4">
      <c r="F10" s="323"/>
      <c r="G10" s="315"/>
      <c r="H10" s="315"/>
      <c r="I10" s="315"/>
      <c r="J10" s="316"/>
      <c r="K10" s="315"/>
      <c r="L10" s="322">
        <v>0</v>
      </c>
      <c r="M10" s="317"/>
      <c r="N10" s="321"/>
      <c r="O10" s="317"/>
      <c r="P10" s="320"/>
      <c r="Q10" s="319"/>
      <c r="R10" s="317"/>
      <c r="S10" s="317"/>
      <c r="T10" s="317"/>
      <c r="U10" s="318" t="s">
        <v>81</v>
      </c>
      <c r="V10" s="317"/>
      <c r="W10" s="317"/>
      <c r="X10" s="316"/>
      <c r="Y10" s="315"/>
      <c r="Z10" s="315"/>
    </row>
    <row r="11" spans="1:26" s="295" customFormat="1" ht="12.75" customHeight="1" outlineLevel="3">
      <c r="F11" s="303"/>
      <c r="G11" s="296"/>
      <c r="H11" s="296"/>
      <c r="I11" s="296"/>
      <c r="J11" s="302"/>
      <c r="K11" s="296"/>
      <c r="L11" s="301"/>
      <c r="M11" s="297"/>
      <c r="N11" s="301"/>
      <c r="O11" s="297"/>
      <c r="P11" s="300"/>
      <c r="Q11" s="299"/>
      <c r="R11" s="297"/>
      <c r="S11" s="297"/>
      <c r="T11" s="297"/>
      <c r="U11" s="298" t="s">
        <v>81</v>
      </c>
      <c r="V11" s="297"/>
      <c r="W11" s="297"/>
      <c r="X11" s="297"/>
      <c r="Y11" s="296"/>
      <c r="Z11" s="296"/>
    </row>
    <row r="12" spans="1:26" s="324" customFormat="1" ht="16.5" customHeight="1" outlineLevel="2">
      <c r="F12" s="333"/>
      <c r="G12" s="331"/>
      <c r="H12" s="332"/>
      <c r="I12" s="332"/>
      <c r="J12" s="332" t="s">
        <v>97</v>
      </c>
      <c r="K12" s="331"/>
      <c r="L12" s="330"/>
      <c r="M12" s="328"/>
      <c r="N12" s="330"/>
      <c r="O12" s="328"/>
      <c r="P12" s="265">
        <f>SUBTOTAL(9,P13:P19)</f>
        <v>703113.64077936951</v>
      </c>
      <c r="Q12" s="329"/>
      <c r="R12" s="266">
        <f>SUBTOTAL(9,R13:R19)</f>
        <v>0</v>
      </c>
      <c r="S12" s="328"/>
      <c r="T12" s="266">
        <f>SUBTOTAL(9,T13:T19)</f>
        <v>0</v>
      </c>
      <c r="U12" s="327" t="s">
        <v>81</v>
      </c>
      <c r="V12" s="265">
        <f>SUBTOTAL(9,V13:V19)</f>
        <v>147653.86456366762</v>
      </c>
      <c r="W12" s="265">
        <f>SUBTOTAL(9,W13:W19)</f>
        <v>850767.50534303719</v>
      </c>
      <c r="X12" s="326"/>
      <c r="Y12" s="325"/>
      <c r="Z12" s="325"/>
    </row>
    <row r="13" spans="1:26" s="304" customFormat="1" ht="12" outlineLevel="3">
      <c r="F13" s="313">
        <v>16</v>
      </c>
      <c r="G13" s="312" t="s">
        <v>47</v>
      </c>
      <c r="H13" s="305" t="s">
        <v>98</v>
      </c>
      <c r="I13" s="305"/>
      <c r="J13" s="306" t="s">
        <v>99</v>
      </c>
      <c r="K13" s="312" t="s">
        <v>46</v>
      </c>
      <c r="L13" s="311">
        <v>188.81200000000001</v>
      </c>
      <c r="M13" s="310">
        <v>28.302226553397023</v>
      </c>
      <c r="N13" s="311">
        <f>L13*(1+M13/100)</f>
        <v>242.25</v>
      </c>
      <c r="O13" s="310">
        <v>624.56065023631993</v>
      </c>
      <c r="P13" s="307">
        <f>N13*O13</f>
        <v>151299.8175197485</v>
      </c>
      <c r="Q13" s="309"/>
      <c r="R13" s="308">
        <f>N13*Q13</f>
        <v>0</v>
      </c>
      <c r="S13" s="309"/>
      <c r="T13" s="308">
        <f>N13*S13</f>
        <v>0</v>
      </c>
      <c r="U13" s="307">
        <v>21</v>
      </c>
      <c r="V13" s="307">
        <f>P13*(U13/100)</f>
        <v>31772.961679147182</v>
      </c>
      <c r="W13" s="307">
        <f>P13+V13</f>
        <v>183072.77919889567</v>
      </c>
      <c r="X13" s="306"/>
      <c r="Y13" s="305" t="s">
        <v>95</v>
      </c>
      <c r="Z13" s="305" t="s">
        <v>100</v>
      </c>
    </row>
    <row r="14" spans="1:26" s="304" customFormat="1" ht="24" outlineLevel="3">
      <c r="F14" s="313">
        <v>17</v>
      </c>
      <c r="G14" s="312" t="s">
        <v>47</v>
      </c>
      <c r="H14" s="305" t="s">
        <v>101</v>
      </c>
      <c r="I14" s="305"/>
      <c r="J14" s="306" t="s">
        <v>102</v>
      </c>
      <c r="K14" s="312" t="s">
        <v>46</v>
      </c>
      <c r="L14" s="311">
        <v>188.81200000000001</v>
      </c>
      <c r="M14" s="310">
        <v>28.302226553397023</v>
      </c>
      <c r="N14" s="311">
        <f>L14*(1+M14/100)</f>
        <v>242.25</v>
      </c>
      <c r="O14" s="310">
        <v>170.70196205990004</v>
      </c>
      <c r="P14" s="307">
        <f>N14*O14</f>
        <v>41352.550309010781</v>
      </c>
      <c r="Q14" s="309"/>
      <c r="R14" s="308">
        <f>N14*Q14</f>
        <v>0</v>
      </c>
      <c r="S14" s="309"/>
      <c r="T14" s="308">
        <f>N14*S14</f>
        <v>0</v>
      </c>
      <c r="U14" s="307">
        <v>21</v>
      </c>
      <c r="V14" s="307">
        <f>P14*(U14/100)</f>
        <v>8684.0355648922632</v>
      </c>
      <c r="W14" s="307">
        <f>P14+V14</f>
        <v>50036.585873903045</v>
      </c>
      <c r="X14" s="306"/>
      <c r="Y14" s="305" t="s">
        <v>95</v>
      </c>
      <c r="Z14" s="305" t="s">
        <v>100</v>
      </c>
    </row>
    <row r="15" spans="1:26" s="304" customFormat="1" ht="24" outlineLevel="3">
      <c r="F15" s="313">
        <v>18</v>
      </c>
      <c r="G15" s="312" t="s">
        <v>47</v>
      </c>
      <c r="H15" s="305" t="s">
        <v>103</v>
      </c>
      <c r="I15" s="305"/>
      <c r="J15" s="306" t="s">
        <v>104</v>
      </c>
      <c r="K15" s="312" t="s">
        <v>46</v>
      </c>
      <c r="L15" s="311">
        <v>2180.25</v>
      </c>
      <c r="M15" s="310">
        <v>0</v>
      </c>
      <c r="N15" s="311">
        <f>L15*(1+M15/100)</f>
        <v>2180.25</v>
      </c>
      <c r="O15" s="310">
        <v>14.129697489099998</v>
      </c>
      <c r="P15" s="307">
        <f>N15*O15</f>
        <v>30806.27295061027</v>
      </c>
      <c r="Q15" s="309"/>
      <c r="R15" s="308">
        <f>N15*Q15</f>
        <v>0</v>
      </c>
      <c r="S15" s="309"/>
      <c r="T15" s="308">
        <f>N15*S15</f>
        <v>0</v>
      </c>
      <c r="U15" s="307">
        <v>21</v>
      </c>
      <c r="V15" s="307">
        <f>P15*(U15/100)</f>
        <v>6469.3173196281559</v>
      </c>
      <c r="W15" s="307">
        <f>P15+V15</f>
        <v>37275.590270238426</v>
      </c>
      <c r="X15" s="306"/>
      <c r="Y15" s="305" t="s">
        <v>95</v>
      </c>
      <c r="Z15" s="305" t="s">
        <v>100</v>
      </c>
    </row>
    <row r="16" spans="1:26" s="314" customFormat="1" ht="11.25" outlineLevel="4">
      <c r="F16" s="323"/>
      <c r="G16" s="315"/>
      <c r="H16" s="315"/>
      <c r="I16" s="315"/>
      <c r="J16" s="316" t="s">
        <v>387</v>
      </c>
      <c r="K16" s="315"/>
      <c r="L16" s="322">
        <v>2180.25</v>
      </c>
      <c r="M16" s="317"/>
      <c r="N16" s="321"/>
      <c r="O16" s="317"/>
      <c r="P16" s="320"/>
      <c r="Q16" s="319"/>
      <c r="R16" s="317"/>
      <c r="S16" s="317"/>
      <c r="T16" s="317"/>
      <c r="U16" s="318" t="s">
        <v>81</v>
      </c>
      <c r="V16" s="317"/>
      <c r="W16" s="317"/>
      <c r="X16" s="316"/>
      <c r="Y16" s="315"/>
      <c r="Z16" s="315"/>
    </row>
    <row r="17" spans="6:26" s="314" customFormat="1" ht="11.25" outlineLevel="4">
      <c r="F17" s="323"/>
      <c r="G17" s="315"/>
      <c r="H17" s="315"/>
      <c r="I17" s="315"/>
      <c r="J17" s="316"/>
      <c r="K17" s="315"/>
      <c r="L17" s="322">
        <v>0</v>
      </c>
      <c r="M17" s="317"/>
      <c r="N17" s="321"/>
      <c r="O17" s="317"/>
      <c r="P17" s="320"/>
      <c r="Q17" s="319"/>
      <c r="R17" s="317"/>
      <c r="S17" s="317"/>
      <c r="T17" s="317"/>
      <c r="U17" s="318" t="s">
        <v>81</v>
      </c>
      <c r="V17" s="317"/>
      <c r="W17" s="317"/>
      <c r="X17" s="316"/>
      <c r="Y17" s="315"/>
      <c r="Z17" s="315"/>
    </row>
    <row r="18" spans="6:26" s="304" customFormat="1" ht="36" outlineLevel="3">
      <c r="F18" s="313">
        <v>22</v>
      </c>
      <c r="G18" s="312" t="s">
        <v>55</v>
      </c>
      <c r="H18" s="305" t="s">
        <v>105</v>
      </c>
      <c r="I18" s="305"/>
      <c r="J18" s="306" t="s">
        <v>106</v>
      </c>
      <c r="K18" s="312" t="s">
        <v>46</v>
      </c>
      <c r="L18" s="311">
        <v>188.81200000000001</v>
      </c>
      <c r="M18" s="310">
        <v>28.302226553397023</v>
      </c>
      <c r="N18" s="311">
        <f>L18*(1+M18/100)</f>
        <v>242.25</v>
      </c>
      <c r="O18" s="310">
        <v>1980</v>
      </c>
      <c r="P18" s="307">
        <f>N18*O18</f>
        <v>479655</v>
      </c>
      <c r="Q18" s="309"/>
      <c r="R18" s="308">
        <f>N18*Q18</f>
        <v>0</v>
      </c>
      <c r="S18" s="309"/>
      <c r="T18" s="308">
        <f>N18*S18</f>
        <v>0</v>
      </c>
      <c r="U18" s="307">
        <v>21</v>
      </c>
      <c r="V18" s="307">
        <f>P18*(U18/100)</f>
        <v>100727.55</v>
      </c>
      <c r="W18" s="307">
        <f>P18+V18</f>
        <v>580382.55000000005</v>
      </c>
      <c r="X18" s="306"/>
      <c r="Y18" s="305" t="s">
        <v>95</v>
      </c>
      <c r="Z18" s="305" t="s">
        <v>100</v>
      </c>
    </row>
    <row r="19" spans="6:26" s="295" customFormat="1" ht="12.75" customHeight="1" outlineLevel="3">
      <c r="F19" s="303"/>
      <c r="G19" s="296"/>
      <c r="H19" s="296"/>
      <c r="I19" s="296"/>
      <c r="J19" s="302"/>
      <c r="K19" s="296"/>
      <c r="L19" s="301"/>
      <c r="M19" s="297"/>
      <c r="N19" s="301"/>
      <c r="O19" s="297"/>
      <c r="P19" s="300"/>
      <c r="Q19" s="299"/>
      <c r="R19" s="297"/>
      <c r="S19" s="297"/>
      <c r="T19" s="297"/>
      <c r="U19" s="298" t="s">
        <v>81</v>
      </c>
      <c r="V19" s="297"/>
      <c r="W19" s="297"/>
      <c r="X19" s="297"/>
      <c r="Y19" s="296"/>
      <c r="Z19" s="296"/>
    </row>
    <row r="20" spans="6:26" s="295" customFormat="1" ht="12.75" customHeight="1" outlineLevel="2">
      <c r="F20" s="303"/>
      <c r="G20" s="296"/>
      <c r="H20" s="296"/>
      <c r="I20" s="296"/>
      <c r="J20" s="302"/>
      <c r="K20" s="296"/>
      <c r="L20" s="301"/>
      <c r="M20" s="297"/>
      <c r="N20" s="301"/>
      <c r="O20" s="297"/>
      <c r="P20" s="300"/>
      <c r="Q20" s="299"/>
      <c r="R20" s="297"/>
      <c r="S20" s="297"/>
      <c r="T20" s="297"/>
      <c r="U20" s="298" t="s">
        <v>81</v>
      </c>
      <c r="V20" s="297"/>
      <c r="W20" s="297"/>
      <c r="X20" s="297"/>
      <c r="Y20" s="296"/>
      <c r="Z20" s="296"/>
    </row>
    <row r="21" spans="6:26" s="334" customFormat="1" ht="18.75" customHeight="1" outlineLevel="1">
      <c r="F21" s="343"/>
      <c r="G21" s="341"/>
      <c r="H21" s="342"/>
      <c r="I21" s="342"/>
      <c r="J21" s="342" t="s">
        <v>107</v>
      </c>
      <c r="K21" s="341"/>
      <c r="L21" s="340"/>
      <c r="M21" s="338"/>
      <c r="N21" s="340"/>
      <c r="O21" s="338"/>
      <c r="P21" s="269">
        <f>SUBTOTAL(9,P22:P271)</f>
        <v>659462.71010770276</v>
      </c>
      <c r="Q21" s="339"/>
      <c r="R21" s="270">
        <f>SUBTOTAL(9,R22:R271)</f>
        <v>161.21855055418195</v>
      </c>
      <c r="S21" s="338"/>
      <c r="T21" s="270">
        <f>SUBTOTAL(9,T22:T271)</f>
        <v>0</v>
      </c>
      <c r="U21" s="337" t="s">
        <v>81</v>
      </c>
      <c r="V21" s="269">
        <f>SUBTOTAL(9,V22:V271)</f>
        <v>138487.16912261749</v>
      </c>
      <c r="W21" s="269">
        <f>SUBTOTAL(9,W22:W271)</f>
        <v>797949.87923031976</v>
      </c>
      <c r="X21" s="336"/>
      <c r="Y21" s="335"/>
      <c r="Z21" s="335"/>
    </row>
    <row r="22" spans="6:26" s="324" customFormat="1" ht="16.5" customHeight="1" outlineLevel="2">
      <c r="F22" s="333"/>
      <c r="G22" s="331"/>
      <c r="H22" s="332"/>
      <c r="I22" s="332"/>
      <c r="J22" s="332" t="s">
        <v>61</v>
      </c>
      <c r="K22" s="331"/>
      <c r="L22" s="330"/>
      <c r="M22" s="328"/>
      <c r="N22" s="330"/>
      <c r="O22" s="328"/>
      <c r="P22" s="265">
        <f>SUBTOTAL(9,P23:P36)</f>
        <v>42987.17047388287</v>
      </c>
      <c r="Q22" s="329"/>
      <c r="R22" s="266">
        <f>SUBTOTAL(9,R23:R36)</f>
        <v>0</v>
      </c>
      <c r="S22" s="328"/>
      <c r="T22" s="266">
        <f>SUBTOTAL(9,T23:T36)</f>
        <v>0</v>
      </c>
      <c r="U22" s="327" t="s">
        <v>81</v>
      </c>
      <c r="V22" s="265">
        <f>SUBTOTAL(9,V23:V36)</f>
        <v>9027.3057995154031</v>
      </c>
      <c r="W22" s="265">
        <f>SUBTOTAL(9,W23:W36)</f>
        <v>52014.476273398279</v>
      </c>
      <c r="X22" s="326"/>
      <c r="Y22" s="325"/>
      <c r="Z22" s="325"/>
    </row>
    <row r="23" spans="6:26" s="304" customFormat="1" ht="24" outlineLevel="3">
      <c r="F23" s="313">
        <v>2</v>
      </c>
      <c r="G23" s="312" t="s">
        <v>47</v>
      </c>
      <c r="H23" s="305" t="s">
        <v>108</v>
      </c>
      <c r="I23" s="305"/>
      <c r="J23" s="306" t="s">
        <v>109</v>
      </c>
      <c r="K23" s="312" t="s">
        <v>50</v>
      </c>
      <c r="L23" s="311">
        <v>32.742000000000004</v>
      </c>
      <c r="M23" s="310">
        <v>0</v>
      </c>
      <c r="N23" s="311">
        <f>L23*(1+M23/100)</f>
        <v>32.742000000000004</v>
      </c>
      <c r="O23" s="310">
        <v>784.86138263249995</v>
      </c>
      <c r="P23" s="307">
        <f>N23*O23</f>
        <v>25697.931390153317</v>
      </c>
      <c r="Q23" s="309"/>
      <c r="R23" s="308">
        <f>N23*Q23</f>
        <v>0</v>
      </c>
      <c r="S23" s="309"/>
      <c r="T23" s="308">
        <f>N23*S23</f>
        <v>0</v>
      </c>
      <c r="U23" s="307">
        <v>21</v>
      </c>
      <c r="V23" s="307">
        <f>P23*(U23/100)</f>
        <v>5396.5655919321962</v>
      </c>
      <c r="W23" s="307">
        <f>P23+V23</f>
        <v>31094.496982085511</v>
      </c>
      <c r="X23" s="306"/>
      <c r="Y23" s="305" t="s">
        <v>110</v>
      </c>
      <c r="Z23" s="305" t="s">
        <v>31</v>
      </c>
    </row>
    <row r="24" spans="6:26" s="314" customFormat="1" ht="11.25" outlineLevel="4">
      <c r="F24" s="323"/>
      <c r="G24" s="315"/>
      <c r="H24" s="315"/>
      <c r="I24" s="315"/>
      <c r="J24" s="316" t="s">
        <v>385</v>
      </c>
      <c r="K24" s="315"/>
      <c r="L24" s="322">
        <v>32.742000000000004</v>
      </c>
      <c r="M24" s="317"/>
      <c r="N24" s="321"/>
      <c r="O24" s="317"/>
      <c r="P24" s="320"/>
      <c r="Q24" s="319"/>
      <c r="R24" s="317"/>
      <c r="S24" s="317"/>
      <c r="T24" s="317"/>
      <c r="U24" s="318" t="s">
        <v>81</v>
      </c>
      <c r="V24" s="317"/>
      <c r="W24" s="317"/>
      <c r="X24" s="316"/>
      <c r="Y24" s="315"/>
      <c r="Z24" s="315"/>
    </row>
    <row r="25" spans="6:26" s="314" customFormat="1" ht="11.25" outlineLevel="4">
      <c r="F25" s="323"/>
      <c r="G25" s="315"/>
      <c r="H25" s="315"/>
      <c r="I25" s="315"/>
      <c r="J25" s="316"/>
      <c r="K25" s="315"/>
      <c r="L25" s="322">
        <v>0</v>
      </c>
      <c r="M25" s="317"/>
      <c r="N25" s="321"/>
      <c r="O25" s="317"/>
      <c r="P25" s="320"/>
      <c r="Q25" s="319"/>
      <c r="R25" s="317"/>
      <c r="S25" s="317"/>
      <c r="T25" s="317"/>
      <c r="U25" s="318" t="s">
        <v>81</v>
      </c>
      <c r="V25" s="317"/>
      <c r="W25" s="317"/>
      <c r="X25" s="316"/>
      <c r="Y25" s="315"/>
      <c r="Z25" s="315"/>
    </row>
    <row r="26" spans="6:26" s="304" customFormat="1" ht="24" outlineLevel="3">
      <c r="F26" s="313">
        <v>4</v>
      </c>
      <c r="G26" s="312" t="s">
        <v>47</v>
      </c>
      <c r="H26" s="305" t="s">
        <v>111</v>
      </c>
      <c r="I26" s="305"/>
      <c r="J26" s="306" t="s">
        <v>112</v>
      </c>
      <c r="K26" s="312" t="s">
        <v>50</v>
      </c>
      <c r="L26" s="311">
        <v>24.556999999999999</v>
      </c>
      <c r="M26" s="310">
        <v>33.330618560899133</v>
      </c>
      <c r="N26" s="311">
        <f>L26*(1+M26/100)</f>
        <v>32.741999999999997</v>
      </c>
      <c r="O26" s="310">
        <v>41.927978192400005</v>
      </c>
      <c r="P26" s="307">
        <f>N26*O26</f>
        <v>1372.8058619755609</v>
      </c>
      <c r="Q26" s="309"/>
      <c r="R26" s="308">
        <f>N26*Q26</f>
        <v>0</v>
      </c>
      <c r="S26" s="309"/>
      <c r="T26" s="308">
        <f>N26*S26</f>
        <v>0</v>
      </c>
      <c r="U26" s="307">
        <v>21</v>
      </c>
      <c r="V26" s="307">
        <f>P26*(U26/100)</f>
        <v>288.28923101486777</v>
      </c>
      <c r="W26" s="307">
        <f>P26+V26</f>
        <v>1661.0950929904286</v>
      </c>
      <c r="X26" s="306"/>
      <c r="Y26" s="305" t="s">
        <v>110</v>
      </c>
      <c r="Z26" s="305" t="s">
        <v>31</v>
      </c>
    </row>
    <row r="27" spans="6:26" s="304" customFormat="1" ht="12" outlineLevel="3">
      <c r="F27" s="313">
        <v>5</v>
      </c>
      <c r="G27" s="312" t="s">
        <v>47</v>
      </c>
      <c r="H27" s="305" t="s">
        <v>113</v>
      </c>
      <c r="I27" s="305"/>
      <c r="J27" s="306" t="s">
        <v>114</v>
      </c>
      <c r="K27" s="312" t="s">
        <v>50</v>
      </c>
      <c r="L27" s="311">
        <v>24.556999999999999</v>
      </c>
      <c r="M27" s="310">
        <v>33.330618560899133</v>
      </c>
      <c r="N27" s="311">
        <f>L27*(1+M27/100)</f>
        <v>32.741999999999997</v>
      </c>
      <c r="O27" s="310">
        <v>163.89206260020001</v>
      </c>
      <c r="P27" s="307">
        <f>N27*O27</f>
        <v>5366.1539136557485</v>
      </c>
      <c r="Q27" s="309"/>
      <c r="R27" s="308">
        <f>N27*Q27</f>
        <v>0</v>
      </c>
      <c r="S27" s="309"/>
      <c r="T27" s="308">
        <f>N27*S27</f>
        <v>0</v>
      </c>
      <c r="U27" s="307">
        <v>21</v>
      </c>
      <c r="V27" s="307">
        <f>P27*(U27/100)</f>
        <v>1126.8923218677071</v>
      </c>
      <c r="W27" s="307">
        <f>P27+V27</f>
        <v>6493.0462355234558</v>
      </c>
      <c r="X27" s="306"/>
      <c r="Y27" s="305" t="s">
        <v>110</v>
      </c>
      <c r="Z27" s="305" t="s">
        <v>31</v>
      </c>
    </row>
    <row r="28" spans="6:26" s="304" customFormat="1" ht="24" outlineLevel="3">
      <c r="F28" s="313">
        <v>6</v>
      </c>
      <c r="G28" s="312" t="s">
        <v>47</v>
      </c>
      <c r="H28" s="305" t="s">
        <v>115</v>
      </c>
      <c r="I28" s="305"/>
      <c r="J28" s="306" t="s">
        <v>116</v>
      </c>
      <c r="K28" s="312" t="s">
        <v>50</v>
      </c>
      <c r="L28" s="311">
        <v>24.556999999999999</v>
      </c>
      <c r="M28" s="310">
        <v>33.330618560899133</v>
      </c>
      <c r="N28" s="311">
        <f>L28*(1+M28/100)</f>
        <v>32.741999999999997</v>
      </c>
      <c r="O28" s="310">
        <v>177.34276771199998</v>
      </c>
      <c r="P28" s="307">
        <f>N28*O28</f>
        <v>5806.5569004263034</v>
      </c>
      <c r="Q28" s="309"/>
      <c r="R28" s="308">
        <f>N28*Q28</f>
        <v>0</v>
      </c>
      <c r="S28" s="309"/>
      <c r="T28" s="308">
        <f>N28*S28</f>
        <v>0</v>
      </c>
      <c r="U28" s="307">
        <v>21</v>
      </c>
      <c r="V28" s="307">
        <f>P28*(U28/100)</f>
        <v>1219.3769490895236</v>
      </c>
      <c r="W28" s="307">
        <f>P28+V28</f>
        <v>7025.9338495158272</v>
      </c>
      <c r="X28" s="306"/>
      <c r="Y28" s="305" t="s">
        <v>110</v>
      </c>
      <c r="Z28" s="305" t="s">
        <v>31</v>
      </c>
    </row>
    <row r="29" spans="6:26" s="304" customFormat="1" ht="12" outlineLevel="3">
      <c r="F29" s="313">
        <v>7</v>
      </c>
      <c r="G29" s="312" t="s">
        <v>47</v>
      </c>
      <c r="H29" s="305" t="s">
        <v>117</v>
      </c>
      <c r="I29" s="305"/>
      <c r="J29" s="306" t="s">
        <v>118</v>
      </c>
      <c r="K29" s="312" t="s">
        <v>50</v>
      </c>
      <c r="L29" s="311">
        <v>24.556999999999999</v>
      </c>
      <c r="M29" s="310">
        <v>33.380298896445005</v>
      </c>
      <c r="N29" s="311">
        <f>L29*(1+M29/100)</f>
        <v>32.754199999999997</v>
      </c>
      <c r="O29" s="310">
        <v>21.411823419000001</v>
      </c>
      <c r="P29" s="307">
        <f>N29*O29</f>
        <v>701.32714663060972</v>
      </c>
      <c r="Q29" s="309"/>
      <c r="R29" s="308">
        <f>N29*Q29</f>
        <v>0</v>
      </c>
      <c r="S29" s="309"/>
      <c r="T29" s="308">
        <f>N29*S29</f>
        <v>0</v>
      </c>
      <c r="U29" s="307">
        <v>21</v>
      </c>
      <c r="V29" s="307">
        <f>P29*(U29/100)</f>
        <v>147.27870079242803</v>
      </c>
      <c r="W29" s="307">
        <f>P29+V29</f>
        <v>848.60584742303774</v>
      </c>
      <c r="X29" s="306"/>
      <c r="Y29" s="305" t="s">
        <v>110</v>
      </c>
      <c r="Z29" s="305" t="s">
        <v>31</v>
      </c>
    </row>
    <row r="30" spans="6:26" s="304" customFormat="1" ht="24" outlineLevel="3">
      <c r="F30" s="313">
        <v>8</v>
      </c>
      <c r="G30" s="312" t="s">
        <v>55</v>
      </c>
      <c r="H30" s="305" t="s">
        <v>119</v>
      </c>
      <c r="I30" s="305"/>
      <c r="J30" s="306" t="s">
        <v>120</v>
      </c>
      <c r="K30" s="312" t="s">
        <v>46</v>
      </c>
      <c r="L30" s="311">
        <v>58.935599999999994</v>
      </c>
      <c r="M30" s="310">
        <v>0</v>
      </c>
      <c r="N30" s="311">
        <f>L30*(1+M30/100)</f>
        <v>58.935599999999994</v>
      </c>
      <c r="O30" s="310">
        <v>60</v>
      </c>
      <c r="P30" s="307">
        <f>N30*O30</f>
        <v>3536.1359999999995</v>
      </c>
      <c r="Q30" s="309"/>
      <c r="R30" s="308">
        <f>N30*Q30</f>
        <v>0</v>
      </c>
      <c r="S30" s="309"/>
      <c r="T30" s="308">
        <f>N30*S30</f>
        <v>0</v>
      </c>
      <c r="U30" s="307">
        <v>21</v>
      </c>
      <c r="V30" s="307">
        <f>P30*(U30/100)</f>
        <v>742.58855999999992</v>
      </c>
      <c r="W30" s="307">
        <f>P30+V30</f>
        <v>4278.7245599999997</v>
      </c>
      <c r="X30" s="306"/>
      <c r="Y30" s="305" t="s">
        <v>110</v>
      </c>
      <c r="Z30" s="305" t="s">
        <v>31</v>
      </c>
    </row>
    <row r="31" spans="6:26" s="314" customFormat="1" ht="11.25" outlineLevel="4">
      <c r="F31" s="323"/>
      <c r="G31" s="315"/>
      <c r="H31" s="315"/>
      <c r="I31" s="315"/>
      <c r="J31" s="316" t="s">
        <v>386</v>
      </c>
      <c r="K31" s="315"/>
      <c r="L31" s="322">
        <v>58.935599999999994</v>
      </c>
      <c r="M31" s="317"/>
      <c r="N31" s="321"/>
      <c r="O31" s="317"/>
      <c r="P31" s="320"/>
      <c r="Q31" s="319"/>
      <c r="R31" s="317"/>
      <c r="S31" s="317"/>
      <c r="T31" s="317"/>
      <c r="U31" s="318" t="s">
        <v>81</v>
      </c>
      <c r="V31" s="317"/>
      <c r="W31" s="317"/>
      <c r="X31" s="316"/>
      <c r="Y31" s="315"/>
      <c r="Z31" s="315"/>
    </row>
    <row r="32" spans="6:26" s="314" customFormat="1" ht="11.25" outlineLevel="4">
      <c r="F32" s="323"/>
      <c r="G32" s="315"/>
      <c r="H32" s="315"/>
      <c r="I32" s="315"/>
      <c r="J32" s="316"/>
      <c r="K32" s="315"/>
      <c r="L32" s="322">
        <v>0</v>
      </c>
      <c r="M32" s="317"/>
      <c r="N32" s="321"/>
      <c r="O32" s="317"/>
      <c r="P32" s="320"/>
      <c r="Q32" s="319"/>
      <c r="R32" s="317"/>
      <c r="S32" s="317"/>
      <c r="T32" s="317"/>
      <c r="U32" s="318" t="s">
        <v>81</v>
      </c>
      <c r="V32" s="317"/>
      <c r="W32" s="317"/>
      <c r="X32" s="316"/>
      <c r="Y32" s="315"/>
      <c r="Z32" s="315"/>
    </row>
    <row r="33" spans="6:26" s="304" customFormat="1" ht="24" outlineLevel="3">
      <c r="F33" s="313">
        <v>9</v>
      </c>
      <c r="G33" s="312" t="s">
        <v>47</v>
      </c>
      <c r="H33" s="305" t="s">
        <v>121</v>
      </c>
      <c r="I33" s="305"/>
      <c r="J33" s="306" t="s">
        <v>122</v>
      </c>
      <c r="K33" s="312" t="s">
        <v>51</v>
      </c>
      <c r="L33" s="311">
        <v>9.636000000000001</v>
      </c>
      <c r="M33" s="310">
        <v>0</v>
      </c>
      <c r="N33" s="311">
        <f>L33*(1+M33/100)</f>
        <v>9.636000000000001</v>
      </c>
      <c r="O33" s="310">
        <v>52.538320988099997</v>
      </c>
      <c r="P33" s="307">
        <f>N33*O33</f>
        <v>506.25926104133163</v>
      </c>
      <c r="Q33" s="309"/>
      <c r="R33" s="308">
        <f>N33*Q33</f>
        <v>0</v>
      </c>
      <c r="S33" s="309"/>
      <c r="T33" s="308">
        <f>N33*S33</f>
        <v>0</v>
      </c>
      <c r="U33" s="307">
        <v>21</v>
      </c>
      <c r="V33" s="307">
        <f>P33*(U33/100)</f>
        <v>106.31444481867963</v>
      </c>
      <c r="W33" s="307">
        <f>P33+V33</f>
        <v>612.57370586001127</v>
      </c>
      <c r="X33" s="306"/>
      <c r="Y33" s="305" t="s">
        <v>110</v>
      </c>
      <c r="Z33" s="305" t="s">
        <v>31</v>
      </c>
    </row>
    <row r="34" spans="6:26" s="314" customFormat="1" ht="11.25" outlineLevel="4">
      <c r="F34" s="323"/>
      <c r="G34" s="315"/>
      <c r="H34" s="315"/>
      <c r="I34" s="315"/>
      <c r="J34" s="316" t="s">
        <v>123</v>
      </c>
      <c r="K34" s="315"/>
      <c r="L34" s="322"/>
      <c r="M34" s="317"/>
      <c r="N34" s="321"/>
      <c r="O34" s="317"/>
      <c r="P34" s="320"/>
      <c r="Q34" s="319"/>
      <c r="R34" s="317"/>
      <c r="S34" s="317"/>
      <c r="T34" s="317"/>
      <c r="U34" s="318" t="s">
        <v>81</v>
      </c>
      <c r="V34" s="317"/>
      <c r="W34" s="317"/>
      <c r="X34" s="316"/>
      <c r="Y34" s="315"/>
      <c r="Z34" s="315"/>
    </row>
    <row r="35" spans="6:26" s="314" customFormat="1" ht="11.25" outlineLevel="4">
      <c r="F35" s="323"/>
      <c r="G35" s="315"/>
      <c r="H35" s="315"/>
      <c r="I35" s="315"/>
      <c r="J35" s="316" t="s">
        <v>124</v>
      </c>
      <c r="K35" s="315"/>
      <c r="L35" s="322">
        <v>9.636000000000001</v>
      </c>
      <c r="M35" s="317"/>
      <c r="N35" s="321"/>
      <c r="O35" s="317"/>
      <c r="P35" s="320"/>
      <c r="Q35" s="319"/>
      <c r="R35" s="317"/>
      <c r="S35" s="317"/>
      <c r="T35" s="317"/>
      <c r="U35" s="318" t="s">
        <v>81</v>
      </c>
      <c r="V35" s="317"/>
      <c r="W35" s="317"/>
      <c r="X35" s="316"/>
      <c r="Y35" s="315"/>
      <c r="Z35" s="315"/>
    </row>
    <row r="36" spans="6:26" s="295" customFormat="1" ht="12.75" customHeight="1" outlineLevel="3">
      <c r="F36" s="303"/>
      <c r="G36" s="296"/>
      <c r="H36" s="296"/>
      <c r="I36" s="296"/>
      <c r="J36" s="302"/>
      <c r="K36" s="296"/>
      <c r="L36" s="301"/>
      <c r="M36" s="297"/>
      <c r="N36" s="301"/>
      <c r="O36" s="297"/>
      <c r="P36" s="300"/>
      <c r="Q36" s="299"/>
      <c r="R36" s="297"/>
      <c r="S36" s="297"/>
      <c r="T36" s="297"/>
      <c r="U36" s="298" t="s">
        <v>81</v>
      </c>
      <c r="V36" s="297"/>
      <c r="W36" s="297"/>
      <c r="X36" s="297"/>
      <c r="Y36" s="296"/>
      <c r="Z36" s="296"/>
    </row>
    <row r="37" spans="6:26" s="324" customFormat="1" ht="16.5" customHeight="1" outlineLevel="2">
      <c r="F37" s="333"/>
      <c r="G37" s="331"/>
      <c r="H37" s="332"/>
      <c r="I37" s="332"/>
      <c r="J37" s="332" t="s">
        <v>54</v>
      </c>
      <c r="K37" s="331"/>
      <c r="L37" s="330"/>
      <c r="M37" s="328"/>
      <c r="N37" s="330"/>
      <c r="O37" s="328"/>
      <c r="P37" s="265">
        <f>SUBTOTAL(9,P38:P61)</f>
        <v>274907.81125055323</v>
      </c>
      <c r="Q37" s="329"/>
      <c r="R37" s="266">
        <f>SUBTOTAL(9,R38:R61)</f>
        <v>133.75737519894105</v>
      </c>
      <c r="S37" s="328"/>
      <c r="T37" s="266">
        <f>SUBTOTAL(9,T38:T61)</f>
        <v>0</v>
      </c>
      <c r="U37" s="327" t="s">
        <v>81</v>
      </c>
      <c r="V37" s="265">
        <f>SUBTOTAL(9,V38:V61)</f>
        <v>57730.64036261617</v>
      </c>
      <c r="W37" s="265">
        <f>SUBTOTAL(9,W38:W61)</f>
        <v>332638.45161316934</v>
      </c>
      <c r="X37" s="326"/>
      <c r="Y37" s="325"/>
      <c r="Z37" s="325"/>
    </row>
    <row r="38" spans="6:26" s="304" customFormat="1" ht="12" outlineLevel="3">
      <c r="F38" s="313">
        <v>11</v>
      </c>
      <c r="G38" s="312" t="s">
        <v>47</v>
      </c>
      <c r="H38" s="305" t="s">
        <v>125</v>
      </c>
      <c r="I38" s="305"/>
      <c r="J38" s="306" t="s">
        <v>126</v>
      </c>
      <c r="K38" s="312" t="s">
        <v>50</v>
      </c>
      <c r="L38" s="311">
        <v>33.887970000000003</v>
      </c>
      <c r="M38" s="310">
        <v>0</v>
      </c>
      <c r="N38" s="311">
        <f>L38*(1+M38/100)</f>
        <v>33.887970000000003</v>
      </c>
      <c r="O38" s="310">
        <v>4245.3511228201596</v>
      </c>
      <c r="P38" s="307">
        <f>N38*O38</f>
        <v>143866.3314895959</v>
      </c>
      <c r="Q38" s="309">
        <v>2.5018699999999998</v>
      </c>
      <c r="R38" s="308">
        <f>N38*Q38</f>
        <v>84.783295503900007</v>
      </c>
      <c r="S38" s="309"/>
      <c r="T38" s="308">
        <f>N38*S38</f>
        <v>0</v>
      </c>
      <c r="U38" s="307">
        <v>21</v>
      </c>
      <c r="V38" s="307">
        <f>P38*(U38/100)</f>
        <v>30211.92961281514</v>
      </c>
      <c r="W38" s="307">
        <f>P38+V38</f>
        <v>174078.26110241105</v>
      </c>
      <c r="X38" s="306"/>
      <c r="Y38" s="305" t="s">
        <v>110</v>
      </c>
      <c r="Z38" s="305" t="s">
        <v>45</v>
      </c>
    </row>
    <row r="39" spans="6:26" s="314" customFormat="1" ht="11.25" outlineLevel="4">
      <c r="F39" s="323"/>
      <c r="G39" s="315"/>
      <c r="H39" s="315"/>
      <c r="I39" s="315"/>
      <c r="J39" s="316" t="s">
        <v>385</v>
      </c>
      <c r="K39" s="315"/>
      <c r="L39" s="322">
        <v>32.742000000000004</v>
      </c>
      <c r="M39" s="317"/>
      <c r="N39" s="321"/>
      <c r="O39" s="317"/>
      <c r="P39" s="320"/>
      <c r="Q39" s="319"/>
      <c r="R39" s="317"/>
      <c r="S39" s="317"/>
      <c r="T39" s="317"/>
      <c r="U39" s="318" t="s">
        <v>81</v>
      </c>
      <c r="V39" s="317"/>
      <c r="W39" s="317"/>
      <c r="X39" s="316"/>
      <c r="Y39" s="315"/>
      <c r="Z39" s="315"/>
    </row>
    <row r="40" spans="6:26" s="314" customFormat="1" ht="11.25" outlineLevel="4">
      <c r="F40" s="323"/>
      <c r="G40" s="315"/>
      <c r="H40" s="315"/>
      <c r="I40" s="315"/>
      <c r="J40" s="316" t="s">
        <v>127</v>
      </c>
      <c r="K40" s="315"/>
      <c r="L40" s="322">
        <v>0</v>
      </c>
      <c r="M40" s="317"/>
      <c r="N40" s="321"/>
      <c r="O40" s="317"/>
      <c r="P40" s="320"/>
      <c r="Q40" s="319"/>
      <c r="R40" s="317"/>
      <c r="S40" s="317"/>
      <c r="T40" s="317"/>
      <c r="U40" s="318" t="s">
        <v>81</v>
      </c>
      <c r="V40" s="317"/>
      <c r="W40" s="317"/>
      <c r="X40" s="316"/>
      <c r="Y40" s="315"/>
      <c r="Z40" s="315"/>
    </row>
    <row r="41" spans="6:26" s="314" customFormat="1" ht="11.25" outlineLevel="4">
      <c r="F41" s="323"/>
      <c r="G41" s="315"/>
      <c r="H41" s="315"/>
      <c r="I41" s="315"/>
      <c r="J41" s="316" t="s">
        <v>384</v>
      </c>
      <c r="K41" s="315"/>
      <c r="L41" s="322">
        <v>1.1459699999999999</v>
      </c>
      <c r="M41" s="317"/>
      <c r="N41" s="321"/>
      <c r="O41" s="317"/>
      <c r="P41" s="320"/>
      <c r="Q41" s="319"/>
      <c r="R41" s="317"/>
      <c r="S41" s="317"/>
      <c r="T41" s="317"/>
      <c r="U41" s="318" t="s">
        <v>81</v>
      </c>
      <c r="V41" s="317"/>
      <c r="W41" s="317"/>
      <c r="X41" s="316"/>
      <c r="Y41" s="315"/>
      <c r="Z41" s="315"/>
    </row>
    <row r="42" spans="6:26" s="314" customFormat="1" ht="11.25" outlineLevel="4">
      <c r="F42" s="323"/>
      <c r="G42" s="315"/>
      <c r="H42" s="315"/>
      <c r="I42" s="315"/>
      <c r="J42" s="316"/>
      <c r="K42" s="315"/>
      <c r="L42" s="322">
        <v>0</v>
      </c>
      <c r="M42" s="317"/>
      <c r="N42" s="321"/>
      <c r="O42" s="317"/>
      <c r="P42" s="320"/>
      <c r="Q42" s="319"/>
      <c r="R42" s="317"/>
      <c r="S42" s="317"/>
      <c r="T42" s="317"/>
      <c r="U42" s="318" t="s">
        <v>81</v>
      </c>
      <c r="V42" s="317"/>
      <c r="W42" s="317"/>
      <c r="X42" s="316"/>
      <c r="Y42" s="315"/>
      <c r="Z42" s="315"/>
    </row>
    <row r="43" spans="6:26" s="304" customFormat="1" ht="12" outlineLevel="3">
      <c r="F43" s="313">
        <v>12</v>
      </c>
      <c r="G43" s="312" t="s">
        <v>47</v>
      </c>
      <c r="H43" s="305" t="s">
        <v>128</v>
      </c>
      <c r="I43" s="305"/>
      <c r="J43" s="306" t="s">
        <v>129</v>
      </c>
      <c r="K43" s="312" t="s">
        <v>50</v>
      </c>
      <c r="L43" s="311">
        <v>3.7762440000000006</v>
      </c>
      <c r="M43" s="310">
        <v>0</v>
      </c>
      <c r="N43" s="311">
        <f>L43*(1+M43/100)</f>
        <v>3.7762440000000006</v>
      </c>
      <c r="O43" s="310">
        <v>3954.8229757992003</v>
      </c>
      <c r="P43" s="307">
        <f>N43*O43</f>
        <v>14934.376533423878</v>
      </c>
      <c r="Q43" s="309">
        <v>2.5018699999999998</v>
      </c>
      <c r="R43" s="308">
        <f>N43*Q43</f>
        <v>9.4476715762800012</v>
      </c>
      <c r="S43" s="309"/>
      <c r="T43" s="308">
        <f>N43*S43</f>
        <v>0</v>
      </c>
      <c r="U43" s="307">
        <v>21</v>
      </c>
      <c r="V43" s="307">
        <f>P43*(U43/100)</f>
        <v>3136.2190720190142</v>
      </c>
      <c r="W43" s="307">
        <f>P43+V43</f>
        <v>18070.595605442893</v>
      </c>
      <c r="X43" s="306"/>
      <c r="Y43" s="305" t="s">
        <v>110</v>
      </c>
      <c r="Z43" s="305" t="s">
        <v>45</v>
      </c>
    </row>
    <row r="44" spans="6:26" s="314" customFormat="1" ht="11.25" outlineLevel="4">
      <c r="F44" s="323"/>
      <c r="G44" s="315"/>
      <c r="H44" s="315"/>
      <c r="I44" s="315"/>
      <c r="J44" s="316" t="s">
        <v>130</v>
      </c>
      <c r="K44" s="315"/>
      <c r="L44" s="322">
        <v>3.7762440000000006</v>
      </c>
      <c r="M44" s="317"/>
      <c r="N44" s="321"/>
      <c r="O44" s="317"/>
      <c r="P44" s="320"/>
      <c r="Q44" s="319"/>
      <c r="R44" s="317"/>
      <c r="S44" s="317"/>
      <c r="T44" s="317"/>
      <c r="U44" s="318" t="s">
        <v>81</v>
      </c>
      <c r="V44" s="317"/>
      <c r="W44" s="317"/>
      <c r="X44" s="316"/>
      <c r="Y44" s="315"/>
      <c r="Z44" s="315"/>
    </row>
    <row r="45" spans="6:26" s="304" customFormat="1" ht="12" outlineLevel="3">
      <c r="F45" s="313">
        <v>14</v>
      </c>
      <c r="G45" s="312" t="s">
        <v>47</v>
      </c>
      <c r="H45" s="305" t="s">
        <v>131</v>
      </c>
      <c r="I45" s="305"/>
      <c r="J45" s="306" t="s">
        <v>132</v>
      </c>
      <c r="K45" s="312" t="s">
        <v>46</v>
      </c>
      <c r="L45" s="311">
        <v>0.26197692750000001</v>
      </c>
      <c r="M45" s="310">
        <v>0</v>
      </c>
      <c r="N45" s="311">
        <f>L45*(1+M45/100)</f>
        <v>0.26197692750000001</v>
      </c>
      <c r="O45" s="310">
        <v>43280.505223295761</v>
      </c>
      <c r="P45" s="307">
        <f>N45*O45</f>
        <v>11338.493779046725</v>
      </c>
      <c r="Q45" s="309">
        <v>1.0606199999999999</v>
      </c>
      <c r="R45" s="308">
        <f>N45*Q45</f>
        <v>0.27785796884504999</v>
      </c>
      <c r="S45" s="309"/>
      <c r="T45" s="308">
        <f>N45*S45</f>
        <v>0</v>
      </c>
      <c r="U45" s="307">
        <v>21</v>
      </c>
      <c r="V45" s="307">
        <f>P45*(U45/100)</f>
        <v>2381.0836935998122</v>
      </c>
      <c r="W45" s="307">
        <f>P45+V45</f>
        <v>13719.577472646537</v>
      </c>
      <c r="X45" s="306"/>
      <c r="Y45" s="305" t="s">
        <v>110</v>
      </c>
      <c r="Z45" s="305" t="s">
        <v>45</v>
      </c>
    </row>
    <row r="46" spans="6:26" s="314" customFormat="1" ht="11.25" outlineLevel="4">
      <c r="F46" s="323"/>
      <c r="G46" s="315"/>
      <c r="H46" s="315"/>
      <c r="I46" s="315"/>
      <c r="J46" s="316" t="s">
        <v>133</v>
      </c>
      <c r="K46" s="315"/>
      <c r="L46" s="322">
        <v>0.26197692750000001</v>
      </c>
      <c r="M46" s="317"/>
      <c r="N46" s="321"/>
      <c r="O46" s="317"/>
      <c r="P46" s="320"/>
      <c r="Q46" s="319"/>
      <c r="R46" s="317"/>
      <c r="S46" s="317"/>
      <c r="T46" s="317"/>
      <c r="U46" s="318" t="s">
        <v>81</v>
      </c>
      <c r="V46" s="317"/>
      <c r="W46" s="317"/>
      <c r="X46" s="316"/>
      <c r="Y46" s="315"/>
      <c r="Z46" s="315"/>
    </row>
    <row r="47" spans="6:26" s="304" customFormat="1" ht="12" outlineLevel="3">
      <c r="F47" s="313">
        <v>15</v>
      </c>
      <c r="G47" s="312" t="s">
        <v>47</v>
      </c>
      <c r="H47" s="305" t="s">
        <v>134</v>
      </c>
      <c r="I47" s="305"/>
      <c r="J47" s="306" t="s">
        <v>135</v>
      </c>
      <c r="K47" s="312" t="s">
        <v>51</v>
      </c>
      <c r="L47" s="311">
        <v>4.5849600000000006</v>
      </c>
      <c r="M47" s="310">
        <v>0</v>
      </c>
      <c r="N47" s="311">
        <f>L47*(1+M47/100)</f>
        <v>4.5849600000000006</v>
      </c>
      <c r="O47" s="310">
        <v>656.83799245167995</v>
      </c>
      <c r="P47" s="307">
        <f>N47*O47</f>
        <v>3011.5759218712551</v>
      </c>
      <c r="Q47" s="309">
        <v>2.9399999999999999E-3</v>
      </c>
      <c r="R47" s="308">
        <f>N47*Q47</f>
        <v>1.3479782400000001E-2</v>
      </c>
      <c r="S47" s="309"/>
      <c r="T47" s="308">
        <f>N47*S47</f>
        <v>0</v>
      </c>
      <c r="U47" s="307">
        <v>21</v>
      </c>
      <c r="V47" s="307">
        <f>P47*(U47/100)</f>
        <v>632.43094359296356</v>
      </c>
      <c r="W47" s="307">
        <f>P47+V47</f>
        <v>3644.0068654642187</v>
      </c>
      <c r="X47" s="306"/>
      <c r="Y47" s="305" t="s">
        <v>110</v>
      </c>
      <c r="Z47" s="305" t="s">
        <v>45</v>
      </c>
    </row>
    <row r="48" spans="6:26" s="314" customFormat="1" ht="11.25" outlineLevel="4">
      <c r="F48" s="323"/>
      <c r="G48" s="315"/>
      <c r="H48" s="315"/>
      <c r="I48" s="315"/>
      <c r="J48" s="316" t="s">
        <v>136</v>
      </c>
      <c r="K48" s="315"/>
      <c r="L48" s="322">
        <v>4.5849600000000006</v>
      </c>
      <c r="M48" s="317"/>
      <c r="N48" s="321"/>
      <c r="O48" s="317"/>
      <c r="P48" s="320"/>
      <c r="Q48" s="319"/>
      <c r="R48" s="317"/>
      <c r="S48" s="317"/>
      <c r="T48" s="317"/>
      <c r="U48" s="318" t="s">
        <v>81</v>
      </c>
      <c r="V48" s="317"/>
      <c r="W48" s="317"/>
      <c r="X48" s="316"/>
      <c r="Y48" s="315"/>
      <c r="Z48" s="315"/>
    </row>
    <row r="49" spans="6:26" s="304" customFormat="1" ht="12" outlineLevel="3">
      <c r="F49" s="313">
        <v>16</v>
      </c>
      <c r="G49" s="312" t="s">
        <v>47</v>
      </c>
      <c r="H49" s="305" t="s">
        <v>137</v>
      </c>
      <c r="I49" s="305"/>
      <c r="J49" s="306" t="s">
        <v>138</v>
      </c>
      <c r="K49" s="312" t="s">
        <v>51</v>
      </c>
      <c r="L49" s="311">
        <v>4.585</v>
      </c>
      <c r="M49" s="310">
        <v>0</v>
      </c>
      <c r="N49" s="311">
        <f>L49*(1+M49/100)</f>
        <v>4.585</v>
      </c>
      <c r="O49" s="310">
        <v>136.59853798976002</v>
      </c>
      <c r="P49" s="307">
        <f>N49*O49</f>
        <v>626.30429668304964</v>
      </c>
      <c r="Q49" s="309"/>
      <c r="R49" s="308">
        <f>N49*Q49</f>
        <v>0</v>
      </c>
      <c r="S49" s="309"/>
      <c r="T49" s="308">
        <f>N49*S49</f>
        <v>0</v>
      </c>
      <c r="U49" s="307">
        <v>21</v>
      </c>
      <c r="V49" s="307">
        <f>P49*(U49/100)</f>
        <v>131.52390230344042</v>
      </c>
      <c r="W49" s="307">
        <f>P49+V49</f>
        <v>757.82819898649007</v>
      </c>
      <c r="X49" s="306"/>
      <c r="Y49" s="305" t="s">
        <v>110</v>
      </c>
      <c r="Z49" s="305" t="s">
        <v>45</v>
      </c>
    </row>
    <row r="50" spans="6:26" s="304" customFormat="1" ht="24" outlineLevel="3">
      <c r="F50" s="313">
        <v>18</v>
      </c>
      <c r="G50" s="312" t="s">
        <v>47</v>
      </c>
      <c r="H50" s="305" t="s">
        <v>139</v>
      </c>
      <c r="I50" s="305"/>
      <c r="J50" s="306" t="s">
        <v>140</v>
      </c>
      <c r="K50" s="312" t="s">
        <v>50</v>
      </c>
      <c r="L50" s="311">
        <v>1.5417600000000002</v>
      </c>
      <c r="M50" s="310">
        <v>0</v>
      </c>
      <c r="N50" s="311">
        <f>L50*(1+M50/100)</f>
        <v>1.5417600000000002</v>
      </c>
      <c r="O50" s="310">
        <v>2218.839926226</v>
      </c>
      <c r="P50" s="307">
        <f>N50*O50</f>
        <v>3420.9186446581984</v>
      </c>
      <c r="Q50" s="309">
        <v>2.16</v>
      </c>
      <c r="R50" s="308">
        <f>N50*Q50</f>
        <v>3.3302016000000005</v>
      </c>
      <c r="S50" s="309"/>
      <c r="T50" s="308">
        <f>N50*S50</f>
        <v>0</v>
      </c>
      <c r="U50" s="307">
        <v>21</v>
      </c>
      <c r="V50" s="307">
        <f>P50*(U50/100)</f>
        <v>718.39291537822169</v>
      </c>
      <c r="W50" s="307">
        <f>P50+V50</f>
        <v>4139.3115600364199</v>
      </c>
      <c r="X50" s="306"/>
      <c r="Y50" s="305" t="s">
        <v>110</v>
      </c>
      <c r="Z50" s="305" t="s">
        <v>45</v>
      </c>
    </row>
    <row r="51" spans="6:26" s="314" customFormat="1" ht="11.25" outlineLevel="4">
      <c r="F51" s="323"/>
      <c r="G51" s="315"/>
      <c r="H51" s="315"/>
      <c r="I51" s="315"/>
      <c r="J51" s="316" t="s">
        <v>123</v>
      </c>
      <c r="K51" s="315"/>
      <c r="L51" s="322">
        <v>0</v>
      </c>
      <c r="M51" s="317"/>
      <c r="N51" s="321"/>
      <c r="O51" s="317"/>
      <c r="P51" s="320"/>
      <c r="Q51" s="319"/>
      <c r="R51" s="317"/>
      <c r="S51" s="317"/>
      <c r="T51" s="317"/>
      <c r="U51" s="318" t="s">
        <v>81</v>
      </c>
      <c r="V51" s="317"/>
      <c r="W51" s="317"/>
      <c r="X51" s="316"/>
      <c r="Y51" s="315"/>
      <c r="Z51" s="315"/>
    </row>
    <row r="52" spans="6:26" s="314" customFormat="1" ht="11.25" outlineLevel="4">
      <c r="F52" s="323"/>
      <c r="G52" s="315"/>
      <c r="H52" s="315"/>
      <c r="I52" s="315"/>
      <c r="J52" s="316" t="s">
        <v>141</v>
      </c>
      <c r="K52" s="315"/>
      <c r="L52" s="322">
        <v>1.5417600000000002</v>
      </c>
      <c r="M52" s="317"/>
      <c r="N52" s="321"/>
      <c r="O52" s="317"/>
      <c r="P52" s="320"/>
      <c r="Q52" s="319"/>
      <c r="R52" s="317"/>
      <c r="S52" s="317"/>
      <c r="T52" s="317"/>
      <c r="U52" s="318" t="s">
        <v>81</v>
      </c>
      <c r="V52" s="317"/>
      <c r="W52" s="317"/>
      <c r="X52" s="316"/>
      <c r="Y52" s="315"/>
      <c r="Z52" s="315"/>
    </row>
    <row r="53" spans="6:26" s="304" customFormat="1" ht="24" outlineLevel="3">
      <c r="F53" s="313">
        <v>19</v>
      </c>
      <c r="G53" s="312" t="s">
        <v>47</v>
      </c>
      <c r="H53" s="305" t="s">
        <v>142</v>
      </c>
      <c r="I53" s="305"/>
      <c r="J53" s="306" t="s">
        <v>143</v>
      </c>
      <c r="K53" s="312" t="s">
        <v>50</v>
      </c>
      <c r="L53" s="311">
        <v>0.96360000000000012</v>
      </c>
      <c r="M53" s="310">
        <v>0</v>
      </c>
      <c r="N53" s="311">
        <f>L53*(1+M53/100)</f>
        <v>0.96360000000000012</v>
      </c>
      <c r="O53" s="310">
        <v>1136.8240753124001</v>
      </c>
      <c r="P53" s="307">
        <f>N53*O53</f>
        <v>1095.4436789710289</v>
      </c>
      <c r="Q53" s="309">
        <v>1.98</v>
      </c>
      <c r="R53" s="308">
        <f>N53*Q53</f>
        <v>1.9079280000000003</v>
      </c>
      <c r="S53" s="309"/>
      <c r="T53" s="308">
        <f>N53*S53</f>
        <v>0</v>
      </c>
      <c r="U53" s="307">
        <v>21</v>
      </c>
      <c r="V53" s="307">
        <f>P53*(U53/100)</f>
        <v>230.04317258391606</v>
      </c>
      <c r="W53" s="307">
        <f>P53+V53</f>
        <v>1325.4868515549449</v>
      </c>
      <c r="X53" s="306"/>
      <c r="Y53" s="305" t="s">
        <v>110</v>
      </c>
      <c r="Z53" s="305" t="s">
        <v>45</v>
      </c>
    </row>
    <row r="54" spans="6:26" s="314" customFormat="1" ht="11.25" outlineLevel="4">
      <c r="F54" s="323"/>
      <c r="G54" s="315"/>
      <c r="H54" s="315"/>
      <c r="I54" s="315"/>
      <c r="J54" s="316" t="s">
        <v>123</v>
      </c>
      <c r="K54" s="315"/>
      <c r="L54" s="322">
        <v>0</v>
      </c>
      <c r="M54" s="317"/>
      <c r="N54" s="321"/>
      <c r="O54" s="317"/>
      <c r="P54" s="320"/>
      <c r="Q54" s="319"/>
      <c r="R54" s="317"/>
      <c r="S54" s="317"/>
      <c r="T54" s="317"/>
      <c r="U54" s="318" t="s">
        <v>81</v>
      </c>
      <c r="V54" s="317"/>
      <c r="W54" s="317"/>
      <c r="X54" s="316"/>
      <c r="Y54" s="315"/>
      <c r="Z54" s="315"/>
    </row>
    <row r="55" spans="6:26" s="314" customFormat="1" ht="11.25" outlineLevel="4">
      <c r="F55" s="323"/>
      <c r="G55" s="315"/>
      <c r="H55" s="315"/>
      <c r="I55" s="315"/>
      <c r="J55" s="316" t="s">
        <v>144</v>
      </c>
      <c r="K55" s="315"/>
      <c r="L55" s="322">
        <v>0.96360000000000012</v>
      </c>
      <c r="M55" s="317"/>
      <c r="N55" s="321"/>
      <c r="O55" s="317"/>
      <c r="P55" s="320"/>
      <c r="Q55" s="319"/>
      <c r="R55" s="317"/>
      <c r="S55" s="317"/>
      <c r="T55" s="317"/>
      <c r="U55" s="318" t="s">
        <v>81</v>
      </c>
      <c r="V55" s="317"/>
      <c r="W55" s="317"/>
      <c r="X55" s="316"/>
      <c r="Y55" s="315"/>
      <c r="Z55" s="315"/>
    </row>
    <row r="56" spans="6:26" s="304" customFormat="1" ht="24" outlineLevel="3">
      <c r="F56" s="313">
        <v>302</v>
      </c>
      <c r="G56" s="312" t="s">
        <v>47</v>
      </c>
      <c r="H56" s="305" t="s">
        <v>145</v>
      </c>
      <c r="I56" s="305"/>
      <c r="J56" s="306" t="s">
        <v>146</v>
      </c>
      <c r="K56" s="312" t="s">
        <v>51</v>
      </c>
      <c r="L56" s="311">
        <v>27.285000000000004</v>
      </c>
      <c r="M56" s="310">
        <v>0</v>
      </c>
      <c r="N56" s="311">
        <f>L56*(1+M56/100)</f>
        <v>27.285000000000004</v>
      </c>
      <c r="O56" s="310">
        <v>3150.0021898977457</v>
      </c>
      <c r="P56" s="307">
        <f>N56*O56</f>
        <v>85947.809751360008</v>
      </c>
      <c r="Q56" s="309">
        <v>1.2381500000000001</v>
      </c>
      <c r="R56" s="308">
        <f>N56*Q56</f>
        <v>33.782922750000004</v>
      </c>
      <c r="S56" s="309"/>
      <c r="T56" s="308">
        <f>N56*S56</f>
        <v>0</v>
      </c>
      <c r="U56" s="307">
        <v>21</v>
      </c>
      <c r="V56" s="307">
        <f>P56*(U56/100)</f>
        <v>18049.040047785602</v>
      </c>
      <c r="W56" s="307">
        <f>P56+V56</f>
        <v>103996.84979914561</v>
      </c>
      <c r="X56" s="306"/>
      <c r="Y56" s="305" t="s">
        <v>110</v>
      </c>
      <c r="Z56" s="305" t="s">
        <v>45</v>
      </c>
    </row>
    <row r="57" spans="6:26" s="314" customFormat="1" ht="11.25" outlineLevel="4">
      <c r="F57" s="323"/>
      <c r="G57" s="315"/>
      <c r="H57" s="315"/>
      <c r="I57" s="315"/>
      <c r="J57" s="316" t="s">
        <v>147</v>
      </c>
      <c r="K57" s="315"/>
      <c r="L57" s="322">
        <v>27.285000000000004</v>
      </c>
      <c r="M57" s="317"/>
      <c r="N57" s="321"/>
      <c r="O57" s="317"/>
      <c r="P57" s="320"/>
      <c r="Q57" s="319"/>
      <c r="R57" s="317"/>
      <c r="S57" s="317"/>
      <c r="T57" s="317"/>
      <c r="U57" s="318" t="s">
        <v>81</v>
      </c>
      <c r="V57" s="317"/>
      <c r="W57" s="317"/>
      <c r="X57" s="316"/>
      <c r="Y57" s="315"/>
      <c r="Z57" s="315"/>
    </row>
    <row r="58" spans="6:26" s="304" customFormat="1" ht="12" outlineLevel="3">
      <c r="F58" s="313">
        <v>303</v>
      </c>
      <c r="G58" s="312" t="s">
        <v>47</v>
      </c>
      <c r="H58" s="305" t="s">
        <v>53</v>
      </c>
      <c r="I58" s="305"/>
      <c r="J58" s="306" t="s">
        <v>52</v>
      </c>
      <c r="K58" s="312" t="s">
        <v>46</v>
      </c>
      <c r="L58" s="311">
        <v>0.20201813999999998</v>
      </c>
      <c r="M58" s="310">
        <v>0</v>
      </c>
      <c r="N58" s="311">
        <f>L58*(1+M58/100)</f>
        <v>0.20201813999999998</v>
      </c>
      <c r="O58" s="310">
        <v>52799.996846536509</v>
      </c>
      <c r="P58" s="307">
        <f>N58*O58</f>
        <v>10666.55715494317</v>
      </c>
      <c r="Q58" s="309">
        <v>1.0593999999999999</v>
      </c>
      <c r="R58" s="308">
        <f>N58*Q58</f>
        <v>0.21401801751599997</v>
      </c>
      <c r="S58" s="309"/>
      <c r="T58" s="308">
        <f>N58*S58</f>
        <v>0</v>
      </c>
      <c r="U58" s="307">
        <v>21</v>
      </c>
      <c r="V58" s="307">
        <f>P58*(U58/100)</f>
        <v>2239.9770025380653</v>
      </c>
      <c r="W58" s="307">
        <f>P58+V58</f>
        <v>12906.534157481236</v>
      </c>
      <c r="X58" s="306"/>
      <c r="Y58" s="305" t="s">
        <v>110</v>
      </c>
      <c r="Z58" s="305" t="s">
        <v>45</v>
      </c>
    </row>
    <row r="59" spans="6:26" s="314" customFormat="1" ht="11.25" outlineLevel="4">
      <c r="F59" s="323"/>
      <c r="G59" s="315"/>
      <c r="H59" s="315"/>
      <c r="I59" s="315"/>
      <c r="J59" s="316" t="s">
        <v>148</v>
      </c>
      <c r="K59" s="315"/>
      <c r="L59" s="322">
        <v>0</v>
      </c>
      <c r="M59" s="317"/>
      <c r="N59" s="321"/>
      <c r="O59" s="317"/>
      <c r="P59" s="320"/>
      <c r="Q59" s="319"/>
      <c r="R59" s="317"/>
      <c r="S59" s="317"/>
      <c r="T59" s="317"/>
      <c r="U59" s="318" t="s">
        <v>81</v>
      </c>
      <c r="V59" s="317"/>
      <c r="W59" s="317"/>
      <c r="X59" s="316"/>
      <c r="Y59" s="315"/>
      <c r="Z59" s="315"/>
    </row>
    <row r="60" spans="6:26" s="314" customFormat="1" ht="11.25" outlineLevel="4">
      <c r="F60" s="323"/>
      <c r="G60" s="315"/>
      <c r="H60" s="315"/>
      <c r="I60" s="315"/>
      <c r="J60" s="316" t="s">
        <v>149</v>
      </c>
      <c r="K60" s="315"/>
      <c r="L60" s="322">
        <v>0.20201813999999998</v>
      </c>
      <c r="M60" s="317"/>
      <c r="N60" s="321"/>
      <c r="O60" s="317"/>
      <c r="P60" s="320"/>
      <c r="Q60" s="319"/>
      <c r="R60" s="317"/>
      <c r="S60" s="317"/>
      <c r="T60" s="317"/>
      <c r="U60" s="318" t="s">
        <v>81</v>
      </c>
      <c r="V60" s="317"/>
      <c r="W60" s="317"/>
      <c r="X60" s="316"/>
      <c r="Y60" s="315"/>
      <c r="Z60" s="315"/>
    </row>
    <row r="61" spans="6:26" s="295" customFormat="1" ht="12.75" customHeight="1" outlineLevel="3">
      <c r="F61" s="303"/>
      <c r="G61" s="296"/>
      <c r="H61" s="296"/>
      <c r="I61" s="296"/>
      <c r="J61" s="302"/>
      <c r="K61" s="296"/>
      <c r="L61" s="301"/>
      <c r="M61" s="297"/>
      <c r="N61" s="301"/>
      <c r="O61" s="297"/>
      <c r="P61" s="300"/>
      <c r="Q61" s="299"/>
      <c r="R61" s="297"/>
      <c r="S61" s="297"/>
      <c r="T61" s="297"/>
      <c r="U61" s="298" t="s">
        <v>81</v>
      </c>
      <c r="V61" s="297"/>
      <c r="W61" s="297"/>
      <c r="X61" s="297"/>
      <c r="Y61" s="296"/>
      <c r="Z61" s="296"/>
    </row>
    <row r="62" spans="6:26" s="324" customFormat="1" ht="16.5" customHeight="1" outlineLevel="2">
      <c r="F62" s="333"/>
      <c r="G62" s="331"/>
      <c r="H62" s="332"/>
      <c r="I62" s="332"/>
      <c r="J62" s="332" t="s">
        <v>150</v>
      </c>
      <c r="K62" s="331"/>
      <c r="L62" s="330"/>
      <c r="M62" s="328"/>
      <c r="N62" s="330"/>
      <c r="O62" s="328"/>
      <c r="P62" s="265">
        <f>SUBTOTAL(9,P63:P74)</f>
        <v>210296.91011488406</v>
      </c>
      <c r="Q62" s="329"/>
      <c r="R62" s="266">
        <f>SUBTOTAL(9,R63:R74)</f>
        <v>24.169028535000002</v>
      </c>
      <c r="S62" s="328"/>
      <c r="T62" s="266">
        <f>SUBTOTAL(9,T63:T74)</f>
        <v>0</v>
      </c>
      <c r="U62" s="327" t="s">
        <v>81</v>
      </c>
      <c r="V62" s="265">
        <f>SUBTOTAL(9,V63:V74)</f>
        <v>44162.351124125656</v>
      </c>
      <c r="W62" s="265">
        <f>SUBTOTAL(9,W63:W74)</f>
        <v>254459.26123900971</v>
      </c>
      <c r="X62" s="326"/>
      <c r="Y62" s="325"/>
      <c r="Z62" s="325"/>
    </row>
    <row r="63" spans="6:26" s="304" customFormat="1" ht="24" outlineLevel="3">
      <c r="F63" s="313">
        <v>21</v>
      </c>
      <c r="G63" s="312" t="s">
        <v>47</v>
      </c>
      <c r="H63" s="305" t="s">
        <v>151</v>
      </c>
      <c r="I63" s="305"/>
      <c r="J63" s="306" t="s">
        <v>152</v>
      </c>
      <c r="K63" s="312" t="s">
        <v>51</v>
      </c>
      <c r="L63" s="311">
        <v>68.212500000000006</v>
      </c>
      <c r="M63" s="310">
        <v>0</v>
      </c>
      <c r="N63" s="311">
        <f>L63*(1+M63/100)</f>
        <v>68.212500000000006</v>
      </c>
      <c r="O63" s="310">
        <v>3008.2547056274402</v>
      </c>
      <c r="P63" s="307">
        <f>N63*O63</f>
        <v>205200.57410761178</v>
      </c>
      <c r="Q63" s="309">
        <v>0.34251999999999999</v>
      </c>
      <c r="R63" s="308">
        <f>N63*Q63</f>
        <v>23.364145500000003</v>
      </c>
      <c r="S63" s="309"/>
      <c r="T63" s="308">
        <f>N63*S63</f>
        <v>0</v>
      </c>
      <c r="U63" s="307">
        <v>21</v>
      </c>
      <c r="V63" s="307">
        <f>P63*(U63/100)</f>
        <v>43092.120562598473</v>
      </c>
      <c r="W63" s="307">
        <f>P63+V63</f>
        <v>248292.69467021024</v>
      </c>
      <c r="X63" s="306"/>
      <c r="Y63" s="305" t="s">
        <v>110</v>
      </c>
      <c r="Z63" s="305" t="s">
        <v>153</v>
      </c>
    </row>
    <row r="64" spans="6:26" s="314" customFormat="1" ht="11.25" outlineLevel="4">
      <c r="F64" s="323"/>
      <c r="G64" s="315"/>
      <c r="H64" s="315"/>
      <c r="I64" s="315"/>
      <c r="J64" s="316" t="s">
        <v>154</v>
      </c>
      <c r="K64" s="315"/>
      <c r="L64" s="322">
        <v>68.212500000000006</v>
      </c>
      <c r="M64" s="317"/>
      <c r="N64" s="321"/>
      <c r="O64" s="317"/>
      <c r="P64" s="320"/>
      <c r="Q64" s="319"/>
      <c r="R64" s="317"/>
      <c r="S64" s="317"/>
      <c r="T64" s="317"/>
      <c r="U64" s="318" t="s">
        <v>81</v>
      </c>
      <c r="V64" s="317"/>
      <c r="W64" s="317"/>
      <c r="X64" s="316"/>
      <c r="Y64" s="315"/>
      <c r="Z64" s="315"/>
    </row>
    <row r="65" spans="6:26" s="304" customFormat="1" ht="24" outlineLevel="3">
      <c r="F65" s="313">
        <v>24</v>
      </c>
      <c r="G65" s="312" t="s">
        <v>47</v>
      </c>
      <c r="H65" s="305" t="s">
        <v>155</v>
      </c>
      <c r="I65" s="305"/>
      <c r="J65" s="306" t="s">
        <v>156</v>
      </c>
      <c r="K65" s="312" t="s">
        <v>51</v>
      </c>
      <c r="L65" s="311">
        <v>1.0402499999999999</v>
      </c>
      <c r="M65" s="310">
        <v>0</v>
      </c>
      <c r="N65" s="311">
        <f>L65*(1+M65/100)</f>
        <v>1.0402499999999999</v>
      </c>
      <c r="O65" s="310">
        <v>1447.2905354320003</v>
      </c>
      <c r="P65" s="307">
        <f>N65*O65</f>
        <v>1505.5439794831382</v>
      </c>
      <c r="Q65" s="309">
        <v>0.26878000000000002</v>
      </c>
      <c r="R65" s="308">
        <f>N65*Q65</f>
        <v>0.279598395</v>
      </c>
      <c r="S65" s="309"/>
      <c r="T65" s="308">
        <f>N65*S65</f>
        <v>0</v>
      </c>
      <c r="U65" s="307">
        <v>21</v>
      </c>
      <c r="V65" s="307">
        <f>P65*(U65/100)</f>
        <v>316.164235691459</v>
      </c>
      <c r="W65" s="307">
        <f>P65+V65</f>
        <v>1821.7082151745972</v>
      </c>
      <c r="X65" s="306"/>
      <c r="Y65" s="305" t="s">
        <v>110</v>
      </c>
      <c r="Z65" s="305" t="s">
        <v>153</v>
      </c>
    </row>
    <row r="66" spans="6:26" s="314" customFormat="1" ht="11.25" outlineLevel="4">
      <c r="F66" s="323"/>
      <c r="G66" s="315"/>
      <c r="H66" s="315"/>
      <c r="I66" s="315"/>
      <c r="J66" s="316" t="s">
        <v>157</v>
      </c>
      <c r="K66" s="315"/>
      <c r="L66" s="322">
        <v>0</v>
      </c>
      <c r="M66" s="317"/>
      <c r="N66" s="321"/>
      <c r="O66" s="317"/>
      <c r="P66" s="320"/>
      <c r="Q66" s="319"/>
      <c r="R66" s="317"/>
      <c r="S66" s="317"/>
      <c r="T66" s="317"/>
      <c r="U66" s="318" t="s">
        <v>81</v>
      </c>
      <c r="V66" s="317"/>
      <c r="W66" s="317"/>
      <c r="X66" s="316"/>
      <c r="Y66" s="315"/>
      <c r="Z66" s="315"/>
    </row>
    <row r="67" spans="6:26" s="314" customFormat="1" ht="11.25" outlineLevel="4">
      <c r="F67" s="323"/>
      <c r="G67" s="315"/>
      <c r="H67" s="315"/>
      <c r="I67" s="315"/>
      <c r="J67" s="316" t="s">
        <v>158</v>
      </c>
      <c r="K67" s="315"/>
      <c r="L67" s="322">
        <v>1.0402499999999999</v>
      </c>
      <c r="M67" s="317"/>
      <c r="N67" s="321"/>
      <c r="O67" s="317"/>
      <c r="P67" s="320"/>
      <c r="Q67" s="319"/>
      <c r="R67" s="317"/>
      <c r="S67" s="317"/>
      <c r="T67" s="317"/>
      <c r="U67" s="318" t="s">
        <v>81</v>
      </c>
      <c r="V67" s="317"/>
      <c r="W67" s="317"/>
      <c r="X67" s="316"/>
      <c r="Y67" s="315"/>
      <c r="Z67" s="315"/>
    </row>
    <row r="68" spans="6:26" s="304" customFormat="1" ht="24" outlineLevel="3">
      <c r="F68" s="313">
        <v>25</v>
      </c>
      <c r="G68" s="312" t="s">
        <v>47</v>
      </c>
      <c r="H68" s="305" t="s">
        <v>159</v>
      </c>
      <c r="I68" s="305"/>
      <c r="J68" s="306" t="s">
        <v>160</v>
      </c>
      <c r="K68" s="312" t="s">
        <v>51</v>
      </c>
      <c r="L68" s="311">
        <v>2.0804999999999998</v>
      </c>
      <c r="M68" s="310">
        <v>0</v>
      </c>
      <c r="N68" s="311">
        <f>L68*(1+M68/100)</f>
        <v>2.0804999999999998</v>
      </c>
      <c r="O68" s="310">
        <v>974.54505377967996</v>
      </c>
      <c r="P68" s="307">
        <f>N68*O68</f>
        <v>2027.5409843886239</v>
      </c>
      <c r="Q68" s="309">
        <v>0.158</v>
      </c>
      <c r="R68" s="308">
        <f>N68*Q68</f>
        <v>0.32871899999999998</v>
      </c>
      <c r="S68" s="309"/>
      <c r="T68" s="308">
        <f>N68*S68</f>
        <v>0</v>
      </c>
      <c r="U68" s="307">
        <v>21</v>
      </c>
      <c r="V68" s="307">
        <f>P68*(U68/100)</f>
        <v>425.78360672161102</v>
      </c>
      <c r="W68" s="307">
        <f>P68+V68</f>
        <v>2453.3245911102349</v>
      </c>
      <c r="X68" s="306"/>
      <c r="Y68" s="305" t="s">
        <v>110</v>
      </c>
      <c r="Z68" s="305" t="s">
        <v>153</v>
      </c>
    </row>
    <row r="69" spans="6:26" s="314" customFormat="1" ht="11.25" outlineLevel="4">
      <c r="F69" s="323"/>
      <c r="G69" s="315"/>
      <c r="H69" s="315"/>
      <c r="I69" s="315"/>
      <c r="J69" s="316" t="s">
        <v>157</v>
      </c>
      <c r="K69" s="315"/>
      <c r="L69" s="322">
        <v>0</v>
      </c>
      <c r="M69" s="317"/>
      <c r="N69" s="321"/>
      <c r="O69" s="317"/>
      <c r="P69" s="320"/>
      <c r="Q69" s="319"/>
      <c r="R69" s="317"/>
      <c r="S69" s="317"/>
      <c r="T69" s="317"/>
      <c r="U69" s="318" t="s">
        <v>81</v>
      </c>
      <c r="V69" s="317"/>
      <c r="W69" s="317"/>
      <c r="X69" s="316"/>
      <c r="Y69" s="315"/>
      <c r="Z69" s="315"/>
    </row>
    <row r="70" spans="6:26" s="314" customFormat="1" ht="11.25" outlineLevel="4">
      <c r="F70" s="323"/>
      <c r="G70" s="315"/>
      <c r="H70" s="315"/>
      <c r="I70" s="315"/>
      <c r="J70" s="316" t="s">
        <v>161</v>
      </c>
      <c r="K70" s="315"/>
      <c r="L70" s="322">
        <v>2.0804999999999998</v>
      </c>
      <c r="M70" s="317"/>
      <c r="N70" s="321"/>
      <c r="O70" s="317"/>
      <c r="P70" s="320"/>
      <c r="Q70" s="319"/>
      <c r="R70" s="317"/>
      <c r="S70" s="317"/>
      <c r="T70" s="317"/>
      <c r="U70" s="318" t="s">
        <v>81</v>
      </c>
      <c r="V70" s="317"/>
      <c r="W70" s="317"/>
      <c r="X70" s="316"/>
      <c r="Y70" s="315"/>
      <c r="Z70" s="315"/>
    </row>
    <row r="71" spans="6:26" s="304" customFormat="1" ht="12" outlineLevel="3">
      <c r="F71" s="313">
        <v>26</v>
      </c>
      <c r="G71" s="312" t="s">
        <v>47</v>
      </c>
      <c r="H71" s="305" t="s">
        <v>162</v>
      </c>
      <c r="I71" s="305"/>
      <c r="J71" s="306" t="s">
        <v>163</v>
      </c>
      <c r="K71" s="312" t="s">
        <v>51</v>
      </c>
      <c r="L71" s="311">
        <v>2.0804999999999998</v>
      </c>
      <c r="M71" s="310">
        <v>0</v>
      </c>
      <c r="N71" s="311">
        <f>L71*(1+M71/100)</f>
        <v>2.0804999999999998</v>
      </c>
      <c r="O71" s="310">
        <v>751.38238087024001</v>
      </c>
      <c r="P71" s="307">
        <f>N71*O71</f>
        <v>1563.2510434005342</v>
      </c>
      <c r="Q71" s="309">
        <v>9.4479999999999995E-2</v>
      </c>
      <c r="R71" s="308">
        <f>N71*Q71</f>
        <v>0.19656563999999996</v>
      </c>
      <c r="S71" s="309"/>
      <c r="T71" s="308">
        <f>N71*S71</f>
        <v>0</v>
      </c>
      <c r="U71" s="307">
        <v>21</v>
      </c>
      <c r="V71" s="307">
        <f>P71*(U71/100)</f>
        <v>328.28271911411218</v>
      </c>
      <c r="W71" s="307">
        <f>P71+V71</f>
        <v>1891.5337625146462</v>
      </c>
      <c r="X71" s="306"/>
      <c r="Y71" s="305" t="s">
        <v>110</v>
      </c>
      <c r="Z71" s="305" t="s">
        <v>153</v>
      </c>
    </row>
    <row r="72" spans="6:26" s="314" customFormat="1" ht="11.25" outlineLevel="4">
      <c r="F72" s="323"/>
      <c r="G72" s="315"/>
      <c r="H72" s="315"/>
      <c r="I72" s="315"/>
      <c r="J72" s="316" t="s">
        <v>157</v>
      </c>
      <c r="K72" s="315"/>
      <c r="L72" s="322">
        <v>0</v>
      </c>
      <c r="M72" s="317"/>
      <c r="N72" s="321"/>
      <c r="O72" s="317"/>
      <c r="P72" s="320"/>
      <c r="Q72" s="319"/>
      <c r="R72" s="317"/>
      <c r="S72" s="317"/>
      <c r="T72" s="317"/>
      <c r="U72" s="318" t="s">
        <v>81</v>
      </c>
      <c r="V72" s="317"/>
      <c r="W72" s="317"/>
      <c r="X72" s="316"/>
      <c r="Y72" s="315"/>
      <c r="Z72" s="315"/>
    </row>
    <row r="73" spans="6:26" s="314" customFormat="1" ht="11.25" outlineLevel="4">
      <c r="F73" s="323"/>
      <c r="G73" s="315"/>
      <c r="H73" s="315"/>
      <c r="I73" s="315"/>
      <c r="J73" s="316" t="s">
        <v>161</v>
      </c>
      <c r="K73" s="315"/>
      <c r="L73" s="322">
        <v>2.0804999999999998</v>
      </c>
      <c r="M73" s="317"/>
      <c r="N73" s="321"/>
      <c r="O73" s="317"/>
      <c r="P73" s="320"/>
      <c r="Q73" s="319"/>
      <c r="R73" s="317"/>
      <c r="S73" s="317"/>
      <c r="T73" s="317"/>
      <c r="U73" s="318" t="s">
        <v>81</v>
      </c>
      <c r="V73" s="317"/>
      <c r="W73" s="317"/>
      <c r="X73" s="316"/>
      <c r="Y73" s="315"/>
      <c r="Z73" s="315"/>
    </row>
    <row r="74" spans="6:26" s="295" customFormat="1" ht="12.75" customHeight="1" outlineLevel="3">
      <c r="F74" s="303"/>
      <c r="G74" s="296"/>
      <c r="H74" s="296"/>
      <c r="I74" s="296"/>
      <c r="J74" s="302"/>
      <c r="K74" s="296"/>
      <c r="L74" s="301"/>
      <c r="M74" s="297"/>
      <c r="N74" s="301"/>
      <c r="O74" s="297"/>
      <c r="P74" s="300"/>
      <c r="Q74" s="299"/>
      <c r="R74" s="297"/>
      <c r="S74" s="297"/>
      <c r="T74" s="297"/>
      <c r="U74" s="298" t="s">
        <v>81</v>
      </c>
      <c r="V74" s="297"/>
      <c r="W74" s="297"/>
      <c r="X74" s="297"/>
      <c r="Y74" s="296"/>
      <c r="Z74" s="296"/>
    </row>
    <row r="75" spans="6:26" s="324" customFormat="1" ht="16.5" customHeight="1" outlineLevel="2">
      <c r="F75" s="333"/>
      <c r="G75" s="331"/>
      <c r="H75" s="332"/>
      <c r="I75" s="332"/>
      <c r="J75" s="332" t="s">
        <v>164</v>
      </c>
      <c r="K75" s="331"/>
      <c r="L75" s="330"/>
      <c r="M75" s="328"/>
      <c r="N75" s="330"/>
      <c r="O75" s="328"/>
      <c r="P75" s="265">
        <f>SUBTOTAL(9,P76:P81)</f>
        <v>4451.1357585958413</v>
      </c>
      <c r="Q75" s="329"/>
      <c r="R75" s="266">
        <f>SUBTOTAL(9,R76:R81)</f>
        <v>0.28676082749999998</v>
      </c>
      <c r="S75" s="328"/>
      <c r="T75" s="266">
        <f>SUBTOTAL(9,T76:T81)</f>
        <v>0</v>
      </c>
      <c r="U75" s="327" t="s">
        <v>81</v>
      </c>
      <c r="V75" s="265">
        <f>SUBTOTAL(9,V76:V81)</f>
        <v>934.73850930512663</v>
      </c>
      <c r="W75" s="265">
        <f>SUBTOTAL(9,W76:W81)</f>
        <v>5385.8742679009674</v>
      </c>
      <c r="X75" s="326"/>
      <c r="Y75" s="325"/>
      <c r="Z75" s="325"/>
    </row>
    <row r="76" spans="6:26" s="304" customFormat="1" ht="12" outlineLevel="3">
      <c r="F76" s="313">
        <v>59</v>
      </c>
      <c r="G76" s="312" t="s">
        <v>47</v>
      </c>
      <c r="H76" s="305" t="s">
        <v>165</v>
      </c>
      <c r="I76" s="305"/>
      <c r="J76" s="306" t="s">
        <v>166</v>
      </c>
      <c r="K76" s="312" t="s">
        <v>51</v>
      </c>
      <c r="L76" s="311">
        <v>7.2817499999999988</v>
      </c>
      <c r="M76" s="310">
        <v>0</v>
      </c>
      <c r="N76" s="311">
        <f>L76*(1+M76/100)</f>
        <v>7.2817499999999988</v>
      </c>
      <c r="O76" s="310">
        <v>361.02875852159997</v>
      </c>
      <c r="P76" s="307">
        <f>N76*O76</f>
        <v>2628.9211623646602</v>
      </c>
      <c r="Q76" s="309">
        <v>1.7330000000000002E-2</v>
      </c>
      <c r="R76" s="308">
        <f>N76*Q76</f>
        <v>0.12619272749999999</v>
      </c>
      <c r="S76" s="309"/>
      <c r="T76" s="308">
        <f>N76*S76</f>
        <v>0</v>
      </c>
      <c r="U76" s="307">
        <v>21</v>
      </c>
      <c r="V76" s="307">
        <f>P76*(U76/100)</f>
        <v>552.07344409657867</v>
      </c>
      <c r="W76" s="307">
        <f>P76+V76</f>
        <v>3180.9946064612386</v>
      </c>
      <c r="X76" s="306"/>
      <c r="Y76" s="305" t="s">
        <v>110</v>
      </c>
      <c r="Z76" s="305" t="s">
        <v>167</v>
      </c>
    </row>
    <row r="77" spans="6:26" s="314" customFormat="1" ht="11.25" outlineLevel="4">
      <c r="F77" s="323"/>
      <c r="G77" s="315"/>
      <c r="H77" s="315"/>
      <c r="I77" s="315"/>
      <c r="J77" s="316" t="s">
        <v>157</v>
      </c>
      <c r="K77" s="315"/>
      <c r="L77" s="322">
        <v>0</v>
      </c>
      <c r="M77" s="317"/>
      <c r="N77" s="321"/>
      <c r="O77" s="317"/>
      <c r="P77" s="320"/>
      <c r="Q77" s="319"/>
      <c r="R77" s="317"/>
      <c r="S77" s="317"/>
      <c r="T77" s="317"/>
      <c r="U77" s="318" t="s">
        <v>81</v>
      </c>
      <c r="V77" s="317"/>
      <c r="W77" s="317"/>
      <c r="X77" s="316"/>
      <c r="Y77" s="315"/>
      <c r="Z77" s="315"/>
    </row>
    <row r="78" spans="6:26" s="314" customFormat="1" ht="11.25" outlineLevel="4">
      <c r="F78" s="323"/>
      <c r="G78" s="315"/>
      <c r="H78" s="315"/>
      <c r="I78" s="315"/>
      <c r="J78" s="316" t="s">
        <v>168</v>
      </c>
      <c r="K78" s="315"/>
      <c r="L78" s="322">
        <v>7.2817499999999988</v>
      </c>
      <c r="M78" s="317"/>
      <c r="N78" s="321"/>
      <c r="O78" s="317"/>
      <c r="P78" s="320"/>
      <c r="Q78" s="319"/>
      <c r="R78" s="317"/>
      <c r="S78" s="317"/>
      <c r="T78" s="317"/>
      <c r="U78" s="318" t="s">
        <v>81</v>
      </c>
      <c r="V78" s="317"/>
      <c r="W78" s="317"/>
      <c r="X78" s="316"/>
      <c r="Y78" s="315"/>
      <c r="Z78" s="315"/>
    </row>
    <row r="79" spans="6:26" s="304" customFormat="1" ht="24" outlineLevel="3">
      <c r="F79" s="313">
        <v>60</v>
      </c>
      <c r="G79" s="312" t="s">
        <v>47</v>
      </c>
      <c r="H79" s="305" t="s">
        <v>169</v>
      </c>
      <c r="I79" s="305"/>
      <c r="J79" s="306" t="s">
        <v>170</v>
      </c>
      <c r="K79" s="312" t="s">
        <v>51</v>
      </c>
      <c r="L79" s="311">
        <v>21.846</v>
      </c>
      <c r="M79" s="310">
        <v>0</v>
      </c>
      <c r="N79" s="311">
        <f>L79*(1+M79/100)</f>
        <v>21.846</v>
      </c>
      <c r="O79" s="310">
        <v>83.411818924800002</v>
      </c>
      <c r="P79" s="307">
        <f>N79*O79</f>
        <v>1822.2145962311808</v>
      </c>
      <c r="Q79" s="309">
        <v>7.3499999999999998E-3</v>
      </c>
      <c r="R79" s="308">
        <f>N79*Q79</f>
        <v>0.16056809999999999</v>
      </c>
      <c r="S79" s="309"/>
      <c r="T79" s="308">
        <f>N79*S79</f>
        <v>0</v>
      </c>
      <c r="U79" s="307">
        <v>21</v>
      </c>
      <c r="V79" s="307">
        <f>P79*(U79/100)</f>
        <v>382.66506520854796</v>
      </c>
      <c r="W79" s="307">
        <f>P79+V79</f>
        <v>2204.8796614397288</v>
      </c>
      <c r="X79" s="306"/>
      <c r="Y79" s="305" t="s">
        <v>110</v>
      </c>
      <c r="Z79" s="305" t="s">
        <v>167</v>
      </c>
    </row>
    <row r="80" spans="6:26" s="314" customFormat="1" ht="11.25" outlineLevel="4">
      <c r="F80" s="323"/>
      <c r="G80" s="315"/>
      <c r="H80" s="315"/>
      <c r="I80" s="315"/>
      <c r="J80" s="316" t="s">
        <v>171</v>
      </c>
      <c r="K80" s="315"/>
      <c r="L80" s="322">
        <v>21.846</v>
      </c>
      <c r="M80" s="317"/>
      <c r="N80" s="321"/>
      <c r="O80" s="317"/>
      <c r="P80" s="320"/>
      <c r="Q80" s="319"/>
      <c r="R80" s="317"/>
      <c r="S80" s="317"/>
      <c r="T80" s="317"/>
      <c r="U80" s="318" t="s">
        <v>81</v>
      </c>
      <c r="V80" s="317"/>
      <c r="W80" s="317"/>
      <c r="X80" s="316"/>
      <c r="Y80" s="315"/>
      <c r="Z80" s="315"/>
    </row>
    <row r="81" spans="6:26" s="295" customFormat="1" ht="12.75" customHeight="1" outlineLevel="3">
      <c r="F81" s="303"/>
      <c r="G81" s="296"/>
      <c r="H81" s="296"/>
      <c r="I81" s="296"/>
      <c r="J81" s="302"/>
      <c r="K81" s="296"/>
      <c r="L81" s="301"/>
      <c r="M81" s="297"/>
      <c r="N81" s="301"/>
      <c r="O81" s="297"/>
      <c r="P81" s="300"/>
      <c r="Q81" s="299"/>
      <c r="R81" s="297"/>
      <c r="S81" s="297"/>
      <c r="T81" s="297"/>
      <c r="U81" s="298" t="s">
        <v>81</v>
      </c>
      <c r="V81" s="297"/>
      <c r="W81" s="297"/>
      <c r="X81" s="297"/>
      <c r="Y81" s="296"/>
      <c r="Z81" s="296"/>
    </row>
    <row r="82" spans="6:26" s="324" customFormat="1" ht="16.5" customHeight="1" outlineLevel="2">
      <c r="F82" s="333"/>
      <c r="G82" s="331"/>
      <c r="H82" s="332"/>
      <c r="I82" s="332"/>
      <c r="J82" s="332" t="s">
        <v>172</v>
      </c>
      <c r="K82" s="331"/>
      <c r="L82" s="330"/>
      <c r="M82" s="328"/>
      <c r="N82" s="330"/>
      <c r="O82" s="328"/>
      <c r="P82" s="265">
        <f>SUBTOTAL(9,P83:P134)</f>
        <v>7836.1342079427459</v>
      </c>
      <c r="Q82" s="329"/>
      <c r="R82" s="266">
        <f>SUBTOTAL(9,R83:R134)</f>
        <v>2.1592385741410562</v>
      </c>
      <c r="S82" s="328"/>
      <c r="T82" s="266">
        <f>SUBTOTAL(9,T83:T134)</f>
        <v>0</v>
      </c>
      <c r="U82" s="327" t="s">
        <v>81</v>
      </c>
      <c r="V82" s="265">
        <f>SUBTOTAL(9,V83:V134)</f>
        <v>1645.5881836679771</v>
      </c>
      <c r="W82" s="265">
        <f>SUBTOTAL(9,W83:W134)</f>
        <v>9481.7223916107232</v>
      </c>
      <c r="X82" s="326"/>
      <c r="Y82" s="325"/>
      <c r="Z82" s="325"/>
    </row>
    <row r="83" spans="6:26" s="304" customFormat="1" ht="24" outlineLevel="3">
      <c r="F83" s="313">
        <v>65</v>
      </c>
      <c r="G83" s="312" t="s">
        <v>47</v>
      </c>
      <c r="H83" s="305" t="s">
        <v>173</v>
      </c>
      <c r="I83" s="305"/>
      <c r="J83" s="306" t="s">
        <v>174</v>
      </c>
      <c r="K83" s="312" t="s">
        <v>50</v>
      </c>
      <c r="L83" s="311">
        <v>0.40443642499999999</v>
      </c>
      <c r="M83" s="310">
        <v>0</v>
      </c>
      <c r="N83" s="311">
        <f>L83*(1+M83/100)</f>
        <v>0.40443642499999999</v>
      </c>
      <c r="O83" s="310">
        <v>5119.1759879889614</v>
      </c>
      <c r="P83" s="307">
        <f>N83*O83</f>
        <v>2070.3812355280984</v>
      </c>
      <c r="Q83" s="309">
        <v>2.5018699999999998</v>
      </c>
      <c r="R83" s="308">
        <f>N83*Q83</f>
        <v>1.0118473586147498</v>
      </c>
      <c r="S83" s="309"/>
      <c r="T83" s="308">
        <f>N83*S83</f>
        <v>0</v>
      </c>
      <c r="U83" s="307">
        <v>21</v>
      </c>
      <c r="V83" s="307">
        <f>P83*(U83/100)</f>
        <v>434.78005946090065</v>
      </c>
      <c r="W83" s="307">
        <f>P83+V83</f>
        <v>2505.1612949889991</v>
      </c>
      <c r="X83" s="306"/>
      <c r="Y83" s="305" t="s">
        <v>110</v>
      </c>
      <c r="Z83" s="305" t="s">
        <v>175</v>
      </c>
    </row>
    <row r="84" spans="6:26" s="314" customFormat="1" ht="11.25" outlineLevel="4">
      <c r="F84" s="323"/>
      <c r="G84" s="315"/>
      <c r="H84" s="315"/>
      <c r="I84" s="315"/>
      <c r="J84" s="316" t="s">
        <v>123</v>
      </c>
      <c r="K84" s="315"/>
      <c r="L84" s="322">
        <v>0</v>
      </c>
      <c r="M84" s="317"/>
      <c r="N84" s="321"/>
      <c r="O84" s="317"/>
      <c r="P84" s="320"/>
      <c r="Q84" s="319"/>
      <c r="R84" s="317"/>
      <c r="S84" s="317"/>
      <c r="T84" s="317"/>
      <c r="U84" s="318" t="s">
        <v>81</v>
      </c>
      <c r="V84" s="317"/>
      <c r="W84" s="317"/>
      <c r="X84" s="316"/>
      <c r="Y84" s="315"/>
      <c r="Z84" s="315"/>
    </row>
    <row r="85" spans="6:26" s="314" customFormat="1" ht="11.25" outlineLevel="4">
      <c r="F85" s="323"/>
      <c r="G85" s="315"/>
      <c r="H85" s="315"/>
      <c r="I85" s="315"/>
      <c r="J85" s="316" t="s">
        <v>176</v>
      </c>
      <c r="K85" s="315"/>
      <c r="L85" s="322">
        <v>0</v>
      </c>
      <c r="M85" s="317"/>
      <c r="N85" s="321"/>
      <c r="O85" s="317"/>
      <c r="P85" s="320"/>
      <c r="Q85" s="319"/>
      <c r="R85" s="317"/>
      <c r="S85" s="317"/>
      <c r="T85" s="317"/>
      <c r="U85" s="318" t="s">
        <v>81</v>
      </c>
      <c r="V85" s="317"/>
      <c r="W85" s="317"/>
      <c r="X85" s="316"/>
      <c r="Y85" s="315"/>
      <c r="Z85" s="315"/>
    </row>
    <row r="86" spans="6:26" s="314" customFormat="1" ht="11.25" outlineLevel="4">
      <c r="F86" s="323"/>
      <c r="G86" s="315"/>
      <c r="H86" s="315"/>
      <c r="I86" s="315"/>
      <c r="J86" s="316" t="s">
        <v>177</v>
      </c>
      <c r="K86" s="315"/>
      <c r="L86" s="322">
        <v>0.28083282500000001</v>
      </c>
      <c r="M86" s="317"/>
      <c r="N86" s="321"/>
      <c r="O86" s="317"/>
      <c r="P86" s="320"/>
      <c r="Q86" s="319"/>
      <c r="R86" s="317"/>
      <c r="S86" s="317"/>
      <c r="T86" s="317"/>
      <c r="U86" s="318" t="s">
        <v>81</v>
      </c>
      <c r="V86" s="317"/>
      <c r="W86" s="317"/>
      <c r="X86" s="316"/>
      <c r="Y86" s="315"/>
      <c r="Z86" s="315"/>
    </row>
    <row r="87" spans="6:26" s="314" customFormat="1" ht="11.25" outlineLevel="4">
      <c r="F87" s="323"/>
      <c r="G87" s="315"/>
      <c r="H87" s="315"/>
      <c r="I87" s="315"/>
      <c r="J87" s="316" t="s">
        <v>178</v>
      </c>
      <c r="K87" s="315"/>
      <c r="L87" s="322">
        <v>0</v>
      </c>
      <c r="M87" s="317"/>
      <c r="N87" s="321"/>
      <c r="O87" s="317"/>
      <c r="P87" s="320"/>
      <c r="Q87" s="319"/>
      <c r="R87" s="317"/>
      <c r="S87" s="317"/>
      <c r="T87" s="317"/>
      <c r="U87" s="318" t="s">
        <v>81</v>
      </c>
      <c r="V87" s="317"/>
      <c r="W87" s="317"/>
      <c r="X87" s="316"/>
      <c r="Y87" s="315"/>
      <c r="Z87" s="315"/>
    </row>
    <row r="88" spans="6:26" s="314" customFormat="1" ht="11.25" outlineLevel="4">
      <c r="F88" s="323"/>
      <c r="G88" s="315"/>
      <c r="H88" s="315"/>
      <c r="I88" s="315"/>
      <c r="J88" s="316" t="s">
        <v>179</v>
      </c>
      <c r="K88" s="315"/>
      <c r="L88" s="322">
        <v>0.12360359999999998</v>
      </c>
      <c r="M88" s="317"/>
      <c r="N88" s="321"/>
      <c r="O88" s="317"/>
      <c r="P88" s="320"/>
      <c r="Q88" s="319"/>
      <c r="R88" s="317"/>
      <c r="S88" s="317"/>
      <c r="T88" s="317"/>
      <c r="U88" s="318" t="s">
        <v>81</v>
      </c>
      <c r="V88" s="317"/>
      <c r="W88" s="317"/>
      <c r="X88" s="316"/>
      <c r="Y88" s="315"/>
      <c r="Z88" s="315"/>
    </row>
    <row r="89" spans="6:26" s="304" customFormat="1" ht="12" outlineLevel="3">
      <c r="F89" s="313">
        <v>66</v>
      </c>
      <c r="G89" s="312" t="s">
        <v>47</v>
      </c>
      <c r="H89" s="305" t="s">
        <v>180</v>
      </c>
      <c r="I89" s="305"/>
      <c r="J89" s="306" t="s">
        <v>181</v>
      </c>
      <c r="K89" s="312" t="s">
        <v>50</v>
      </c>
      <c r="L89" s="311">
        <v>0.40400000000000003</v>
      </c>
      <c r="M89" s="310">
        <v>0</v>
      </c>
      <c r="N89" s="311">
        <f>L89*(1+M89/100)</f>
        <v>0.40400000000000003</v>
      </c>
      <c r="O89" s="310">
        <v>1275.1625426400001</v>
      </c>
      <c r="P89" s="307">
        <f>N89*O89</f>
        <v>515.16566722656012</v>
      </c>
      <c r="Q89" s="309"/>
      <c r="R89" s="308">
        <f>N89*Q89</f>
        <v>0</v>
      </c>
      <c r="S89" s="309"/>
      <c r="T89" s="308">
        <f>N89*S89</f>
        <v>0</v>
      </c>
      <c r="U89" s="307">
        <v>21</v>
      </c>
      <c r="V89" s="307">
        <f>P89*(U89/100)</f>
        <v>108.18479011757762</v>
      </c>
      <c r="W89" s="307">
        <f>P89+V89</f>
        <v>623.35045734413779</v>
      </c>
      <c r="X89" s="306"/>
      <c r="Y89" s="305" t="s">
        <v>110</v>
      </c>
      <c r="Z89" s="305" t="s">
        <v>175</v>
      </c>
    </row>
    <row r="90" spans="6:26" s="304" customFormat="1" ht="24" outlineLevel="3">
      <c r="F90" s="313">
        <v>67</v>
      </c>
      <c r="G90" s="312" t="s">
        <v>47</v>
      </c>
      <c r="H90" s="305" t="s">
        <v>182</v>
      </c>
      <c r="I90" s="305"/>
      <c r="J90" s="306" t="s">
        <v>183</v>
      </c>
      <c r="K90" s="312" t="s">
        <v>50</v>
      </c>
      <c r="L90" s="311">
        <v>0.40400000000000003</v>
      </c>
      <c r="M90" s="310">
        <v>0</v>
      </c>
      <c r="N90" s="311">
        <f>L90*(1+M90/100)</f>
        <v>0.40400000000000003</v>
      </c>
      <c r="O90" s="310">
        <v>387.27158702400004</v>
      </c>
      <c r="P90" s="307">
        <f>N90*O90</f>
        <v>156.45772115769603</v>
      </c>
      <c r="Q90" s="309"/>
      <c r="R90" s="308">
        <f>N90*Q90</f>
        <v>0</v>
      </c>
      <c r="S90" s="309"/>
      <c r="T90" s="308">
        <f>N90*S90</f>
        <v>0</v>
      </c>
      <c r="U90" s="307">
        <v>21</v>
      </c>
      <c r="V90" s="307">
        <f>P90*(U90/100)</f>
        <v>32.856121443116166</v>
      </c>
      <c r="W90" s="307">
        <f>P90+V90</f>
        <v>189.31384260081219</v>
      </c>
      <c r="X90" s="306"/>
      <c r="Y90" s="305" t="s">
        <v>110</v>
      </c>
      <c r="Z90" s="305" t="s">
        <v>175</v>
      </c>
    </row>
    <row r="91" spans="6:26" s="304" customFormat="1" ht="24" outlineLevel="3">
      <c r="F91" s="313">
        <v>68</v>
      </c>
      <c r="G91" s="312" t="s">
        <v>47</v>
      </c>
      <c r="H91" s="305" t="s">
        <v>184</v>
      </c>
      <c r="I91" s="305"/>
      <c r="J91" s="306" t="s">
        <v>185</v>
      </c>
      <c r="K91" s="312" t="s">
        <v>50</v>
      </c>
      <c r="L91" s="311">
        <v>0.2253145</v>
      </c>
      <c r="M91" s="310">
        <v>0</v>
      </c>
      <c r="N91" s="311">
        <f>L91*(1+M91/100)</f>
        <v>0.2253145</v>
      </c>
      <c r="O91" s="310">
        <v>5133.9364194529589</v>
      </c>
      <c r="P91" s="307">
        <f>N91*O91</f>
        <v>1156.7503173808336</v>
      </c>
      <c r="Q91" s="309">
        <v>2.5018699999999998</v>
      </c>
      <c r="R91" s="308">
        <f>N91*Q91</f>
        <v>0.56370758811499999</v>
      </c>
      <c r="S91" s="309"/>
      <c r="T91" s="308">
        <f>N91*S91</f>
        <v>0</v>
      </c>
      <c r="U91" s="307">
        <v>21</v>
      </c>
      <c r="V91" s="307">
        <f>P91*(U91/100)</f>
        <v>242.91756664997504</v>
      </c>
      <c r="W91" s="307">
        <f>P91+V91</f>
        <v>1399.6678840308086</v>
      </c>
      <c r="X91" s="306"/>
      <c r="Y91" s="305" t="s">
        <v>110</v>
      </c>
      <c r="Z91" s="305" t="s">
        <v>175</v>
      </c>
    </row>
    <row r="92" spans="6:26" s="314" customFormat="1" ht="11.25" outlineLevel="4">
      <c r="F92" s="323"/>
      <c r="G92" s="315"/>
      <c r="H92" s="315"/>
      <c r="I92" s="315"/>
      <c r="J92" s="316" t="s">
        <v>123</v>
      </c>
      <c r="K92" s="315"/>
      <c r="L92" s="322">
        <v>0</v>
      </c>
      <c r="M92" s="317"/>
      <c r="N92" s="321"/>
      <c r="O92" s="317"/>
      <c r="P92" s="320"/>
      <c r="Q92" s="319"/>
      <c r="R92" s="317"/>
      <c r="S92" s="317"/>
      <c r="T92" s="317"/>
      <c r="U92" s="318" t="s">
        <v>81</v>
      </c>
      <c r="V92" s="317"/>
      <c r="W92" s="317"/>
      <c r="X92" s="316"/>
      <c r="Y92" s="315"/>
      <c r="Z92" s="315"/>
    </row>
    <row r="93" spans="6:26" s="314" customFormat="1" ht="11.25" outlineLevel="4">
      <c r="F93" s="323"/>
      <c r="G93" s="315"/>
      <c r="H93" s="315"/>
      <c r="I93" s="315"/>
      <c r="J93" s="316" t="s">
        <v>186</v>
      </c>
      <c r="K93" s="315"/>
      <c r="L93" s="322">
        <v>0</v>
      </c>
      <c r="M93" s="317"/>
      <c r="N93" s="321"/>
      <c r="O93" s="317"/>
      <c r="P93" s="320"/>
      <c r="Q93" s="319"/>
      <c r="R93" s="317"/>
      <c r="S93" s="317"/>
      <c r="T93" s="317"/>
      <c r="U93" s="318" t="s">
        <v>81</v>
      </c>
      <c r="V93" s="317"/>
      <c r="W93" s="317"/>
      <c r="X93" s="316"/>
      <c r="Y93" s="315"/>
      <c r="Z93" s="315"/>
    </row>
    <row r="94" spans="6:26" s="314" customFormat="1" ht="11.25" outlineLevel="4">
      <c r="F94" s="323"/>
      <c r="G94" s="315"/>
      <c r="H94" s="315"/>
      <c r="I94" s="315"/>
      <c r="J94" s="316" t="s">
        <v>187</v>
      </c>
      <c r="K94" s="315"/>
      <c r="L94" s="322">
        <v>0.2253145</v>
      </c>
      <c r="M94" s="317"/>
      <c r="N94" s="321"/>
      <c r="O94" s="317"/>
      <c r="P94" s="320"/>
      <c r="Q94" s="319"/>
      <c r="R94" s="317"/>
      <c r="S94" s="317"/>
      <c r="T94" s="317"/>
      <c r="U94" s="318" t="s">
        <v>81</v>
      </c>
      <c r="V94" s="317"/>
      <c r="W94" s="317"/>
      <c r="X94" s="316"/>
      <c r="Y94" s="315"/>
      <c r="Z94" s="315"/>
    </row>
    <row r="95" spans="6:26" s="304" customFormat="1" ht="12" outlineLevel="3">
      <c r="F95" s="313">
        <v>69</v>
      </c>
      <c r="G95" s="312" t="s">
        <v>47</v>
      </c>
      <c r="H95" s="305" t="s">
        <v>188</v>
      </c>
      <c r="I95" s="305"/>
      <c r="J95" s="306" t="s">
        <v>189</v>
      </c>
      <c r="K95" s="312" t="s">
        <v>50</v>
      </c>
      <c r="L95" s="311">
        <v>0.22500000000000001</v>
      </c>
      <c r="M95" s="310">
        <v>0</v>
      </c>
      <c r="N95" s="311">
        <f>L95*(1+M95/100)</f>
        <v>0.22500000000000001</v>
      </c>
      <c r="O95" s="310">
        <v>637.58127132000004</v>
      </c>
      <c r="P95" s="307">
        <f>N95*O95</f>
        <v>143.455786047</v>
      </c>
      <c r="Q95" s="309"/>
      <c r="R95" s="308">
        <f>N95*Q95</f>
        <v>0</v>
      </c>
      <c r="S95" s="309"/>
      <c r="T95" s="308">
        <f>N95*S95</f>
        <v>0</v>
      </c>
      <c r="U95" s="307">
        <v>21</v>
      </c>
      <c r="V95" s="307">
        <f>P95*(U95/100)</f>
        <v>30.125715069870001</v>
      </c>
      <c r="W95" s="307">
        <f>P95+V95</f>
        <v>173.58150111687002</v>
      </c>
      <c r="X95" s="306"/>
      <c r="Y95" s="305" t="s">
        <v>110</v>
      </c>
      <c r="Z95" s="305" t="s">
        <v>175</v>
      </c>
    </row>
    <row r="96" spans="6:26" s="304" customFormat="1" ht="24" outlineLevel="3">
      <c r="F96" s="313">
        <v>70</v>
      </c>
      <c r="G96" s="312" t="s">
        <v>47</v>
      </c>
      <c r="H96" s="305" t="s">
        <v>190</v>
      </c>
      <c r="I96" s="305"/>
      <c r="J96" s="306" t="s">
        <v>191</v>
      </c>
      <c r="K96" s="312" t="s">
        <v>50</v>
      </c>
      <c r="L96" s="311">
        <v>0.22500000000000001</v>
      </c>
      <c r="M96" s="310">
        <v>0</v>
      </c>
      <c r="N96" s="311">
        <f>L96*(1+M96/100)</f>
        <v>0.22500000000000001</v>
      </c>
      <c r="O96" s="310">
        <v>193.63579351200002</v>
      </c>
      <c r="P96" s="307">
        <f>N96*O96</f>
        <v>43.568053540200005</v>
      </c>
      <c r="Q96" s="309"/>
      <c r="R96" s="308">
        <f>N96*Q96</f>
        <v>0</v>
      </c>
      <c r="S96" s="309"/>
      <c r="T96" s="308">
        <f>N96*S96</f>
        <v>0</v>
      </c>
      <c r="U96" s="307">
        <v>21</v>
      </c>
      <c r="V96" s="307">
        <f>P96*(U96/100)</f>
        <v>9.1492912434420006</v>
      </c>
      <c r="W96" s="307">
        <f>P96+V96</f>
        <v>52.717344783642005</v>
      </c>
      <c r="X96" s="306"/>
      <c r="Y96" s="305" t="s">
        <v>110</v>
      </c>
      <c r="Z96" s="305" t="s">
        <v>175</v>
      </c>
    </row>
    <row r="97" spans="6:26" s="304" customFormat="1" ht="24" outlineLevel="3">
      <c r="F97" s="313">
        <v>71</v>
      </c>
      <c r="G97" s="312" t="s">
        <v>47</v>
      </c>
      <c r="H97" s="305" t="s">
        <v>192</v>
      </c>
      <c r="I97" s="305"/>
      <c r="J97" s="306" t="s">
        <v>193</v>
      </c>
      <c r="K97" s="312" t="s">
        <v>50</v>
      </c>
      <c r="L97" s="311">
        <v>0.2098458</v>
      </c>
      <c r="M97" s="310">
        <v>0</v>
      </c>
      <c r="N97" s="311">
        <f>L97*(1+M97/100)</f>
        <v>0.2098458</v>
      </c>
      <c r="O97" s="310">
        <v>4682.8773530416802</v>
      </c>
      <c r="P97" s="307">
        <f>N97*O97</f>
        <v>982.68214445091382</v>
      </c>
      <c r="Q97" s="309">
        <v>2.5018699999999998</v>
      </c>
      <c r="R97" s="308">
        <f>N97*Q97</f>
        <v>0.525006911646</v>
      </c>
      <c r="S97" s="309"/>
      <c r="T97" s="308">
        <f>N97*S97</f>
        <v>0</v>
      </c>
      <c r="U97" s="307">
        <v>21</v>
      </c>
      <c r="V97" s="307">
        <f>P97*(U97/100)</f>
        <v>206.36325033469188</v>
      </c>
      <c r="W97" s="307">
        <f>P97+V97</f>
        <v>1189.0453947856058</v>
      </c>
      <c r="X97" s="306"/>
      <c r="Y97" s="305" t="s">
        <v>110</v>
      </c>
      <c r="Z97" s="305" t="s">
        <v>175</v>
      </c>
    </row>
    <row r="98" spans="6:26" s="314" customFormat="1" ht="11.25" outlineLevel="4">
      <c r="F98" s="323"/>
      <c r="G98" s="315"/>
      <c r="H98" s="315"/>
      <c r="I98" s="315"/>
      <c r="J98" s="316" t="s">
        <v>123</v>
      </c>
      <c r="K98" s="315"/>
      <c r="L98" s="322">
        <v>0</v>
      </c>
      <c r="M98" s="317"/>
      <c r="N98" s="321"/>
      <c r="O98" s="317"/>
      <c r="P98" s="320"/>
      <c r="Q98" s="319"/>
      <c r="R98" s="317"/>
      <c r="S98" s="317"/>
      <c r="T98" s="317"/>
      <c r="U98" s="318" t="s">
        <v>81</v>
      </c>
      <c r="V98" s="317"/>
      <c r="W98" s="317"/>
      <c r="X98" s="316"/>
      <c r="Y98" s="315"/>
      <c r="Z98" s="315"/>
    </row>
    <row r="99" spans="6:26" s="314" customFormat="1" ht="11.25" outlineLevel="4">
      <c r="F99" s="323"/>
      <c r="G99" s="315"/>
      <c r="H99" s="315"/>
      <c r="I99" s="315"/>
      <c r="J99" s="316" t="s">
        <v>194</v>
      </c>
      <c r="K99" s="315"/>
      <c r="L99" s="322">
        <v>0</v>
      </c>
      <c r="M99" s="317"/>
      <c r="N99" s="321"/>
      <c r="O99" s="317"/>
      <c r="P99" s="320"/>
      <c r="Q99" s="319"/>
      <c r="R99" s="317"/>
      <c r="S99" s="317"/>
      <c r="T99" s="317"/>
      <c r="U99" s="318" t="s">
        <v>81</v>
      </c>
      <c r="V99" s="317"/>
      <c r="W99" s="317"/>
      <c r="X99" s="316"/>
      <c r="Y99" s="315"/>
      <c r="Z99" s="315"/>
    </row>
    <row r="100" spans="6:26" s="314" customFormat="1" ht="11.25" outlineLevel="4">
      <c r="F100" s="323"/>
      <c r="G100" s="315"/>
      <c r="H100" s="315"/>
      <c r="I100" s="315"/>
      <c r="J100" s="316" t="s">
        <v>195</v>
      </c>
      <c r="K100" s="315"/>
      <c r="L100" s="322">
        <v>0.2098458</v>
      </c>
      <c r="M100" s="317"/>
      <c r="N100" s="321"/>
      <c r="O100" s="317"/>
      <c r="P100" s="320"/>
      <c r="Q100" s="319"/>
      <c r="R100" s="317"/>
      <c r="S100" s="317"/>
      <c r="T100" s="317"/>
      <c r="U100" s="318" t="s">
        <v>81</v>
      </c>
      <c r="V100" s="317"/>
      <c r="W100" s="317"/>
      <c r="X100" s="316"/>
      <c r="Y100" s="315"/>
      <c r="Z100" s="315"/>
    </row>
    <row r="101" spans="6:26" s="304" customFormat="1" ht="12" outlineLevel="3">
      <c r="F101" s="313">
        <v>72</v>
      </c>
      <c r="G101" s="312" t="s">
        <v>47</v>
      </c>
      <c r="H101" s="305" t="s">
        <v>196</v>
      </c>
      <c r="I101" s="305"/>
      <c r="J101" s="306" t="s">
        <v>197</v>
      </c>
      <c r="K101" s="312" t="s">
        <v>50</v>
      </c>
      <c r="L101" s="311">
        <v>0.21</v>
      </c>
      <c r="M101" s="310">
        <v>0</v>
      </c>
      <c r="N101" s="311">
        <f>L101*(1+M101/100)</f>
        <v>0.21</v>
      </c>
      <c r="O101" s="310">
        <v>318.79063566000002</v>
      </c>
      <c r="P101" s="307">
        <f>N101*O101</f>
        <v>66.946033488600008</v>
      </c>
      <c r="Q101" s="309"/>
      <c r="R101" s="308">
        <f>N101*Q101</f>
        <v>0</v>
      </c>
      <c r="S101" s="309"/>
      <c r="T101" s="308">
        <f>N101*S101</f>
        <v>0</v>
      </c>
      <c r="U101" s="307">
        <v>21</v>
      </c>
      <c r="V101" s="307">
        <f>P101*(U101/100)</f>
        <v>14.058667032606001</v>
      </c>
      <c r="W101" s="307">
        <f>P101+V101</f>
        <v>81.004700521206004</v>
      </c>
      <c r="X101" s="306"/>
      <c r="Y101" s="305" t="s">
        <v>110</v>
      </c>
      <c r="Z101" s="305" t="s">
        <v>175</v>
      </c>
    </row>
    <row r="102" spans="6:26" s="304" customFormat="1" ht="24" outlineLevel="3">
      <c r="F102" s="313">
        <v>73</v>
      </c>
      <c r="G102" s="312" t="s">
        <v>47</v>
      </c>
      <c r="H102" s="305" t="s">
        <v>198</v>
      </c>
      <c r="I102" s="305"/>
      <c r="J102" s="306" t="s">
        <v>199</v>
      </c>
      <c r="K102" s="312" t="s">
        <v>50</v>
      </c>
      <c r="L102" s="311">
        <v>0.21</v>
      </c>
      <c r="M102" s="310">
        <v>0</v>
      </c>
      <c r="N102" s="311">
        <f>L102*(1+M102/100)</f>
        <v>0.21</v>
      </c>
      <c r="O102" s="310">
        <v>96.81789675600001</v>
      </c>
      <c r="P102" s="307">
        <f>N102*O102</f>
        <v>20.331758318760002</v>
      </c>
      <c r="Q102" s="309"/>
      <c r="R102" s="308">
        <f>N102*Q102</f>
        <v>0</v>
      </c>
      <c r="S102" s="309"/>
      <c r="T102" s="308">
        <f>N102*S102</f>
        <v>0</v>
      </c>
      <c r="U102" s="307">
        <v>21</v>
      </c>
      <c r="V102" s="307">
        <f>P102*(U102/100)</f>
        <v>4.2696692469396007</v>
      </c>
      <c r="W102" s="307">
        <f>P102+V102</f>
        <v>24.601427565699602</v>
      </c>
      <c r="X102" s="306"/>
      <c r="Y102" s="305" t="s">
        <v>110</v>
      </c>
      <c r="Z102" s="305" t="s">
        <v>175</v>
      </c>
    </row>
    <row r="103" spans="6:26" s="304" customFormat="1" ht="12" outlineLevel="3">
      <c r="F103" s="313">
        <v>76</v>
      </c>
      <c r="G103" s="312" t="s">
        <v>47</v>
      </c>
      <c r="H103" s="305" t="s">
        <v>200</v>
      </c>
      <c r="I103" s="305"/>
      <c r="J103" s="306" t="s">
        <v>201</v>
      </c>
      <c r="K103" s="312" t="s">
        <v>46</v>
      </c>
      <c r="L103" s="311">
        <v>4.8562417799999993E-2</v>
      </c>
      <c r="M103" s="310">
        <v>0</v>
      </c>
      <c r="N103" s="311">
        <f>L103*(1+M103/100)</f>
        <v>4.8562417799999993E-2</v>
      </c>
      <c r="O103" s="310">
        <v>37380.789533759205</v>
      </c>
      <c r="P103" s="307">
        <f>N103*O103</f>
        <v>1815.3015190322815</v>
      </c>
      <c r="Q103" s="309">
        <v>1.06277</v>
      </c>
      <c r="R103" s="308">
        <f>N103*Q103</f>
        <v>5.1610680765305991E-2</v>
      </c>
      <c r="S103" s="309"/>
      <c r="T103" s="308">
        <f>N103*S103</f>
        <v>0</v>
      </c>
      <c r="U103" s="307">
        <v>21</v>
      </c>
      <c r="V103" s="307">
        <f>P103*(U103/100)</f>
        <v>381.21331899677909</v>
      </c>
      <c r="W103" s="307">
        <f>P103+V103</f>
        <v>2196.5148380290607</v>
      </c>
      <c r="X103" s="306"/>
      <c r="Y103" s="305" t="s">
        <v>110</v>
      </c>
      <c r="Z103" s="305" t="s">
        <v>175</v>
      </c>
    </row>
    <row r="104" spans="6:26" s="314" customFormat="1" ht="11.25" outlineLevel="4">
      <c r="F104" s="323"/>
      <c r="G104" s="315"/>
      <c r="H104" s="315"/>
      <c r="I104" s="315"/>
      <c r="J104" s="316" t="s">
        <v>123</v>
      </c>
      <c r="K104" s="315"/>
      <c r="L104" s="322">
        <v>0</v>
      </c>
      <c r="M104" s="317"/>
      <c r="N104" s="321"/>
      <c r="O104" s="317"/>
      <c r="P104" s="320"/>
      <c r="Q104" s="319"/>
      <c r="R104" s="317"/>
      <c r="S104" s="317"/>
      <c r="T104" s="317"/>
      <c r="U104" s="318" t="s">
        <v>81</v>
      </c>
      <c r="V104" s="317"/>
      <c r="W104" s="317"/>
      <c r="X104" s="316"/>
      <c r="Y104" s="315"/>
      <c r="Z104" s="315"/>
    </row>
    <row r="105" spans="6:26" s="314" customFormat="1" ht="11.25" outlineLevel="4">
      <c r="F105" s="323"/>
      <c r="G105" s="315"/>
      <c r="H105" s="315"/>
      <c r="I105" s="315"/>
      <c r="J105" s="316" t="s">
        <v>202</v>
      </c>
      <c r="K105" s="315"/>
      <c r="L105" s="322">
        <v>0</v>
      </c>
      <c r="M105" s="317"/>
      <c r="N105" s="321"/>
      <c r="O105" s="317"/>
      <c r="P105" s="320"/>
      <c r="Q105" s="319"/>
      <c r="R105" s="317"/>
      <c r="S105" s="317"/>
      <c r="T105" s="317"/>
      <c r="U105" s="318" t="s">
        <v>81</v>
      </c>
      <c r="V105" s="317"/>
      <c r="W105" s="317"/>
      <c r="X105" s="316"/>
      <c r="Y105" s="315"/>
      <c r="Z105" s="315"/>
    </row>
    <row r="106" spans="6:26" s="314" customFormat="1" ht="22.5" outlineLevel="4">
      <c r="F106" s="323"/>
      <c r="G106" s="315"/>
      <c r="H106" s="315"/>
      <c r="I106" s="315"/>
      <c r="J106" s="316" t="s">
        <v>203</v>
      </c>
      <c r="K106" s="315"/>
      <c r="L106" s="322">
        <v>1.91830422E-2</v>
      </c>
      <c r="M106" s="317"/>
      <c r="N106" s="321"/>
      <c r="O106" s="317"/>
      <c r="P106" s="320"/>
      <c r="Q106" s="319"/>
      <c r="R106" s="317"/>
      <c r="S106" s="317"/>
      <c r="T106" s="317"/>
      <c r="U106" s="318" t="s">
        <v>81</v>
      </c>
      <c r="V106" s="317"/>
      <c r="W106" s="317"/>
      <c r="X106" s="316"/>
      <c r="Y106" s="315"/>
      <c r="Z106" s="315"/>
    </row>
    <row r="107" spans="6:26" s="314" customFormat="1" ht="11.25" outlineLevel="4">
      <c r="F107" s="323"/>
      <c r="G107" s="315"/>
      <c r="H107" s="315"/>
      <c r="I107" s="315"/>
      <c r="J107" s="316" t="s">
        <v>204</v>
      </c>
      <c r="K107" s="315"/>
      <c r="L107" s="322">
        <v>0</v>
      </c>
      <c r="M107" s="317"/>
      <c r="N107" s="321"/>
      <c r="O107" s="317"/>
      <c r="P107" s="320"/>
      <c r="Q107" s="319"/>
      <c r="R107" s="317"/>
      <c r="S107" s="317"/>
      <c r="T107" s="317"/>
      <c r="U107" s="318" t="s">
        <v>81</v>
      </c>
      <c r="V107" s="317"/>
      <c r="W107" s="317"/>
      <c r="X107" s="316"/>
      <c r="Y107" s="315"/>
      <c r="Z107" s="315"/>
    </row>
    <row r="108" spans="6:26" s="314" customFormat="1" ht="11.25" outlineLevel="4">
      <c r="F108" s="323"/>
      <c r="G108" s="315"/>
      <c r="H108" s="315"/>
      <c r="I108" s="315"/>
      <c r="J108" s="316" t="s">
        <v>205</v>
      </c>
      <c r="K108" s="315"/>
      <c r="L108" s="322">
        <v>6.8599997999999997E-3</v>
      </c>
      <c r="M108" s="317"/>
      <c r="N108" s="321"/>
      <c r="O108" s="317"/>
      <c r="P108" s="320"/>
      <c r="Q108" s="319"/>
      <c r="R108" s="317"/>
      <c r="S108" s="317"/>
      <c r="T108" s="317"/>
      <c r="U108" s="318" t="s">
        <v>81</v>
      </c>
      <c r="V108" s="317"/>
      <c r="W108" s="317"/>
      <c r="X108" s="316"/>
      <c r="Y108" s="315"/>
      <c r="Z108" s="315"/>
    </row>
    <row r="109" spans="6:26" s="314" customFormat="1" ht="11.25" outlineLevel="4">
      <c r="F109" s="323"/>
      <c r="G109" s="315"/>
      <c r="H109" s="315"/>
      <c r="I109" s="315"/>
      <c r="J109" s="316" t="s">
        <v>206</v>
      </c>
      <c r="K109" s="315"/>
      <c r="L109" s="322">
        <v>0</v>
      </c>
      <c r="M109" s="317"/>
      <c r="N109" s="321"/>
      <c r="O109" s="317"/>
      <c r="P109" s="320"/>
      <c r="Q109" s="319"/>
      <c r="R109" s="317"/>
      <c r="S109" s="317"/>
      <c r="T109" s="317"/>
      <c r="U109" s="318" t="s">
        <v>81</v>
      </c>
      <c r="V109" s="317"/>
      <c r="W109" s="317"/>
      <c r="X109" s="316"/>
      <c r="Y109" s="315"/>
      <c r="Z109" s="315"/>
    </row>
    <row r="110" spans="6:26" s="314" customFormat="1" ht="11.25" outlineLevel="4">
      <c r="F110" s="323"/>
      <c r="G110" s="315"/>
      <c r="H110" s="315"/>
      <c r="I110" s="315"/>
      <c r="J110" s="316" t="s">
        <v>207</v>
      </c>
      <c r="K110" s="315"/>
      <c r="L110" s="322">
        <v>1.2166982999999999E-2</v>
      </c>
      <c r="M110" s="317"/>
      <c r="N110" s="321"/>
      <c r="O110" s="317"/>
      <c r="P110" s="320"/>
      <c r="Q110" s="319"/>
      <c r="R110" s="317"/>
      <c r="S110" s="317"/>
      <c r="T110" s="317"/>
      <c r="U110" s="318" t="s">
        <v>81</v>
      </c>
      <c r="V110" s="317"/>
      <c r="W110" s="317"/>
      <c r="X110" s="316"/>
      <c r="Y110" s="315"/>
      <c r="Z110" s="315"/>
    </row>
    <row r="111" spans="6:26" s="314" customFormat="1" ht="11.25" outlineLevel="4">
      <c r="F111" s="323"/>
      <c r="G111" s="315"/>
      <c r="H111" s="315"/>
      <c r="I111" s="315"/>
      <c r="J111" s="316" t="s">
        <v>208</v>
      </c>
      <c r="K111" s="315"/>
      <c r="L111" s="322">
        <v>0</v>
      </c>
      <c r="M111" s="317"/>
      <c r="N111" s="321"/>
      <c r="O111" s="317"/>
      <c r="P111" s="320"/>
      <c r="Q111" s="319"/>
      <c r="R111" s="317"/>
      <c r="S111" s="317"/>
      <c r="T111" s="317"/>
      <c r="U111" s="318" t="s">
        <v>81</v>
      </c>
      <c r="V111" s="317"/>
      <c r="W111" s="317"/>
      <c r="X111" s="316"/>
      <c r="Y111" s="315"/>
      <c r="Z111" s="315"/>
    </row>
    <row r="112" spans="6:26" s="314" customFormat="1" ht="11.25" outlineLevel="4">
      <c r="F112" s="323"/>
      <c r="G112" s="315"/>
      <c r="H112" s="315"/>
      <c r="I112" s="315"/>
      <c r="J112" s="316" t="s">
        <v>209</v>
      </c>
      <c r="K112" s="315"/>
      <c r="L112" s="322">
        <v>1.03523928E-2</v>
      </c>
      <c r="M112" s="317"/>
      <c r="N112" s="321"/>
      <c r="O112" s="317"/>
      <c r="P112" s="320"/>
      <c r="Q112" s="319"/>
      <c r="R112" s="317"/>
      <c r="S112" s="317"/>
      <c r="T112" s="317"/>
      <c r="U112" s="318" t="s">
        <v>81</v>
      </c>
      <c r="V112" s="317"/>
      <c r="W112" s="317"/>
      <c r="X112" s="316"/>
      <c r="Y112" s="315"/>
      <c r="Z112" s="315"/>
    </row>
    <row r="113" spans="6:26" s="304" customFormat="1" ht="12" outlineLevel="3">
      <c r="F113" s="313">
        <v>77</v>
      </c>
      <c r="G113" s="312" t="s">
        <v>47</v>
      </c>
      <c r="H113" s="305" t="s">
        <v>210</v>
      </c>
      <c r="I113" s="305"/>
      <c r="J113" s="306" t="s">
        <v>211</v>
      </c>
      <c r="K113" s="312" t="s">
        <v>51</v>
      </c>
      <c r="L113" s="311">
        <v>9.2845049999999993</v>
      </c>
      <c r="M113" s="310">
        <v>0</v>
      </c>
      <c r="N113" s="311">
        <f>L113*(1+M113/100)</f>
        <v>9.2845049999999993</v>
      </c>
      <c r="O113" s="310">
        <v>20.047377546</v>
      </c>
      <c r="P113" s="307">
        <f>N113*O113</f>
        <v>186.12997706272472</v>
      </c>
      <c r="Q113" s="309">
        <v>1.2999999999999999E-4</v>
      </c>
      <c r="R113" s="308">
        <f>N113*Q113</f>
        <v>1.2069856499999998E-3</v>
      </c>
      <c r="S113" s="309"/>
      <c r="T113" s="308">
        <f>N113*S113</f>
        <v>0</v>
      </c>
      <c r="U113" s="307">
        <v>21</v>
      </c>
      <c r="V113" s="307">
        <f>P113*(U113/100)</f>
        <v>39.087295183172188</v>
      </c>
      <c r="W113" s="307">
        <f>P113+V113</f>
        <v>225.21727224589691</v>
      </c>
      <c r="X113" s="306"/>
      <c r="Y113" s="305" t="s">
        <v>110</v>
      </c>
      <c r="Z113" s="305" t="s">
        <v>175</v>
      </c>
    </row>
    <row r="114" spans="6:26" s="314" customFormat="1" ht="11.25" outlineLevel="4">
      <c r="F114" s="323"/>
      <c r="G114" s="315"/>
      <c r="H114" s="315"/>
      <c r="I114" s="315"/>
      <c r="J114" s="316" t="s">
        <v>123</v>
      </c>
      <c r="K114" s="315"/>
      <c r="L114" s="322">
        <v>0</v>
      </c>
      <c r="M114" s="317"/>
      <c r="N114" s="321"/>
      <c r="O114" s="317"/>
      <c r="P114" s="320"/>
      <c r="Q114" s="319"/>
      <c r="R114" s="317"/>
      <c r="S114" s="317"/>
      <c r="T114" s="317"/>
      <c r="U114" s="318" t="s">
        <v>81</v>
      </c>
      <c r="V114" s="317"/>
      <c r="W114" s="317"/>
      <c r="X114" s="316"/>
      <c r="Y114" s="315"/>
      <c r="Z114" s="315"/>
    </row>
    <row r="115" spans="6:26" s="314" customFormat="1" ht="11.25" outlineLevel="4">
      <c r="F115" s="323"/>
      <c r="G115" s="315"/>
      <c r="H115" s="315"/>
      <c r="I115" s="315"/>
      <c r="J115" s="316" t="s">
        <v>176</v>
      </c>
      <c r="K115" s="315"/>
      <c r="L115" s="322">
        <v>0</v>
      </c>
      <c r="M115" s="317"/>
      <c r="N115" s="321"/>
      <c r="O115" s="317"/>
      <c r="P115" s="320"/>
      <c r="Q115" s="319"/>
      <c r="R115" s="317"/>
      <c r="S115" s="317"/>
      <c r="T115" s="317"/>
      <c r="U115" s="318" t="s">
        <v>81</v>
      </c>
      <c r="V115" s="317"/>
      <c r="W115" s="317"/>
      <c r="X115" s="316"/>
      <c r="Y115" s="315"/>
      <c r="Z115" s="315"/>
    </row>
    <row r="116" spans="6:26" s="314" customFormat="1" ht="11.25" outlineLevel="4">
      <c r="F116" s="323"/>
      <c r="G116" s="315"/>
      <c r="H116" s="315"/>
      <c r="I116" s="315"/>
      <c r="J116" s="316" t="s">
        <v>212</v>
      </c>
      <c r="K116" s="315"/>
      <c r="L116" s="322">
        <v>4.3205049999999998</v>
      </c>
      <c r="M116" s="317"/>
      <c r="N116" s="321"/>
      <c r="O116" s="317"/>
      <c r="P116" s="320"/>
      <c r="Q116" s="319"/>
      <c r="R116" s="317"/>
      <c r="S116" s="317"/>
      <c r="T116" s="317"/>
      <c r="U116" s="318" t="s">
        <v>81</v>
      </c>
      <c r="V116" s="317"/>
      <c r="W116" s="317"/>
      <c r="X116" s="316"/>
      <c r="Y116" s="315"/>
      <c r="Z116" s="315"/>
    </row>
    <row r="117" spans="6:26" s="314" customFormat="1" ht="11.25" outlineLevel="4">
      <c r="F117" s="323"/>
      <c r="G117" s="315"/>
      <c r="H117" s="315"/>
      <c r="I117" s="315"/>
      <c r="J117" s="316" t="s">
        <v>178</v>
      </c>
      <c r="K117" s="315"/>
      <c r="L117" s="322">
        <v>0</v>
      </c>
      <c r="M117" s="317"/>
      <c r="N117" s="321"/>
      <c r="O117" s="317"/>
      <c r="P117" s="320"/>
      <c r="Q117" s="319"/>
      <c r="R117" s="317"/>
      <c r="S117" s="317"/>
      <c r="T117" s="317"/>
      <c r="U117" s="318" t="s">
        <v>81</v>
      </c>
      <c r="V117" s="317"/>
      <c r="W117" s="317"/>
      <c r="X117" s="316"/>
      <c r="Y117" s="315"/>
      <c r="Z117" s="315"/>
    </row>
    <row r="118" spans="6:26" s="314" customFormat="1" ht="11.25" outlineLevel="4">
      <c r="F118" s="323"/>
      <c r="G118" s="315"/>
      <c r="H118" s="315"/>
      <c r="I118" s="315"/>
      <c r="J118" s="316" t="s">
        <v>213</v>
      </c>
      <c r="K118" s="315"/>
      <c r="L118" s="322">
        <v>1.5450449999999998</v>
      </c>
      <c r="M118" s="317"/>
      <c r="N118" s="321"/>
      <c r="O118" s="317"/>
      <c r="P118" s="320"/>
      <c r="Q118" s="319"/>
      <c r="R118" s="317"/>
      <c r="S118" s="317"/>
      <c r="T118" s="317"/>
      <c r="U118" s="318" t="s">
        <v>81</v>
      </c>
      <c r="V118" s="317"/>
      <c r="W118" s="317"/>
      <c r="X118" s="316"/>
      <c r="Y118" s="315"/>
      <c r="Z118" s="315"/>
    </row>
    <row r="119" spans="6:26" s="314" customFormat="1" ht="11.25" outlineLevel="4">
      <c r="F119" s="323"/>
      <c r="G119" s="315"/>
      <c r="H119" s="315"/>
      <c r="I119" s="315"/>
      <c r="J119" s="316" t="s">
        <v>186</v>
      </c>
      <c r="K119" s="315"/>
      <c r="L119" s="322">
        <v>0</v>
      </c>
      <c r="M119" s="317"/>
      <c r="N119" s="321"/>
      <c r="O119" s="317"/>
      <c r="P119" s="320"/>
      <c r="Q119" s="319"/>
      <c r="R119" s="317"/>
      <c r="S119" s="317"/>
      <c r="T119" s="317"/>
      <c r="U119" s="318" t="s">
        <v>81</v>
      </c>
      <c r="V119" s="317"/>
      <c r="W119" s="317"/>
      <c r="X119" s="316"/>
      <c r="Y119" s="315"/>
      <c r="Z119" s="315"/>
    </row>
    <row r="120" spans="6:26" s="314" customFormat="1" ht="11.25" outlineLevel="4">
      <c r="F120" s="323"/>
      <c r="G120" s="315"/>
      <c r="H120" s="315"/>
      <c r="I120" s="315"/>
      <c r="J120" s="316" t="s">
        <v>214</v>
      </c>
      <c r="K120" s="315"/>
      <c r="L120" s="322">
        <v>2.253145</v>
      </c>
      <c r="M120" s="317"/>
      <c r="N120" s="321"/>
      <c r="O120" s="317"/>
      <c r="P120" s="320"/>
      <c r="Q120" s="319"/>
      <c r="R120" s="317"/>
      <c r="S120" s="317"/>
      <c r="T120" s="317"/>
      <c r="U120" s="318" t="s">
        <v>81</v>
      </c>
      <c r="V120" s="317"/>
      <c r="W120" s="317"/>
      <c r="X120" s="316"/>
      <c r="Y120" s="315"/>
      <c r="Z120" s="315"/>
    </row>
    <row r="121" spans="6:26" s="314" customFormat="1" ht="11.25" outlineLevel="4">
      <c r="F121" s="323"/>
      <c r="G121" s="315"/>
      <c r="H121" s="315"/>
      <c r="I121" s="315"/>
      <c r="J121" s="316" t="s">
        <v>194</v>
      </c>
      <c r="K121" s="315"/>
      <c r="L121" s="322">
        <v>0</v>
      </c>
      <c r="M121" s="317"/>
      <c r="N121" s="321"/>
      <c r="O121" s="317"/>
      <c r="P121" s="320"/>
      <c r="Q121" s="319"/>
      <c r="R121" s="317"/>
      <c r="S121" s="317"/>
      <c r="T121" s="317"/>
      <c r="U121" s="318" t="s">
        <v>81</v>
      </c>
      <c r="V121" s="317"/>
      <c r="W121" s="317"/>
      <c r="X121" s="316"/>
      <c r="Y121" s="315"/>
      <c r="Z121" s="315"/>
    </row>
    <row r="122" spans="6:26" s="314" customFormat="1" ht="11.25" outlineLevel="4">
      <c r="F122" s="323"/>
      <c r="G122" s="315"/>
      <c r="H122" s="315"/>
      <c r="I122" s="315"/>
      <c r="J122" s="316" t="s">
        <v>215</v>
      </c>
      <c r="K122" s="315"/>
      <c r="L122" s="322">
        <v>1.16581</v>
      </c>
      <c r="M122" s="317"/>
      <c r="N122" s="321"/>
      <c r="O122" s="317"/>
      <c r="P122" s="320"/>
      <c r="Q122" s="319"/>
      <c r="R122" s="317"/>
      <c r="S122" s="317"/>
      <c r="T122" s="317"/>
      <c r="U122" s="318" t="s">
        <v>81</v>
      </c>
      <c r="V122" s="317"/>
      <c r="W122" s="317"/>
      <c r="X122" s="316"/>
      <c r="Y122" s="315"/>
      <c r="Z122" s="315"/>
    </row>
    <row r="123" spans="6:26" s="304" customFormat="1" ht="12" outlineLevel="3">
      <c r="F123" s="313">
        <v>78</v>
      </c>
      <c r="G123" s="312" t="s">
        <v>47</v>
      </c>
      <c r="H123" s="305" t="s">
        <v>216</v>
      </c>
      <c r="I123" s="305"/>
      <c r="J123" s="306" t="s">
        <v>217</v>
      </c>
      <c r="K123" s="312" t="s">
        <v>51</v>
      </c>
      <c r="L123" s="311">
        <v>17.754694999999998</v>
      </c>
      <c r="M123" s="310">
        <v>0</v>
      </c>
      <c r="N123" s="311">
        <f>L123*(1+M123/100)</f>
        <v>17.754694999999998</v>
      </c>
      <c r="O123" s="310">
        <v>38.241377546000002</v>
      </c>
      <c r="P123" s="307">
        <f>N123*O123</f>
        <v>678.96399470907841</v>
      </c>
      <c r="Q123" s="309">
        <v>3.3E-4</v>
      </c>
      <c r="R123" s="308">
        <f>N123*Q123</f>
        <v>5.8590493499999993E-3</v>
      </c>
      <c r="S123" s="309"/>
      <c r="T123" s="308">
        <f>N123*S123</f>
        <v>0</v>
      </c>
      <c r="U123" s="307">
        <v>21</v>
      </c>
      <c r="V123" s="307">
        <f>P123*(U123/100)</f>
        <v>142.58243888890647</v>
      </c>
      <c r="W123" s="307">
        <f>P123+V123</f>
        <v>821.5464335979849</v>
      </c>
      <c r="X123" s="306"/>
      <c r="Y123" s="305" t="s">
        <v>110</v>
      </c>
      <c r="Z123" s="305" t="s">
        <v>175</v>
      </c>
    </row>
    <row r="124" spans="6:26" s="314" customFormat="1" ht="11.25" outlineLevel="4">
      <c r="F124" s="323"/>
      <c r="G124" s="315"/>
      <c r="H124" s="315"/>
      <c r="I124" s="315"/>
      <c r="J124" s="316" t="s">
        <v>123</v>
      </c>
      <c r="K124" s="315"/>
      <c r="L124" s="322">
        <v>0</v>
      </c>
      <c r="M124" s="317"/>
      <c r="N124" s="321"/>
      <c r="O124" s="317"/>
      <c r="P124" s="320"/>
      <c r="Q124" s="319"/>
      <c r="R124" s="317"/>
      <c r="S124" s="317"/>
      <c r="T124" s="317"/>
      <c r="U124" s="318" t="s">
        <v>81</v>
      </c>
      <c r="V124" s="317"/>
      <c r="W124" s="317"/>
      <c r="X124" s="316"/>
      <c r="Y124" s="315"/>
      <c r="Z124" s="315"/>
    </row>
    <row r="125" spans="6:26" s="314" customFormat="1" ht="11.25" outlineLevel="4">
      <c r="F125" s="323"/>
      <c r="G125" s="315"/>
      <c r="H125" s="315"/>
      <c r="I125" s="315"/>
      <c r="J125" s="316" t="s">
        <v>218</v>
      </c>
      <c r="K125" s="315"/>
      <c r="L125" s="322">
        <v>0</v>
      </c>
      <c r="M125" s="317"/>
      <c r="N125" s="321"/>
      <c r="O125" s="317"/>
      <c r="P125" s="320"/>
      <c r="Q125" s="319"/>
      <c r="R125" s="317"/>
      <c r="S125" s="317"/>
      <c r="T125" s="317"/>
      <c r="U125" s="318" t="s">
        <v>81</v>
      </c>
      <c r="V125" s="317"/>
      <c r="W125" s="317"/>
      <c r="X125" s="316"/>
      <c r="Y125" s="315"/>
      <c r="Z125" s="315"/>
    </row>
    <row r="126" spans="6:26" s="314" customFormat="1" ht="11.25" outlineLevel="4">
      <c r="F126" s="323"/>
      <c r="G126" s="315"/>
      <c r="H126" s="315"/>
      <c r="I126" s="315"/>
      <c r="J126" s="316" t="s">
        <v>124</v>
      </c>
      <c r="K126" s="315"/>
      <c r="L126" s="322">
        <v>9.636000000000001</v>
      </c>
      <c r="M126" s="317"/>
      <c r="N126" s="321"/>
      <c r="O126" s="317"/>
      <c r="P126" s="320"/>
      <c r="Q126" s="319"/>
      <c r="R126" s="317"/>
      <c r="S126" s="317"/>
      <c r="T126" s="317"/>
      <c r="U126" s="318" t="s">
        <v>81</v>
      </c>
      <c r="V126" s="317"/>
      <c r="W126" s="317"/>
      <c r="X126" s="316"/>
      <c r="Y126" s="315"/>
      <c r="Z126" s="315"/>
    </row>
    <row r="127" spans="6:26" s="314" customFormat="1" ht="11.25" outlineLevel="4">
      <c r="F127" s="323"/>
      <c r="G127" s="315"/>
      <c r="H127" s="315"/>
      <c r="I127" s="315"/>
      <c r="J127" s="316" t="s">
        <v>219</v>
      </c>
      <c r="K127" s="315"/>
      <c r="L127" s="322">
        <v>0</v>
      </c>
      <c r="M127" s="317"/>
      <c r="N127" s="321"/>
      <c r="O127" s="317"/>
      <c r="P127" s="320"/>
      <c r="Q127" s="319"/>
      <c r="R127" s="317"/>
      <c r="S127" s="317"/>
      <c r="T127" s="317"/>
      <c r="U127" s="318" t="s">
        <v>81</v>
      </c>
      <c r="V127" s="317"/>
      <c r="W127" s="317"/>
      <c r="X127" s="316"/>
      <c r="Y127" s="315"/>
      <c r="Z127" s="315"/>
    </row>
    <row r="128" spans="6:26" s="314" customFormat="1" ht="11.25" outlineLevel="4">
      <c r="F128" s="323"/>
      <c r="G128" s="315"/>
      <c r="H128" s="315"/>
      <c r="I128" s="315"/>
      <c r="J128" s="316" t="s">
        <v>176</v>
      </c>
      <c r="K128" s="315"/>
      <c r="L128" s="322">
        <v>0</v>
      </c>
      <c r="M128" s="317"/>
      <c r="N128" s="321"/>
      <c r="O128" s="317"/>
      <c r="P128" s="320"/>
      <c r="Q128" s="319"/>
      <c r="R128" s="317"/>
      <c r="S128" s="317"/>
      <c r="T128" s="317"/>
      <c r="U128" s="318" t="s">
        <v>81</v>
      </c>
      <c r="V128" s="317"/>
      <c r="W128" s="317"/>
      <c r="X128" s="316"/>
      <c r="Y128" s="315"/>
      <c r="Z128" s="315"/>
    </row>
    <row r="129" spans="6:26" s="314" customFormat="1" ht="11.25" outlineLevel="4">
      <c r="F129" s="323"/>
      <c r="G129" s="315"/>
      <c r="H129" s="315"/>
      <c r="I129" s="315"/>
      <c r="J129" s="316" t="s">
        <v>212</v>
      </c>
      <c r="K129" s="315"/>
      <c r="L129" s="322">
        <v>4.3205049999999998</v>
      </c>
      <c r="M129" s="317"/>
      <c r="N129" s="321"/>
      <c r="O129" s="317"/>
      <c r="P129" s="320"/>
      <c r="Q129" s="319"/>
      <c r="R129" s="317"/>
      <c r="S129" s="317"/>
      <c r="T129" s="317"/>
      <c r="U129" s="318" t="s">
        <v>81</v>
      </c>
      <c r="V129" s="317"/>
      <c r="W129" s="317"/>
      <c r="X129" s="316"/>
      <c r="Y129" s="315"/>
      <c r="Z129" s="315"/>
    </row>
    <row r="130" spans="6:26" s="314" customFormat="1" ht="11.25" outlineLevel="4">
      <c r="F130" s="323"/>
      <c r="G130" s="315"/>
      <c r="H130" s="315"/>
      <c r="I130" s="315"/>
      <c r="J130" s="316" t="s">
        <v>178</v>
      </c>
      <c r="K130" s="315"/>
      <c r="L130" s="322">
        <v>0</v>
      </c>
      <c r="M130" s="317"/>
      <c r="N130" s="321"/>
      <c r="O130" s="317"/>
      <c r="P130" s="320"/>
      <c r="Q130" s="319"/>
      <c r="R130" s="317"/>
      <c r="S130" s="317"/>
      <c r="T130" s="317"/>
      <c r="U130" s="318" t="s">
        <v>81</v>
      </c>
      <c r="V130" s="317"/>
      <c r="W130" s="317"/>
      <c r="X130" s="316"/>
      <c r="Y130" s="315"/>
      <c r="Z130" s="315"/>
    </row>
    <row r="131" spans="6:26" s="314" customFormat="1" ht="11.25" outlineLevel="4">
      <c r="F131" s="323"/>
      <c r="G131" s="315"/>
      <c r="H131" s="315"/>
      <c r="I131" s="315"/>
      <c r="J131" s="316" t="s">
        <v>213</v>
      </c>
      <c r="K131" s="315"/>
      <c r="L131" s="322">
        <v>1.5450449999999998</v>
      </c>
      <c r="M131" s="317"/>
      <c r="N131" s="321"/>
      <c r="O131" s="317"/>
      <c r="P131" s="320"/>
      <c r="Q131" s="319"/>
      <c r="R131" s="317"/>
      <c r="S131" s="317"/>
      <c r="T131" s="317"/>
      <c r="U131" s="318" t="s">
        <v>81</v>
      </c>
      <c r="V131" s="317"/>
      <c r="W131" s="317"/>
      <c r="X131" s="316"/>
      <c r="Y131" s="315"/>
      <c r="Z131" s="315"/>
    </row>
    <row r="132" spans="6:26" s="314" customFormat="1" ht="11.25" outlineLevel="4">
      <c r="F132" s="323"/>
      <c r="G132" s="315"/>
      <c r="H132" s="315"/>
      <c r="I132" s="315"/>
      <c r="J132" s="316" t="s">
        <v>186</v>
      </c>
      <c r="K132" s="315"/>
      <c r="L132" s="322">
        <v>0</v>
      </c>
      <c r="M132" s="317"/>
      <c r="N132" s="321"/>
      <c r="O132" s="317"/>
      <c r="P132" s="320"/>
      <c r="Q132" s="319"/>
      <c r="R132" s="317"/>
      <c r="S132" s="317"/>
      <c r="T132" s="317"/>
      <c r="U132" s="318" t="s">
        <v>81</v>
      </c>
      <c r="V132" s="317"/>
      <c r="W132" s="317"/>
      <c r="X132" s="316"/>
      <c r="Y132" s="315"/>
      <c r="Z132" s="315"/>
    </row>
    <row r="133" spans="6:26" s="314" customFormat="1" ht="11.25" outlineLevel="4">
      <c r="F133" s="323"/>
      <c r="G133" s="315"/>
      <c r="H133" s="315"/>
      <c r="I133" s="315"/>
      <c r="J133" s="316" t="s">
        <v>214</v>
      </c>
      <c r="K133" s="315"/>
      <c r="L133" s="322">
        <v>2.253145</v>
      </c>
      <c r="M133" s="317"/>
      <c r="N133" s="321"/>
      <c r="O133" s="317"/>
      <c r="P133" s="320"/>
      <c r="Q133" s="319"/>
      <c r="R133" s="317"/>
      <c r="S133" s="317"/>
      <c r="T133" s="317"/>
      <c r="U133" s="318" t="s">
        <v>81</v>
      </c>
      <c r="V133" s="317"/>
      <c r="W133" s="317"/>
      <c r="X133" s="316"/>
      <c r="Y133" s="315"/>
      <c r="Z133" s="315"/>
    </row>
    <row r="134" spans="6:26" s="295" customFormat="1" ht="12.75" customHeight="1" outlineLevel="3">
      <c r="F134" s="303"/>
      <c r="G134" s="296"/>
      <c r="H134" s="296"/>
      <c r="I134" s="296"/>
      <c r="J134" s="302"/>
      <c r="K134" s="296"/>
      <c r="L134" s="301"/>
      <c r="M134" s="297"/>
      <c r="N134" s="301"/>
      <c r="O134" s="297"/>
      <c r="P134" s="300"/>
      <c r="Q134" s="299"/>
      <c r="R134" s="297"/>
      <c r="S134" s="297"/>
      <c r="T134" s="297"/>
      <c r="U134" s="298" t="s">
        <v>81</v>
      </c>
      <c r="V134" s="297"/>
      <c r="W134" s="297"/>
      <c r="X134" s="297"/>
      <c r="Y134" s="296"/>
      <c r="Z134" s="296"/>
    </row>
    <row r="135" spans="6:26" s="324" customFormat="1" ht="16.5" customHeight="1" outlineLevel="2">
      <c r="F135" s="333"/>
      <c r="G135" s="331"/>
      <c r="H135" s="332"/>
      <c r="I135" s="332"/>
      <c r="J135" s="332" t="s">
        <v>220</v>
      </c>
      <c r="K135" s="331"/>
      <c r="L135" s="330"/>
      <c r="M135" s="328"/>
      <c r="N135" s="330"/>
      <c r="O135" s="328"/>
      <c r="P135" s="265">
        <f>SUBTOTAL(9,P136:P145)</f>
        <v>14016.046960527541</v>
      </c>
      <c r="Q135" s="329"/>
      <c r="R135" s="266">
        <f>SUBTOTAL(9,R136:R145)</f>
        <v>0.32145924000000003</v>
      </c>
      <c r="S135" s="328"/>
      <c r="T135" s="266">
        <f>SUBTOTAL(9,T136:T145)</f>
        <v>0</v>
      </c>
      <c r="U135" s="327" t="s">
        <v>81</v>
      </c>
      <c r="V135" s="265">
        <f>SUBTOTAL(9,V136:V145)</f>
        <v>2943.369861710783</v>
      </c>
      <c r="W135" s="265">
        <f>SUBTOTAL(9,W136:W145)</f>
        <v>16959.416822238323</v>
      </c>
      <c r="X135" s="326"/>
      <c r="Y135" s="325"/>
      <c r="Z135" s="325"/>
    </row>
    <row r="136" spans="6:26" s="304" customFormat="1" ht="24" outlineLevel="3">
      <c r="F136" s="313">
        <v>97</v>
      </c>
      <c r="G136" s="312" t="s">
        <v>47</v>
      </c>
      <c r="H136" s="305" t="s">
        <v>221</v>
      </c>
      <c r="I136" s="305"/>
      <c r="J136" s="306" t="s">
        <v>222</v>
      </c>
      <c r="K136" s="312" t="s">
        <v>51</v>
      </c>
      <c r="L136" s="311">
        <v>23.601525000000002</v>
      </c>
      <c r="M136" s="310">
        <v>0</v>
      </c>
      <c r="N136" s="311">
        <f>L136*(1+M136/100)</f>
        <v>23.601525000000002</v>
      </c>
      <c r="O136" s="310">
        <v>12.246367190400003</v>
      </c>
      <c r="P136" s="307">
        <f>N136*O136</f>
        <v>289.03294140340546</v>
      </c>
      <c r="Q136" s="309"/>
      <c r="R136" s="308">
        <f>N136*Q136</f>
        <v>0</v>
      </c>
      <c r="S136" s="309"/>
      <c r="T136" s="308">
        <f>N136*S136</f>
        <v>0</v>
      </c>
      <c r="U136" s="307">
        <v>21</v>
      </c>
      <c r="V136" s="307">
        <f>P136*(U136/100)</f>
        <v>60.696917694715147</v>
      </c>
      <c r="W136" s="307">
        <f>P136+V136</f>
        <v>349.72985909812058</v>
      </c>
      <c r="X136" s="306"/>
      <c r="Y136" s="305" t="s">
        <v>110</v>
      </c>
      <c r="Z136" s="305" t="s">
        <v>223</v>
      </c>
    </row>
    <row r="137" spans="6:26" s="314" customFormat="1" ht="11.25" outlineLevel="4">
      <c r="F137" s="323"/>
      <c r="G137" s="315"/>
      <c r="H137" s="315"/>
      <c r="I137" s="315"/>
      <c r="J137" s="316" t="s">
        <v>224</v>
      </c>
      <c r="K137" s="315"/>
      <c r="L137" s="322">
        <v>23.601525000000002</v>
      </c>
      <c r="M137" s="317"/>
      <c r="N137" s="321"/>
      <c r="O137" s="317"/>
      <c r="P137" s="320"/>
      <c r="Q137" s="319"/>
      <c r="R137" s="317"/>
      <c r="S137" s="317"/>
      <c r="T137" s="317"/>
      <c r="U137" s="318" t="s">
        <v>81</v>
      </c>
      <c r="V137" s="317"/>
      <c r="W137" s="317"/>
      <c r="X137" s="316"/>
      <c r="Y137" s="315"/>
      <c r="Z137" s="315"/>
    </row>
    <row r="138" spans="6:26" s="304" customFormat="1" ht="12" outlineLevel="3">
      <c r="F138" s="313">
        <v>99</v>
      </c>
      <c r="G138" s="312" t="s">
        <v>225</v>
      </c>
      <c r="H138" s="305" t="s">
        <v>226</v>
      </c>
      <c r="I138" s="305"/>
      <c r="J138" s="306" t="s">
        <v>227</v>
      </c>
      <c r="K138" s="312" t="s">
        <v>228</v>
      </c>
      <c r="L138" s="311">
        <v>9.4408000000000012</v>
      </c>
      <c r="M138" s="310">
        <v>0</v>
      </c>
      <c r="N138" s="311">
        <f>L138*(1+M138/100)</f>
        <v>9.4408000000000012</v>
      </c>
      <c r="O138" s="310">
        <v>63.6</v>
      </c>
      <c r="P138" s="307">
        <f>N138*O138</f>
        <v>600.43488000000013</v>
      </c>
      <c r="Q138" s="309">
        <v>1E-3</v>
      </c>
      <c r="R138" s="308">
        <f>N138*Q138</f>
        <v>9.4408000000000009E-3</v>
      </c>
      <c r="S138" s="309"/>
      <c r="T138" s="308">
        <f>N138*S138</f>
        <v>0</v>
      </c>
      <c r="U138" s="307">
        <v>21</v>
      </c>
      <c r="V138" s="307">
        <f>P138*(U138/100)</f>
        <v>126.09132480000002</v>
      </c>
      <c r="W138" s="307">
        <f>P138+V138</f>
        <v>726.52620480000019</v>
      </c>
      <c r="X138" s="306"/>
      <c r="Y138" s="305" t="s">
        <v>110</v>
      </c>
      <c r="Z138" s="305" t="s">
        <v>223</v>
      </c>
    </row>
    <row r="139" spans="6:26" s="314" customFormat="1" ht="11.25" outlineLevel="4">
      <c r="F139" s="323"/>
      <c r="G139" s="315"/>
      <c r="H139" s="315"/>
      <c r="I139" s="315"/>
      <c r="J139" s="316" t="s">
        <v>229</v>
      </c>
      <c r="K139" s="315"/>
      <c r="L139" s="322">
        <v>9.4408000000000012</v>
      </c>
      <c r="M139" s="317"/>
      <c r="N139" s="321"/>
      <c r="O139" s="317"/>
      <c r="P139" s="320"/>
      <c r="Q139" s="319"/>
      <c r="R139" s="317"/>
      <c r="S139" s="317"/>
      <c r="T139" s="317"/>
      <c r="U139" s="318" t="s">
        <v>81</v>
      </c>
      <c r="V139" s="317"/>
      <c r="W139" s="317"/>
      <c r="X139" s="316"/>
      <c r="Y139" s="315"/>
      <c r="Z139" s="315"/>
    </row>
    <row r="140" spans="6:26" s="304" customFormat="1" ht="12" outlineLevel="3">
      <c r="F140" s="313">
        <v>100</v>
      </c>
      <c r="G140" s="312" t="s">
        <v>47</v>
      </c>
      <c r="H140" s="305" t="s">
        <v>230</v>
      </c>
      <c r="I140" s="305"/>
      <c r="J140" s="306" t="s">
        <v>231</v>
      </c>
      <c r="K140" s="312" t="s">
        <v>51</v>
      </c>
      <c r="L140" s="311">
        <v>47.204000000000001</v>
      </c>
      <c r="M140" s="310">
        <v>0</v>
      </c>
      <c r="N140" s="311">
        <f>L140*(1+M140/100)</f>
        <v>47.204000000000001</v>
      </c>
      <c r="O140" s="310">
        <v>127.00014651119999</v>
      </c>
      <c r="P140" s="307">
        <f>N140*O140</f>
        <v>5994.9149159146846</v>
      </c>
      <c r="Q140" s="309">
        <v>4.0000000000000002E-4</v>
      </c>
      <c r="R140" s="308">
        <f>N140*Q140</f>
        <v>1.8881600000000002E-2</v>
      </c>
      <c r="S140" s="309"/>
      <c r="T140" s="308">
        <f>N140*S140</f>
        <v>0</v>
      </c>
      <c r="U140" s="307">
        <v>21</v>
      </c>
      <c r="V140" s="307">
        <f>P140*(U140/100)</f>
        <v>1258.9321323420836</v>
      </c>
      <c r="W140" s="307">
        <f>P140+V140</f>
        <v>7253.8470482567682</v>
      </c>
      <c r="X140" s="306"/>
      <c r="Y140" s="305" t="s">
        <v>110</v>
      </c>
      <c r="Z140" s="305" t="s">
        <v>223</v>
      </c>
    </row>
    <row r="141" spans="6:26" s="314" customFormat="1" ht="11.25" outlineLevel="4">
      <c r="F141" s="323"/>
      <c r="G141" s="315"/>
      <c r="H141" s="315"/>
      <c r="I141" s="315"/>
      <c r="J141" s="316" t="s">
        <v>232</v>
      </c>
      <c r="K141" s="315"/>
      <c r="L141" s="322">
        <v>47.204000000000001</v>
      </c>
      <c r="M141" s="317"/>
      <c r="N141" s="321"/>
      <c r="O141" s="317"/>
      <c r="P141" s="320"/>
      <c r="Q141" s="319"/>
      <c r="R141" s="317"/>
      <c r="S141" s="317"/>
      <c r="T141" s="317"/>
      <c r="U141" s="318" t="s">
        <v>81</v>
      </c>
      <c r="V141" s="317"/>
      <c r="W141" s="317"/>
      <c r="X141" s="316"/>
      <c r="Y141" s="315"/>
      <c r="Z141" s="315"/>
    </row>
    <row r="142" spans="6:26" s="304" customFormat="1" ht="36" outlineLevel="3">
      <c r="F142" s="313">
        <v>102</v>
      </c>
      <c r="G142" s="312" t="s">
        <v>225</v>
      </c>
      <c r="H142" s="305" t="s">
        <v>233</v>
      </c>
      <c r="I142" s="305"/>
      <c r="J142" s="306" t="s">
        <v>234</v>
      </c>
      <c r="K142" s="312" t="s">
        <v>51</v>
      </c>
      <c r="L142" s="311">
        <v>54.284599999999998</v>
      </c>
      <c r="M142" s="310">
        <v>0</v>
      </c>
      <c r="N142" s="311">
        <f>L142*(1+M142/100)</f>
        <v>54.284599999999998</v>
      </c>
      <c r="O142" s="310">
        <v>123.2</v>
      </c>
      <c r="P142" s="307">
        <f>N142*O142</f>
        <v>6687.8627200000001</v>
      </c>
      <c r="Q142" s="309">
        <v>5.4000000000000003E-3</v>
      </c>
      <c r="R142" s="308">
        <f>N142*Q142</f>
        <v>0.29313684000000001</v>
      </c>
      <c r="S142" s="309"/>
      <c r="T142" s="308">
        <f>N142*S142</f>
        <v>0</v>
      </c>
      <c r="U142" s="307">
        <v>21</v>
      </c>
      <c r="V142" s="307">
        <f>P142*(U142/100)</f>
        <v>1404.4511711999999</v>
      </c>
      <c r="W142" s="307">
        <f>P142+V142</f>
        <v>8092.3138911999995</v>
      </c>
      <c r="X142" s="306"/>
      <c r="Y142" s="305" t="s">
        <v>110</v>
      </c>
      <c r="Z142" s="305" t="s">
        <v>223</v>
      </c>
    </row>
    <row r="143" spans="6:26" s="314" customFormat="1" ht="11.25" outlineLevel="4">
      <c r="F143" s="323"/>
      <c r="G143" s="315"/>
      <c r="H143" s="315"/>
      <c r="I143" s="315"/>
      <c r="J143" s="316" t="s">
        <v>235</v>
      </c>
      <c r="K143" s="315"/>
      <c r="L143" s="322">
        <v>54.284599999999998</v>
      </c>
      <c r="M143" s="317"/>
      <c r="N143" s="321"/>
      <c r="O143" s="317"/>
      <c r="P143" s="320"/>
      <c r="Q143" s="319"/>
      <c r="R143" s="317"/>
      <c r="S143" s="317"/>
      <c r="T143" s="317"/>
      <c r="U143" s="318" t="s">
        <v>81</v>
      </c>
      <c r="V143" s="317"/>
      <c r="W143" s="317"/>
      <c r="X143" s="316"/>
      <c r="Y143" s="315"/>
      <c r="Z143" s="315"/>
    </row>
    <row r="144" spans="6:26" s="304" customFormat="1" ht="24" outlineLevel="3">
      <c r="F144" s="313">
        <v>106</v>
      </c>
      <c r="G144" s="312" t="s">
        <v>47</v>
      </c>
      <c r="H144" s="305" t="s">
        <v>236</v>
      </c>
      <c r="I144" s="305"/>
      <c r="J144" s="306" t="s">
        <v>237</v>
      </c>
      <c r="K144" s="312" t="s">
        <v>46</v>
      </c>
      <c r="L144" s="311">
        <v>0.32100000000000001</v>
      </c>
      <c r="M144" s="310">
        <v>0</v>
      </c>
      <c r="N144" s="311">
        <f>L144*(1+M144/100)</f>
        <v>0.32100000000000001</v>
      </c>
      <c r="O144" s="310">
        <v>1382.55920002944</v>
      </c>
      <c r="P144" s="307">
        <f>N144*O144</f>
        <v>443.80150320945029</v>
      </c>
      <c r="Q144" s="309"/>
      <c r="R144" s="308">
        <f>N144*Q144</f>
        <v>0</v>
      </c>
      <c r="S144" s="309"/>
      <c r="T144" s="308">
        <f>N144*S144</f>
        <v>0</v>
      </c>
      <c r="U144" s="307">
        <v>21</v>
      </c>
      <c r="V144" s="307">
        <f>P144*(U144/100)</f>
        <v>93.198315673984553</v>
      </c>
      <c r="W144" s="307">
        <f>P144+V144</f>
        <v>536.99981888343484</v>
      </c>
      <c r="X144" s="306"/>
      <c r="Y144" s="305" t="s">
        <v>110</v>
      </c>
      <c r="Z144" s="305" t="s">
        <v>223</v>
      </c>
    </row>
    <row r="145" spans="6:26" s="295" customFormat="1" ht="12.75" customHeight="1" outlineLevel="3">
      <c r="F145" s="303"/>
      <c r="G145" s="296"/>
      <c r="H145" s="296"/>
      <c r="I145" s="296"/>
      <c r="J145" s="302"/>
      <c r="K145" s="296"/>
      <c r="L145" s="301"/>
      <c r="M145" s="297"/>
      <c r="N145" s="301"/>
      <c r="O145" s="297"/>
      <c r="P145" s="300"/>
      <c r="Q145" s="299"/>
      <c r="R145" s="297"/>
      <c r="S145" s="297"/>
      <c r="T145" s="297"/>
      <c r="U145" s="298" t="s">
        <v>81</v>
      </c>
      <c r="V145" s="297"/>
      <c r="W145" s="297"/>
      <c r="X145" s="297"/>
      <c r="Y145" s="296"/>
      <c r="Z145" s="296"/>
    </row>
    <row r="146" spans="6:26" s="324" customFormat="1" ht="16.5" customHeight="1" outlineLevel="2">
      <c r="F146" s="333"/>
      <c r="G146" s="331"/>
      <c r="H146" s="332"/>
      <c r="I146" s="332"/>
      <c r="J146" s="332" t="s">
        <v>238</v>
      </c>
      <c r="K146" s="331"/>
      <c r="L146" s="330"/>
      <c r="M146" s="328"/>
      <c r="N146" s="330"/>
      <c r="O146" s="328"/>
      <c r="P146" s="265">
        <f>SUBTOTAL(9,P147:P158)</f>
        <v>1575.3206201945029</v>
      </c>
      <c r="Q146" s="329"/>
      <c r="R146" s="266">
        <f>SUBTOTAL(9,R147:R158)</f>
        <v>1.7861800000000004E-2</v>
      </c>
      <c r="S146" s="328"/>
      <c r="T146" s="266">
        <f>SUBTOTAL(9,T147:T158)</f>
        <v>0</v>
      </c>
      <c r="U146" s="327" t="s">
        <v>81</v>
      </c>
      <c r="V146" s="265">
        <f>SUBTOTAL(9,V147:V158)</f>
        <v>330.81733024084559</v>
      </c>
      <c r="W146" s="265">
        <f>SUBTOTAL(9,W147:W158)</f>
        <v>1906.1379504353483</v>
      </c>
      <c r="X146" s="326"/>
      <c r="Y146" s="325"/>
      <c r="Z146" s="325"/>
    </row>
    <row r="147" spans="6:26" s="304" customFormat="1" ht="24" outlineLevel="3">
      <c r="F147" s="313">
        <v>107</v>
      </c>
      <c r="G147" s="312" t="s">
        <v>47</v>
      </c>
      <c r="H147" s="305" t="s">
        <v>239</v>
      </c>
      <c r="I147" s="305"/>
      <c r="J147" s="306" t="s">
        <v>240</v>
      </c>
      <c r="K147" s="312" t="s">
        <v>51</v>
      </c>
      <c r="L147" s="311">
        <v>8.1186949999999989</v>
      </c>
      <c r="M147" s="310">
        <v>0</v>
      </c>
      <c r="N147" s="311">
        <f>L147*(1+M147/100)</f>
        <v>8.1186949999999989</v>
      </c>
      <c r="O147" s="310">
        <v>50.735759733720002</v>
      </c>
      <c r="P147" s="307">
        <f>N147*O147</f>
        <v>411.90815887135386</v>
      </c>
      <c r="Q147" s="309"/>
      <c r="R147" s="308">
        <f>N147*Q147</f>
        <v>0</v>
      </c>
      <c r="S147" s="309"/>
      <c r="T147" s="308">
        <f>N147*S147</f>
        <v>0</v>
      </c>
      <c r="U147" s="307">
        <v>21</v>
      </c>
      <c r="V147" s="307">
        <f>P147*(U147/100)</f>
        <v>86.500713362984314</v>
      </c>
      <c r="W147" s="307">
        <f>P147+V147</f>
        <v>498.40887223433816</v>
      </c>
      <c r="X147" s="306"/>
      <c r="Y147" s="305" t="s">
        <v>110</v>
      </c>
      <c r="Z147" s="305" t="s">
        <v>241</v>
      </c>
    </row>
    <row r="148" spans="6:26" s="314" customFormat="1" ht="11.25" outlineLevel="4">
      <c r="F148" s="323"/>
      <c r="G148" s="315"/>
      <c r="H148" s="315"/>
      <c r="I148" s="315"/>
      <c r="J148" s="316" t="s">
        <v>123</v>
      </c>
      <c r="K148" s="315"/>
      <c r="L148" s="322">
        <v>0</v>
      </c>
      <c r="M148" s="317"/>
      <c r="N148" s="321"/>
      <c r="O148" s="317"/>
      <c r="P148" s="320"/>
      <c r="Q148" s="319"/>
      <c r="R148" s="317"/>
      <c r="S148" s="317"/>
      <c r="T148" s="317"/>
      <c r="U148" s="318" t="s">
        <v>81</v>
      </c>
      <c r="V148" s="317"/>
      <c r="W148" s="317"/>
      <c r="X148" s="316"/>
      <c r="Y148" s="315"/>
      <c r="Z148" s="315"/>
    </row>
    <row r="149" spans="6:26" s="314" customFormat="1" ht="11.25" outlineLevel="4">
      <c r="F149" s="323"/>
      <c r="G149" s="315"/>
      <c r="H149" s="315"/>
      <c r="I149" s="315"/>
      <c r="J149" s="316" t="s">
        <v>176</v>
      </c>
      <c r="K149" s="315"/>
      <c r="L149" s="322">
        <v>0</v>
      </c>
      <c r="M149" s="317"/>
      <c r="N149" s="321"/>
      <c r="O149" s="317"/>
      <c r="P149" s="320"/>
      <c r="Q149" s="319"/>
      <c r="R149" s="317"/>
      <c r="S149" s="317"/>
      <c r="T149" s="317"/>
      <c r="U149" s="318" t="s">
        <v>81</v>
      </c>
      <c r="V149" s="317"/>
      <c r="W149" s="317"/>
      <c r="X149" s="316"/>
      <c r="Y149" s="315"/>
      <c r="Z149" s="315"/>
    </row>
    <row r="150" spans="6:26" s="314" customFormat="1" ht="11.25" outlineLevel="4">
      <c r="F150" s="323"/>
      <c r="G150" s="315"/>
      <c r="H150" s="315"/>
      <c r="I150" s="315"/>
      <c r="J150" s="316" t="s">
        <v>212</v>
      </c>
      <c r="K150" s="315"/>
      <c r="L150" s="322">
        <v>4.3205049999999998</v>
      </c>
      <c r="M150" s="317"/>
      <c r="N150" s="321"/>
      <c r="O150" s="317"/>
      <c r="P150" s="320"/>
      <c r="Q150" s="319"/>
      <c r="R150" s="317"/>
      <c r="S150" s="317"/>
      <c r="T150" s="317"/>
      <c r="U150" s="318" t="s">
        <v>81</v>
      </c>
      <c r="V150" s="317"/>
      <c r="W150" s="317"/>
      <c r="X150" s="316"/>
      <c r="Y150" s="315"/>
      <c r="Z150" s="315"/>
    </row>
    <row r="151" spans="6:26" s="314" customFormat="1" ht="11.25" outlineLevel="4">
      <c r="F151" s="323"/>
      <c r="G151" s="315"/>
      <c r="H151" s="315"/>
      <c r="I151" s="315"/>
      <c r="J151" s="316" t="s">
        <v>178</v>
      </c>
      <c r="K151" s="315"/>
      <c r="L151" s="322">
        <v>0</v>
      </c>
      <c r="M151" s="317"/>
      <c r="N151" s="321"/>
      <c r="O151" s="317"/>
      <c r="P151" s="320"/>
      <c r="Q151" s="319"/>
      <c r="R151" s="317"/>
      <c r="S151" s="317"/>
      <c r="T151" s="317"/>
      <c r="U151" s="318" t="s">
        <v>81</v>
      </c>
      <c r="V151" s="317"/>
      <c r="W151" s="317"/>
      <c r="X151" s="316"/>
      <c r="Y151" s="315"/>
      <c r="Z151" s="315"/>
    </row>
    <row r="152" spans="6:26" s="314" customFormat="1" ht="11.25" outlineLevel="4">
      <c r="F152" s="323"/>
      <c r="G152" s="315"/>
      <c r="H152" s="315"/>
      <c r="I152" s="315"/>
      <c r="J152" s="316" t="s">
        <v>213</v>
      </c>
      <c r="K152" s="315"/>
      <c r="L152" s="322">
        <v>1.5450449999999998</v>
      </c>
      <c r="M152" s="317"/>
      <c r="N152" s="321"/>
      <c r="O152" s="317"/>
      <c r="P152" s="320"/>
      <c r="Q152" s="319"/>
      <c r="R152" s="317"/>
      <c r="S152" s="317"/>
      <c r="T152" s="317"/>
      <c r="U152" s="318" t="s">
        <v>81</v>
      </c>
      <c r="V152" s="317"/>
      <c r="W152" s="317"/>
      <c r="X152" s="316"/>
      <c r="Y152" s="315"/>
      <c r="Z152" s="315"/>
    </row>
    <row r="153" spans="6:26" s="314" customFormat="1" ht="11.25" outlineLevel="4">
      <c r="F153" s="323"/>
      <c r="G153" s="315"/>
      <c r="H153" s="315"/>
      <c r="I153" s="315"/>
      <c r="J153" s="316" t="s">
        <v>186</v>
      </c>
      <c r="K153" s="315"/>
      <c r="L153" s="322">
        <v>0</v>
      </c>
      <c r="M153" s="317"/>
      <c r="N153" s="321"/>
      <c r="O153" s="317"/>
      <c r="P153" s="320"/>
      <c r="Q153" s="319"/>
      <c r="R153" s="317"/>
      <c r="S153" s="317"/>
      <c r="T153" s="317"/>
      <c r="U153" s="318" t="s">
        <v>81</v>
      </c>
      <c r="V153" s="317"/>
      <c r="W153" s="317"/>
      <c r="X153" s="316"/>
      <c r="Y153" s="315"/>
      <c r="Z153" s="315"/>
    </row>
    <row r="154" spans="6:26" s="314" customFormat="1" ht="11.25" outlineLevel="4">
      <c r="F154" s="323"/>
      <c r="G154" s="315"/>
      <c r="H154" s="315"/>
      <c r="I154" s="315"/>
      <c r="J154" s="316" t="s">
        <v>214</v>
      </c>
      <c r="K154" s="315"/>
      <c r="L154" s="322">
        <v>2.253145</v>
      </c>
      <c r="M154" s="317"/>
      <c r="N154" s="321"/>
      <c r="O154" s="317"/>
      <c r="P154" s="320"/>
      <c r="Q154" s="319"/>
      <c r="R154" s="317"/>
      <c r="S154" s="317"/>
      <c r="T154" s="317"/>
      <c r="U154" s="318" t="s">
        <v>81</v>
      </c>
      <c r="V154" s="317"/>
      <c r="W154" s="317"/>
      <c r="X154" s="316"/>
      <c r="Y154" s="315"/>
      <c r="Z154" s="315"/>
    </row>
    <row r="155" spans="6:26" s="304" customFormat="1" ht="24" outlineLevel="3">
      <c r="F155" s="313">
        <v>108</v>
      </c>
      <c r="G155" s="312" t="s">
        <v>225</v>
      </c>
      <c r="H155" s="305" t="s">
        <v>242</v>
      </c>
      <c r="I155" s="305"/>
      <c r="J155" s="306" t="s">
        <v>243</v>
      </c>
      <c r="K155" s="312" t="s">
        <v>51</v>
      </c>
      <c r="L155" s="311">
        <v>8.9309000000000012</v>
      </c>
      <c r="M155" s="310">
        <v>0</v>
      </c>
      <c r="N155" s="311">
        <f>L155*(1+M155/100)</f>
        <v>8.9309000000000012</v>
      </c>
      <c r="O155" s="310">
        <v>127</v>
      </c>
      <c r="P155" s="307">
        <f>N155*O155</f>
        <v>1134.2243000000001</v>
      </c>
      <c r="Q155" s="309">
        <v>2E-3</v>
      </c>
      <c r="R155" s="308">
        <f>N155*Q155</f>
        <v>1.7861800000000004E-2</v>
      </c>
      <c r="S155" s="309"/>
      <c r="T155" s="308">
        <f>N155*S155</f>
        <v>0</v>
      </c>
      <c r="U155" s="307">
        <v>21</v>
      </c>
      <c r="V155" s="307">
        <f>P155*(U155/100)</f>
        <v>238.18710300000001</v>
      </c>
      <c r="W155" s="307">
        <f>P155+V155</f>
        <v>1372.4114030000001</v>
      </c>
      <c r="X155" s="306"/>
      <c r="Y155" s="305" t="s">
        <v>110</v>
      </c>
      <c r="Z155" s="305" t="s">
        <v>241</v>
      </c>
    </row>
    <row r="156" spans="6:26" s="314" customFormat="1" ht="11.25" outlineLevel="4">
      <c r="F156" s="323"/>
      <c r="G156" s="315"/>
      <c r="H156" s="315"/>
      <c r="I156" s="315"/>
      <c r="J156" s="316" t="s">
        <v>244</v>
      </c>
      <c r="K156" s="315"/>
      <c r="L156" s="322">
        <v>8.9309000000000012</v>
      </c>
      <c r="M156" s="317"/>
      <c r="N156" s="321"/>
      <c r="O156" s="317"/>
      <c r="P156" s="320"/>
      <c r="Q156" s="319"/>
      <c r="R156" s="317"/>
      <c r="S156" s="317"/>
      <c r="T156" s="317"/>
      <c r="U156" s="318" t="s">
        <v>81</v>
      </c>
      <c r="V156" s="317"/>
      <c r="W156" s="317"/>
      <c r="X156" s="316"/>
      <c r="Y156" s="315"/>
      <c r="Z156" s="315"/>
    </row>
    <row r="157" spans="6:26" s="304" customFormat="1" ht="12" outlineLevel="3">
      <c r="F157" s="313">
        <v>114</v>
      </c>
      <c r="G157" s="312" t="s">
        <v>47</v>
      </c>
      <c r="H157" s="305" t="s">
        <v>245</v>
      </c>
      <c r="I157" s="305"/>
      <c r="J157" s="306" t="s">
        <v>246</v>
      </c>
      <c r="K157" s="312" t="s">
        <v>46</v>
      </c>
      <c r="L157" s="311">
        <v>1.7999999999999999E-2</v>
      </c>
      <c r="M157" s="310">
        <v>0</v>
      </c>
      <c r="N157" s="311">
        <f>L157*(1+M157/100)</f>
        <v>1.7999999999999999E-2</v>
      </c>
      <c r="O157" s="310">
        <v>1621.5645179527198</v>
      </c>
      <c r="P157" s="307">
        <f>N157*O157</f>
        <v>29.188161323148954</v>
      </c>
      <c r="Q157" s="309"/>
      <c r="R157" s="308">
        <f>N157*Q157</f>
        <v>0</v>
      </c>
      <c r="S157" s="309"/>
      <c r="T157" s="308">
        <f>N157*S157</f>
        <v>0</v>
      </c>
      <c r="U157" s="307">
        <v>21</v>
      </c>
      <c r="V157" s="307">
        <f>P157*(U157/100)</f>
        <v>6.1295138778612799</v>
      </c>
      <c r="W157" s="307">
        <f>P157+V157</f>
        <v>35.317675201010232</v>
      </c>
      <c r="X157" s="306"/>
      <c r="Y157" s="305" t="s">
        <v>110</v>
      </c>
      <c r="Z157" s="305" t="s">
        <v>241</v>
      </c>
    </row>
    <row r="158" spans="6:26" s="295" customFormat="1" ht="12.75" customHeight="1" outlineLevel="3">
      <c r="F158" s="303"/>
      <c r="G158" s="296"/>
      <c r="H158" s="296"/>
      <c r="I158" s="296"/>
      <c r="J158" s="302"/>
      <c r="K158" s="296"/>
      <c r="L158" s="301"/>
      <c r="M158" s="297"/>
      <c r="N158" s="301"/>
      <c r="O158" s="297"/>
      <c r="P158" s="300"/>
      <c r="Q158" s="299"/>
      <c r="R158" s="297"/>
      <c r="S158" s="297"/>
      <c r="T158" s="297"/>
      <c r="U158" s="298" t="s">
        <v>81</v>
      </c>
      <c r="V158" s="297"/>
      <c r="W158" s="297"/>
      <c r="X158" s="297"/>
      <c r="Y158" s="296"/>
      <c r="Z158" s="296"/>
    </row>
    <row r="159" spans="6:26" s="324" customFormat="1" ht="16.5" customHeight="1" outlineLevel="2">
      <c r="F159" s="333"/>
      <c r="G159" s="331"/>
      <c r="H159" s="332"/>
      <c r="I159" s="332"/>
      <c r="J159" s="332" t="s">
        <v>247</v>
      </c>
      <c r="K159" s="331"/>
      <c r="L159" s="330"/>
      <c r="M159" s="328"/>
      <c r="N159" s="330"/>
      <c r="O159" s="328"/>
      <c r="P159" s="265">
        <f>SUBTOTAL(9,P160:P177)</f>
        <v>7984.0924128273336</v>
      </c>
      <c r="Q159" s="329"/>
      <c r="R159" s="266">
        <f>SUBTOTAL(9,R160:R177)</f>
        <v>0.11398672935</v>
      </c>
      <c r="S159" s="328"/>
      <c r="T159" s="266">
        <f>SUBTOTAL(9,T160:T177)</f>
        <v>0</v>
      </c>
      <c r="U159" s="327" t="s">
        <v>81</v>
      </c>
      <c r="V159" s="265">
        <f>SUBTOTAL(9,V160:V177)</f>
        <v>1676.6594066937398</v>
      </c>
      <c r="W159" s="265">
        <f>SUBTOTAL(9,W160:W177)</f>
        <v>9660.7518195210741</v>
      </c>
      <c r="X159" s="326"/>
      <c r="Y159" s="325"/>
      <c r="Z159" s="325"/>
    </row>
    <row r="160" spans="6:26" s="304" customFormat="1" ht="48" outlineLevel="3">
      <c r="F160" s="313">
        <v>148</v>
      </c>
      <c r="G160" s="312" t="s">
        <v>55</v>
      </c>
      <c r="H160" s="305" t="s">
        <v>248</v>
      </c>
      <c r="I160" s="305"/>
      <c r="J160" s="306" t="s">
        <v>249</v>
      </c>
      <c r="K160" s="312" t="s">
        <v>46</v>
      </c>
      <c r="L160" s="311">
        <v>0.114</v>
      </c>
      <c r="M160" s="310">
        <v>0</v>
      </c>
      <c r="N160" s="311">
        <f>L160*(1+M160/100)</f>
        <v>0.114</v>
      </c>
      <c r="O160" s="310">
        <v>965.6</v>
      </c>
      <c r="P160" s="307">
        <f>N160*O160</f>
        <v>110.0784</v>
      </c>
      <c r="Q160" s="309"/>
      <c r="R160" s="308">
        <f>N160*Q160</f>
        <v>0</v>
      </c>
      <c r="S160" s="309"/>
      <c r="T160" s="308">
        <f>N160*S160</f>
        <v>0</v>
      </c>
      <c r="U160" s="307">
        <v>21</v>
      </c>
      <c r="V160" s="307">
        <f>P160*(U160/100)</f>
        <v>23.116464000000001</v>
      </c>
      <c r="W160" s="307">
        <f>P160+V160</f>
        <v>133.194864</v>
      </c>
      <c r="X160" s="306"/>
      <c r="Y160" s="305" t="s">
        <v>110</v>
      </c>
      <c r="Z160" s="305" t="s">
        <v>250</v>
      </c>
    </row>
    <row r="161" spans="6:26" s="304" customFormat="1" ht="24" outlineLevel="3">
      <c r="F161" s="313">
        <v>316</v>
      </c>
      <c r="G161" s="312" t="s">
        <v>47</v>
      </c>
      <c r="H161" s="305" t="s">
        <v>251</v>
      </c>
      <c r="I161" s="305"/>
      <c r="J161" s="306" t="s">
        <v>252</v>
      </c>
      <c r="K161" s="312" t="s">
        <v>51</v>
      </c>
      <c r="L161" s="311">
        <v>1.752</v>
      </c>
      <c r="M161" s="310">
        <v>0</v>
      </c>
      <c r="N161" s="311">
        <f>L161*(1+M161/100)</f>
        <v>1.752</v>
      </c>
      <c r="O161" s="310">
        <v>1119.997094098168</v>
      </c>
      <c r="P161" s="307">
        <f>N161*O161</f>
        <v>1962.2349088599904</v>
      </c>
      <c r="Q161" s="309">
        <v>1.6080000000000001E-2</v>
      </c>
      <c r="R161" s="308">
        <f>N161*Q161</f>
        <v>2.8172160000000002E-2</v>
      </c>
      <c r="S161" s="309"/>
      <c r="T161" s="308">
        <f>N161*S161</f>
        <v>0</v>
      </c>
      <c r="U161" s="307">
        <v>21</v>
      </c>
      <c r="V161" s="307">
        <f>P161*(U161/100)</f>
        <v>412.06933086059797</v>
      </c>
      <c r="W161" s="307">
        <f>P161+V161</f>
        <v>2374.3042397205882</v>
      </c>
      <c r="X161" s="306"/>
      <c r="Y161" s="305" t="s">
        <v>110</v>
      </c>
      <c r="Z161" s="305" t="s">
        <v>250</v>
      </c>
    </row>
    <row r="162" spans="6:26" s="314" customFormat="1" ht="11.25" outlineLevel="4">
      <c r="F162" s="323"/>
      <c r="G162" s="315"/>
      <c r="H162" s="315"/>
      <c r="I162" s="315"/>
      <c r="J162" s="316" t="s">
        <v>157</v>
      </c>
      <c r="K162" s="315"/>
      <c r="L162" s="322">
        <v>0</v>
      </c>
      <c r="M162" s="317"/>
      <c r="N162" s="321"/>
      <c r="O162" s="317"/>
      <c r="P162" s="320"/>
      <c r="Q162" s="319"/>
      <c r="R162" s="317"/>
      <c r="S162" s="317"/>
      <c r="T162" s="317"/>
      <c r="U162" s="318" t="s">
        <v>81</v>
      </c>
      <c r="V162" s="317"/>
      <c r="W162" s="317"/>
      <c r="X162" s="316"/>
      <c r="Y162" s="315"/>
      <c r="Z162" s="315"/>
    </row>
    <row r="163" spans="6:26" s="314" customFormat="1" ht="11.25" outlineLevel="4">
      <c r="F163" s="323"/>
      <c r="G163" s="315"/>
      <c r="H163" s="315"/>
      <c r="I163" s="315"/>
      <c r="J163" s="316" t="s">
        <v>253</v>
      </c>
      <c r="K163" s="315"/>
      <c r="L163" s="322">
        <v>0</v>
      </c>
      <c r="M163" s="317"/>
      <c r="N163" s="321"/>
      <c r="O163" s="317"/>
      <c r="P163" s="320"/>
      <c r="Q163" s="319"/>
      <c r="R163" s="317"/>
      <c r="S163" s="317"/>
      <c r="T163" s="317"/>
      <c r="U163" s="318" t="s">
        <v>81</v>
      </c>
      <c r="V163" s="317"/>
      <c r="W163" s="317"/>
      <c r="X163" s="316"/>
      <c r="Y163" s="315"/>
      <c r="Z163" s="315"/>
    </row>
    <row r="164" spans="6:26" s="314" customFormat="1" ht="11.25" outlineLevel="4">
      <c r="F164" s="323"/>
      <c r="G164" s="315"/>
      <c r="H164" s="315"/>
      <c r="I164" s="315"/>
      <c r="J164" s="316" t="s">
        <v>254</v>
      </c>
      <c r="K164" s="315"/>
      <c r="L164" s="322">
        <v>1.752</v>
      </c>
      <c r="M164" s="317"/>
      <c r="N164" s="321"/>
      <c r="O164" s="317"/>
      <c r="P164" s="320"/>
      <c r="Q164" s="319"/>
      <c r="R164" s="317"/>
      <c r="S164" s="317"/>
      <c r="T164" s="317"/>
      <c r="U164" s="318" t="s">
        <v>81</v>
      </c>
      <c r="V164" s="317"/>
      <c r="W164" s="317"/>
      <c r="X164" s="316"/>
      <c r="Y164" s="315"/>
      <c r="Z164" s="315"/>
    </row>
    <row r="165" spans="6:26" s="304" customFormat="1" ht="24" outlineLevel="3">
      <c r="F165" s="313">
        <v>317</v>
      </c>
      <c r="G165" s="312" t="s">
        <v>47</v>
      </c>
      <c r="H165" s="305" t="s">
        <v>255</v>
      </c>
      <c r="I165" s="305"/>
      <c r="J165" s="306" t="s">
        <v>256</v>
      </c>
      <c r="K165" s="312" t="s">
        <v>51</v>
      </c>
      <c r="L165" s="311">
        <v>5.3096549999999993</v>
      </c>
      <c r="M165" s="310">
        <v>0</v>
      </c>
      <c r="N165" s="311">
        <f>L165*(1+M165/100)</f>
        <v>5.3096549999999993</v>
      </c>
      <c r="O165" s="310">
        <v>1080.0005963334806</v>
      </c>
      <c r="P165" s="307">
        <f>N165*O165</f>
        <v>5734.4305663250461</v>
      </c>
      <c r="Q165" s="309">
        <v>1.5769999999999999E-2</v>
      </c>
      <c r="R165" s="308">
        <f>N165*Q165</f>
        <v>8.3733259349999992E-2</v>
      </c>
      <c r="S165" s="309"/>
      <c r="T165" s="308">
        <f>N165*S165</f>
        <v>0</v>
      </c>
      <c r="U165" s="307">
        <v>21</v>
      </c>
      <c r="V165" s="307">
        <f>P165*(U165/100)</f>
        <v>1204.2304189282597</v>
      </c>
      <c r="W165" s="307">
        <f>P165+V165</f>
        <v>6938.6609852533056</v>
      </c>
      <c r="X165" s="306"/>
      <c r="Y165" s="305" t="s">
        <v>110</v>
      </c>
      <c r="Z165" s="305" t="s">
        <v>250</v>
      </c>
    </row>
    <row r="166" spans="6:26" s="314" customFormat="1" ht="11.25" outlineLevel="4">
      <c r="F166" s="323"/>
      <c r="G166" s="315"/>
      <c r="H166" s="315"/>
      <c r="I166" s="315"/>
      <c r="J166" s="316" t="s">
        <v>157</v>
      </c>
      <c r="K166" s="315"/>
      <c r="L166" s="322">
        <v>0</v>
      </c>
      <c r="M166" s="317"/>
      <c r="N166" s="321"/>
      <c r="O166" s="317"/>
      <c r="P166" s="320"/>
      <c r="Q166" s="319"/>
      <c r="R166" s="317"/>
      <c r="S166" s="317"/>
      <c r="T166" s="317"/>
      <c r="U166" s="318" t="s">
        <v>81</v>
      </c>
      <c r="V166" s="317"/>
      <c r="W166" s="317"/>
      <c r="X166" s="316"/>
      <c r="Y166" s="315"/>
      <c r="Z166" s="315"/>
    </row>
    <row r="167" spans="6:26" s="314" customFormat="1" ht="11.25" outlineLevel="4">
      <c r="F167" s="323"/>
      <c r="G167" s="315"/>
      <c r="H167" s="315"/>
      <c r="I167" s="315"/>
      <c r="J167" s="316" t="s">
        <v>257</v>
      </c>
      <c r="K167" s="315"/>
      <c r="L167" s="322">
        <v>0</v>
      </c>
      <c r="M167" s="317"/>
      <c r="N167" s="321"/>
      <c r="O167" s="317"/>
      <c r="P167" s="320"/>
      <c r="Q167" s="319"/>
      <c r="R167" s="317"/>
      <c r="S167" s="317"/>
      <c r="T167" s="317"/>
      <c r="U167" s="318" t="s">
        <v>81</v>
      </c>
      <c r="V167" s="317"/>
      <c r="W167" s="317"/>
      <c r="X167" s="316"/>
      <c r="Y167" s="315"/>
      <c r="Z167" s="315"/>
    </row>
    <row r="168" spans="6:26" s="314" customFormat="1" ht="11.25" outlineLevel="4">
      <c r="F168" s="323"/>
      <c r="G168" s="315"/>
      <c r="H168" s="315"/>
      <c r="I168" s="315"/>
      <c r="J168" s="316" t="s">
        <v>258</v>
      </c>
      <c r="K168" s="315"/>
      <c r="L168" s="322">
        <v>4.1438449999999998</v>
      </c>
      <c r="M168" s="317"/>
      <c r="N168" s="321"/>
      <c r="O168" s="317"/>
      <c r="P168" s="320"/>
      <c r="Q168" s="319"/>
      <c r="R168" s="317"/>
      <c r="S168" s="317"/>
      <c r="T168" s="317"/>
      <c r="U168" s="318" t="s">
        <v>81</v>
      </c>
      <c r="V168" s="317"/>
      <c r="W168" s="317"/>
      <c r="X168" s="316"/>
      <c r="Y168" s="315"/>
      <c r="Z168" s="315"/>
    </row>
    <row r="169" spans="6:26" s="314" customFormat="1" ht="11.25" outlineLevel="4">
      <c r="F169" s="323"/>
      <c r="G169" s="315"/>
      <c r="H169" s="315"/>
      <c r="I169" s="315"/>
      <c r="J169" s="316" t="s">
        <v>259</v>
      </c>
      <c r="K169" s="315"/>
      <c r="L169" s="322">
        <v>0</v>
      </c>
      <c r="M169" s="317"/>
      <c r="N169" s="321"/>
      <c r="O169" s="317"/>
      <c r="P169" s="320"/>
      <c r="Q169" s="319"/>
      <c r="R169" s="317"/>
      <c r="S169" s="317"/>
      <c r="T169" s="317"/>
      <c r="U169" s="318" t="s">
        <v>81</v>
      </c>
      <c r="V169" s="317"/>
      <c r="W169" s="317"/>
      <c r="X169" s="316"/>
      <c r="Y169" s="315"/>
      <c r="Z169" s="315"/>
    </row>
    <row r="170" spans="6:26" s="314" customFormat="1" ht="11.25" outlineLevel="4">
      <c r="F170" s="323"/>
      <c r="G170" s="315"/>
      <c r="H170" s="315"/>
      <c r="I170" s="315"/>
      <c r="J170" s="316" t="s">
        <v>215</v>
      </c>
      <c r="K170" s="315"/>
      <c r="L170" s="322">
        <v>1.16581</v>
      </c>
      <c r="M170" s="317"/>
      <c r="N170" s="321"/>
      <c r="O170" s="317"/>
      <c r="P170" s="320"/>
      <c r="Q170" s="319"/>
      <c r="R170" s="317"/>
      <c r="S170" s="317"/>
      <c r="T170" s="317"/>
      <c r="U170" s="318" t="s">
        <v>81</v>
      </c>
      <c r="V170" s="317"/>
      <c r="W170" s="317"/>
      <c r="X170" s="316"/>
      <c r="Y170" s="315"/>
      <c r="Z170" s="315"/>
    </row>
    <row r="171" spans="6:26" s="304" customFormat="1" ht="12" outlineLevel="3">
      <c r="F171" s="313">
        <v>318</v>
      </c>
      <c r="G171" s="312" t="s">
        <v>47</v>
      </c>
      <c r="H171" s="305" t="s">
        <v>260</v>
      </c>
      <c r="I171" s="305"/>
      <c r="J171" s="306" t="s">
        <v>261</v>
      </c>
      <c r="K171" s="312" t="s">
        <v>51</v>
      </c>
      <c r="L171" s="311">
        <v>1.16581</v>
      </c>
      <c r="M171" s="310">
        <v>0</v>
      </c>
      <c r="N171" s="311">
        <f>L171*(1+M171/100)</f>
        <v>1.16581</v>
      </c>
      <c r="O171" s="310">
        <v>63.880355840399993</v>
      </c>
      <c r="P171" s="307">
        <f>N171*O171</f>
        <v>74.472357642296714</v>
      </c>
      <c r="Q171" s="309"/>
      <c r="R171" s="308">
        <f>N171*Q171</f>
        <v>0</v>
      </c>
      <c r="S171" s="309"/>
      <c r="T171" s="308">
        <f>N171*S171</f>
        <v>0</v>
      </c>
      <c r="U171" s="307">
        <v>21</v>
      </c>
      <c r="V171" s="307">
        <f>P171*(U171/100)</f>
        <v>15.63919510488231</v>
      </c>
      <c r="W171" s="307">
        <f>P171+V171</f>
        <v>90.111552747179019</v>
      </c>
      <c r="X171" s="306"/>
      <c r="Y171" s="305" t="s">
        <v>110</v>
      </c>
      <c r="Z171" s="305" t="s">
        <v>250</v>
      </c>
    </row>
    <row r="172" spans="6:26" s="314" customFormat="1" ht="11.25" outlineLevel="4">
      <c r="F172" s="323"/>
      <c r="G172" s="315"/>
      <c r="H172" s="315"/>
      <c r="I172" s="315"/>
      <c r="J172" s="316" t="s">
        <v>157</v>
      </c>
      <c r="K172" s="315"/>
      <c r="L172" s="322">
        <v>0</v>
      </c>
      <c r="M172" s="317"/>
      <c r="N172" s="321"/>
      <c r="O172" s="317"/>
      <c r="P172" s="320"/>
      <c r="Q172" s="319"/>
      <c r="R172" s="317"/>
      <c r="S172" s="317"/>
      <c r="T172" s="317"/>
      <c r="U172" s="318" t="s">
        <v>81</v>
      </c>
      <c r="V172" s="317"/>
      <c r="W172" s="317"/>
      <c r="X172" s="316"/>
      <c r="Y172" s="315"/>
      <c r="Z172" s="315"/>
    </row>
    <row r="173" spans="6:26" s="314" customFormat="1" ht="11.25" outlineLevel="4">
      <c r="F173" s="323"/>
      <c r="G173" s="315"/>
      <c r="H173" s="315"/>
      <c r="I173" s="315"/>
      <c r="J173" s="316" t="s">
        <v>259</v>
      </c>
      <c r="K173" s="315"/>
      <c r="L173" s="322">
        <v>0</v>
      </c>
      <c r="M173" s="317"/>
      <c r="N173" s="321"/>
      <c r="O173" s="317"/>
      <c r="P173" s="320"/>
      <c r="Q173" s="319"/>
      <c r="R173" s="317"/>
      <c r="S173" s="317"/>
      <c r="T173" s="317"/>
      <c r="U173" s="318" t="s">
        <v>81</v>
      </c>
      <c r="V173" s="317"/>
      <c r="W173" s="317"/>
      <c r="X173" s="316"/>
      <c r="Y173" s="315"/>
      <c r="Z173" s="315"/>
    </row>
    <row r="174" spans="6:26" s="314" customFormat="1" ht="11.25" outlineLevel="4">
      <c r="F174" s="323"/>
      <c r="G174" s="315"/>
      <c r="H174" s="315"/>
      <c r="I174" s="315"/>
      <c r="J174" s="316" t="s">
        <v>215</v>
      </c>
      <c r="K174" s="315"/>
      <c r="L174" s="322">
        <v>1.16581</v>
      </c>
      <c r="M174" s="317"/>
      <c r="N174" s="321"/>
      <c r="O174" s="317"/>
      <c r="P174" s="320"/>
      <c r="Q174" s="319"/>
      <c r="R174" s="317"/>
      <c r="S174" s="317"/>
      <c r="T174" s="317"/>
      <c r="U174" s="318" t="s">
        <v>81</v>
      </c>
      <c r="V174" s="317"/>
      <c r="W174" s="317"/>
      <c r="X174" s="316"/>
      <c r="Y174" s="315"/>
      <c r="Z174" s="315"/>
    </row>
    <row r="175" spans="6:26" s="304" customFormat="1" ht="24" outlineLevel="3">
      <c r="F175" s="313">
        <v>319</v>
      </c>
      <c r="G175" s="312" t="s">
        <v>225</v>
      </c>
      <c r="H175" s="305" t="s">
        <v>262</v>
      </c>
      <c r="I175" s="305"/>
      <c r="J175" s="306" t="s">
        <v>263</v>
      </c>
      <c r="K175" s="312" t="s">
        <v>51</v>
      </c>
      <c r="L175" s="311">
        <v>1.1893199999999999</v>
      </c>
      <c r="M175" s="310">
        <v>0</v>
      </c>
      <c r="N175" s="311">
        <f>L175*(1+M175/100)</f>
        <v>1.1893199999999999</v>
      </c>
      <c r="O175" s="310">
        <v>86.5</v>
      </c>
      <c r="P175" s="307">
        <f>N175*O175</f>
        <v>102.87617999999999</v>
      </c>
      <c r="Q175" s="309">
        <v>1.75E-3</v>
      </c>
      <c r="R175" s="308">
        <f>N175*Q175</f>
        <v>2.0813099999999998E-3</v>
      </c>
      <c r="S175" s="309"/>
      <c r="T175" s="308">
        <f>N175*S175</f>
        <v>0</v>
      </c>
      <c r="U175" s="307">
        <v>21</v>
      </c>
      <c r="V175" s="307">
        <f>P175*(U175/100)</f>
        <v>21.603997799999998</v>
      </c>
      <c r="W175" s="307">
        <f>P175+V175</f>
        <v>124.48017779999999</v>
      </c>
      <c r="X175" s="306"/>
      <c r="Y175" s="305" t="s">
        <v>110</v>
      </c>
      <c r="Z175" s="305" t="s">
        <v>250</v>
      </c>
    </row>
    <row r="176" spans="6:26" s="314" customFormat="1" ht="11.25" outlineLevel="4">
      <c r="F176" s="323"/>
      <c r="G176" s="315"/>
      <c r="H176" s="315"/>
      <c r="I176" s="315"/>
      <c r="J176" s="316" t="s">
        <v>264</v>
      </c>
      <c r="K176" s="315"/>
      <c r="L176" s="322">
        <v>1.1893199999999999</v>
      </c>
      <c r="M176" s="317"/>
      <c r="N176" s="321"/>
      <c r="O176" s="317"/>
      <c r="P176" s="320"/>
      <c r="Q176" s="319"/>
      <c r="R176" s="317"/>
      <c r="S176" s="317"/>
      <c r="T176" s="317"/>
      <c r="U176" s="318" t="s">
        <v>81</v>
      </c>
      <c r="V176" s="317"/>
      <c r="W176" s="317"/>
      <c r="X176" s="316"/>
      <c r="Y176" s="315"/>
      <c r="Z176" s="315"/>
    </row>
    <row r="177" spans="6:26" s="295" customFormat="1" ht="12.75" customHeight="1" outlineLevel="3">
      <c r="F177" s="303"/>
      <c r="G177" s="296"/>
      <c r="H177" s="296"/>
      <c r="I177" s="296"/>
      <c r="J177" s="302"/>
      <c r="K177" s="296"/>
      <c r="L177" s="301"/>
      <c r="M177" s="297"/>
      <c r="N177" s="301"/>
      <c r="O177" s="297"/>
      <c r="P177" s="300"/>
      <c r="Q177" s="299"/>
      <c r="R177" s="297"/>
      <c r="S177" s="297"/>
      <c r="T177" s="297"/>
      <c r="U177" s="298" t="s">
        <v>81</v>
      </c>
      <c r="V177" s="297"/>
      <c r="W177" s="297"/>
      <c r="X177" s="297"/>
      <c r="Y177" s="296"/>
      <c r="Z177" s="296"/>
    </row>
    <row r="178" spans="6:26" s="324" customFormat="1" ht="16.5" customHeight="1" outlineLevel="2">
      <c r="F178" s="333"/>
      <c r="G178" s="331"/>
      <c r="H178" s="332"/>
      <c r="I178" s="332"/>
      <c r="J178" s="332" t="s">
        <v>265</v>
      </c>
      <c r="K178" s="331"/>
      <c r="L178" s="330"/>
      <c r="M178" s="328"/>
      <c r="N178" s="330"/>
      <c r="O178" s="328"/>
      <c r="P178" s="265">
        <f>SUBTOTAL(9,P179:P214)</f>
        <v>17059.099810158361</v>
      </c>
      <c r="Q178" s="329"/>
      <c r="R178" s="266">
        <f>SUBTOTAL(9,R179:R214)</f>
        <v>0.25407198924999996</v>
      </c>
      <c r="S178" s="328"/>
      <c r="T178" s="266">
        <f>SUBTOTAL(9,T179:T214)</f>
        <v>0</v>
      </c>
      <c r="U178" s="327" t="s">
        <v>81</v>
      </c>
      <c r="V178" s="265">
        <f>SUBTOTAL(9,V179:V214)</f>
        <v>3582.4109601332557</v>
      </c>
      <c r="W178" s="265">
        <f>SUBTOTAL(9,W179:W214)</f>
        <v>20641.510770291618</v>
      </c>
      <c r="X178" s="326"/>
      <c r="Y178" s="325"/>
      <c r="Z178" s="325"/>
    </row>
    <row r="179" spans="6:26" s="304" customFormat="1" ht="12" outlineLevel="3">
      <c r="F179" s="313">
        <v>231</v>
      </c>
      <c r="G179" s="312" t="s">
        <v>47</v>
      </c>
      <c r="H179" s="305" t="s">
        <v>266</v>
      </c>
      <c r="I179" s="305"/>
      <c r="J179" s="306" t="s">
        <v>267</v>
      </c>
      <c r="K179" s="312" t="s">
        <v>51</v>
      </c>
      <c r="L179" s="311">
        <v>5.8655499999999998</v>
      </c>
      <c r="M179" s="310">
        <v>0</v>
      </c>
      <c r="N179" s="311">
        <f>L179*(1+M179/100)</f>
        <v>5.8655499999999998</v>
      </c>
      <c r="O179" s="310">
        <v>417.103384248</v>
      </c>
      <c r="P179" s="307">
        <f>N179*O179</f>
        <v>2446.5407554758563</v>
      </c>
      <c r="Q179" s="309">
        <v>7.4999999999999997E-3</v>
      </c>
      <c r="R179" s="308">
        <f>N179*Q179</f>
        <v>4.3991624999999999E-2</v>
      </c>
      <c r="S179" s="309"/>
      <c r="T179" s="308">
        <f>N179*S179</f>
        <v>0</v>
      </c>
      <c r="U179" s="307">
        <v>21</v>
      </c>
      <c r="V179" s="307">
        <f>P179*(U179/100)</f>
        <v>513.77355864992978</v>
      </c>
      <c r="W179" s="307">
        <f>P179+V179</f>
        <v>2960.314314125786</v>
      </c>
      <c r="X179" s="306"/>
      <c r="Y179" s="305" t="s">
        <v>110</v>
      </c>
      <c r="Z179" s="305" t="s">
        <v>268</v>
      </c>
    </row>
    <row r="180" spans="6:26" s="314" customFormat="1" ht="11.25" outlineLevel="4">
      <c r="F180" s="323"/>
      <c r="G180" s="315"/>
      <c r="H180" s="315"/>
      <c r="I180" s="315"/>
      <c r="J180" s="316" t="s">
        <v>123</v>
      </c>
      <c r="K180" s="315"/>
      <c r="L180" s="322">
        <v>0</v>
      </c>
      <c r="M180" s="317"/>
      <c r="N180" s="321"/>
      <c r="O180" s="317"/>
      <c r="P180" s="320"/>
      <c r="Q180" s="319"/>
      <c r="R180" s="317"/>
      <c r="S180" s="317"/>
      <c r="T180" s="317"/>
      <c r="U180" s="318" t="s">
        <v>81</v>
      </c>
      <c r="V180" s="317"/>
      <c r="W180" s="317"/>
      <c r="X180" s="316"/>
      <c r="Y180" s="315"/>
      <c r="Z180" s="315"/>
    </row>
    <row r="181" spans="6:26" s="314" customFormat="1" ht="11.25" outlineLevel="4">
      <c r="F181" s="323"/>
      <c r="G181" s="315"/>
      <c r="H181" s="315"/>
      <c r="I181" s="315"/>
      <c r="J181" s="316" t="s">
        <v>176</v>
      </c>
      <c r="K181" s="315"/>
      <c r="L181" s="322">
        <v>0</v>
      </c>
      <c r="M181" s="317"/>
      <c r="N181" s="321"/>
      <c r="O181" s="317"/>
      <c r="P181" s="320"/>
      <c r="Q181" s="319"/>
      <c r="R181" s="317"/>
      <c r="S181" s="317"/>
      <c r="T181" s="317"/>
      <c r="U181" s="318" t="s">
        <v>81</v>
      </c>
      <c r="V181" s="317"/>
      <c r="W181" s="317"/>
      <c r="X181" s="316"/>
      <c r="Y181" s="315"/>
      <c r="Z181" s="315"/>
    </row>
    <row r="182" spans="6:26" s="314" customFormat="1" ht="11.25" outlineLevel="4">
      <c r="F182" s="323"/>
      <c r="G182" s="315"/>
      <c r="H182" s="315"/>
      <c r="I182" s="315"/>
      <c r="J182" s="316" t="s">
        <v>212</v>
      </c>
      <c r="K182" s="315"/>
      <c r="L182" s="322">
        <v>4.3205049999999998</v>
      </c>
      <c r="M182" s="317"/>
      <c r="N182" s="321"/>
      <c r="O182" s="317"/>
      <c r="P182" s="320"/>
      <c r="Q182" s="319"/>
      <c r="R182" s="317"/>
      <c r="S182" s="317"/>
      <c r="T182" s="317"/>
      <c r="U182" s="318" t="s">
        <v>81</v>
      </c>
      <c r="V182" s="317"/>
      <c r="W182" s="317"/>
      <c r="X182" s="316"/>
      <c r="Y182" s="315"/>
      <c r="Z182" s="315"/>
    </row>
    <row r="183" spans="6:26" s="314" customFormat="1" ht="11.25" outlineLevel="4">
      <c r="F183" s="323"/>
      <c r="G183" s="315"/>
      <c r="H183" s="315"/>
      <c r="I183" s="315"/>
      <c r="J183" s="316" t="s">
        <v>178</v>
      </c>
      <c r="K183" s="315"/>
      <c r="L183" s="322">
        <v>0</v>
      </c>
      <c r="M183" s="317"/>
      <c r="N183" s="321"/>
      <c r="O183" s="317"/>
      <c r="P183" s="320"/>
      <c r="Q183" s="319"/>
      <c r="R183" s="317"/>
      <c r="S183" s="317"/>
      <c r="T183" s="317"/>
      <c r="U183" s="318" t="s">
        <v>81</v>
      </c>
      <c r="V183" s="317"/>
      <c r="W183" s="317"/>
      <c r="X183" s="316"/>
      <c r="Y183" s="315"/>
      <c r="Z183" s="315"/>
    </row>
    <row r="184" spans="6:26" s="314" customFormat="1" ht="11.25" outlineLevel="4">
      <c r="F184" s="323"/>
      <c r="G184" s="315"/>
      <c r="H184" s="315"/>
      <c r="I184" s="315"/>
      <c r="J184" s="316" t="s">
        <v>213</v>
      </c>
      <c r="K184" s="315"/>
      <c r="L184" s="322">
        <v>1.5450449999999998</v>
      </c>
      <c r="M184" s="317"/>
      <c r="N184" s="321"/>
      <c r="O184" s="317"/>
      <c r="P184" s="320"/>
      <c r="Q184" s="319"/>
      <c r="R184" s="317"/>
      <c r="S184" s="317"/>
      <c r="T184" s="317"/>
      <c r="U184" s="318" t="s">
        <v>81</v>
      </c>
      <c r="V184" s="317"/>
      <c r="W184" s="317"/>
      <c r="X184" s="316"/>
      <c r="Y184" s="315"/>
      <c r="Z184" s="315"/>
    </row>
    <row r="185" spans="6:26" s="304" customFormat="1" ht="12" outlineLevel="3">
      <c r="F185" s="313">
        <v>233</v>
      </c>
      <c r="G185" s="312" t="s">
        <v>47</v>
      </c>
      <c r="H185" s="305" t="s">
        <v>269</v>
      </c>
      <c r="I185" s="305"/>
      <c r="J185" s="306" t="s">
        <v>270</v>
      </c>
      <c r="K185" s="312" t="s">
        <v>51</v>
      </c>
      <c r="L185" s="311">
        <v>5.8655499999999998</v>
      </c>
      <c r="M185" s="310">
        <v>0</v>
      </c>
      <c r="N185" s="311">
        <f>L185*(1+M185/100)</f>
        <v>5.8655499999999998</v>
      </c>
      <c r="O185" s="310">
        <v>62.784893497599995</v>
      </c>
      <c r="P185" s="307">
        <f>N185*O185</f>
        <v>368.26793205484762</v>
      </c>
      <c r="Q185" s="309">
        <v>2.9999999999999997E-4</v>
      </c>
      <c r="R185" s="308">
        <f>N185*Q185</f>
        <v>1.7596649999999999E-3</v>
      </c>
      <c r="S185" s="309"/>
      <c r="T185" s="308">
        <f>N185*S185</f>
        <v>0</v>
      </c>
      <c r="U185" s="307">
        <v>21</v>
      </c>
      <c r="V185" s="307">
        <f>P185*(U185/100)</f>
        <v>77.336265731517997</v>
      </c>
      <c r="W185" s="307">
        <f>P185+V185</f>
        <v>445.6041977863656</v>
      </c>
      <c r="X185" s="306"/>
      <c r="Y185" s="305" t="s">
        <v>110</v>
      </c>
      <c r="Z185" s="305" t="s">
        <v>268</v>
      </c>
    </row>
    <row r="186" spans="6:26" s="314" customFormat="1" ht="11.25" outlineLevel="4">
      <c r="F186" s="323"/>
      <c r="G186" s="315"/>
      <c r="H186" s="315"/>
      <c r="I186" s="315"/>
      <c r="J186" s="316" t="s">
        <v>123</v>
      </c>
      <c r="K186" s="315"/>
      <c r="L186" s="322">
        <v>0</v>
      </c>
      <c r="M186" s="317"/>
      <c r="N186" s="321"/>
      <c r="O186" s="317"/>
      <c r="P186" s="320"/>
      <c r="Q186" s="319"/>
      <c r="R186" s="317"/>
      <c r="S186" s="317"/>
      <c r="T186" s="317"/>
      <c r="U186" s="318" t="s">
        <v>81</v>
      </c>
      <c r="V186" s="317"/>
      <c r="W186" s="317"/>
      <c r="X186" s="316"/>
      <c r="Y186" s="315"/>
      <c r="Z186" s="315"/>
    </row>
    <row r="187" spans="6:26" s="314" customFormat="1" ht="11.25" outlineLevel="4">
      <c r="F187" s="323"/>
      <c r="G187" s="315"/>
      <c r="H187" s="315"/>
      <c r="I187" s="315"/>
      <c r="J187" s="316" t="s">
        <v>176</v>
      </c>
      <c r="K187" s="315"/>
      <c r="L187" s="322">
        <v>0</v>
      </c>
      <c r="M187" s="317"/>
      <c r="N187" s="321"/>
      <c r="O187" s="317"/>
      <c r="P187" s="320"/>
      <c r="Q187" s="319"/>
      <c r="R187" s="317"/>
      <c r="S187" s="317"/>
      <c r="T187" s="317"/>
      <c r="U187" s="318" t="s">
        <v>81</v>
      </c>
      <c r="V187" s="317"/>
      <c r="W187" s="317"/>
      <c r="X187" s="316"/>
      <c r="Y187" s="315"/>
      <c r="Z187" s="315"/>
    </row>
    <row r="188" spans="6:26" s="314" customFormat="1" ht="11.25" outlineLevel="4">
      <c r="F188" s="323"/>
      <c r="G188" s="315"/>
      <c r="H188" s="315"/>
      <c r="I188" s="315"/>
      <c r="J188" s="316" t="s">
        <v>212</v>
      </c>
      <c r="K188" s="315"/>
      <c r="L188" s="322">
        <v>4.3205049999999998</v>
      </c>
      <c r="M188" s="317"/>
      <c r="N188" s="321"/>
      <c r="O188" s="317"/>
      <c r="P188" s="320"/>
      <c r="Q188" s="319"/>
      <c r="R188" s="317"/>
      <c r="S188" s="317"/>
      <c r="T188" s="317"/>
      <c r="U188" s="318" t="s">
        <v>81</v>
      </c>
      <c r="V188" s="317"/>
      <c r="W188" s="317"/>
      <c r="X188" s="316"/>
      <c r="Y188" s="315"/>
      <c r="Z188" s="315"/>
    </row>
    <row r="189" spans="6:26" s="314" customFormat="1" ht="11.25" outlineLevel="4">
      <c r="F189" s="323"/>
      <c r="G189" s="315"/>
      <c r="H189" s="315"/>
      <c r="I189" s="315"/>
      <c r="J189" s="316" t="s">
        <v>178</v>
      </c>
      <c r="K189" s="315"/>
      <c r="L189" s="322">
        <v>0</v>
      </c>
      <c r="M189" s="317"/>
      <c r="N189" s="321"/>
      <c r="O189" s="317"/>
      <c r="P189" s="320"/>
      <c r="Q189" s="319"/>
      <c r="R189" s="317"/>
      <c r="S189" s="317"/>
      <c r="T189" s="317"/>
      <c r="U189" s="318" t="s">
        <v>81</v>
      </c>
      <c r="V189" s="317"/>
      <c r="W189" s="317"/>
      <c r="X189" s="316"/>
      <c r="Y189" s="315"/>
      <c r="Z189" s="315"/>
    </row>
    <row r="190" spans="6:26" s="314" customFormat="1" ht="11.25" outlineLevel="4">
      <c r="F190" s="323"/>
      <c r="G190" s="315"/>
      <c r="H190" s="315"/>
      <c r="I190" s="315"/>
      <c r="J190" s="316" t="s">
        <v>213</v>
      </c>
      <c r="K190" s="315"/>
      <c r="L190" s="322">
        <v>1.5450449999999998</v>
      </c>
      <c r="M190" s="317"/>
      <c r="N190" s="321"/>
      <c r="O190" s="317"/>
      <c r="P190" s="320"/>
      <c r="Q190" s="319"/>
      <c r="R190" s="317"/>
      <c r="S190" s="317"/>
      <c r="T190" s="317"/>
      <c r="U190" s="318" t="s">
        <v>81</v>
      </c>
      <c r="V190" s="317"/>
      <c r="W190" s="317"/>
      <c r="X190" s="316"/>
      <c r="Y190" s="315"/>
      <c r="Z190" s="315"/>
    </row>
    <row r="191" spans="6:26" s="304" customFormat="1" ht="24" outlineLevel="3">
      <c r="F191" s="313">
        <v>234</v>
      </c>
      <c r="G191" s="312" t="s">
        <v>47</v>
      </c>
      <c r="H191" s="305" t="s">
        <v>271</v>
      </c>
      <c r="I191" s="305"/>
      <c r="J191" s="306" t="s">
        <v>272</v>
      </c>
      <c r="K191" s="312" t="s">
        <v>51</v>
      </c>
      <c r="L191" s="311">
        <v>5.8655499999999998</v>
      </c>
      <c r="M191" s="310">
        <v>0</v>
      </c>
      <c r="N191" s="311">
        <f>L191*(1+M191/100)</f>
        <v>5.8655499999999998</v>
      </c>
      <c r="O191" s="310">
        <v>1079.1419716320001</v>
      </c>
      <c r="P191" s="307">
        <f>N191*O191</f>
        <v>6329.7611917060785</v>
      </c>
      <c r="Q191" s="309">
        <v>9.0299999999999998E-3</v>
      </c>
      <c r="R191" s="308">
        <f>N191*Q191</f>
        <v>5.2965916499999995E-2</v>
      </c>
      <c r="S191" s="309"/>
      <c r="T191" s="308">
        <f>N191*S191</f>
        <v>0</v>
      </c>
      <c r="U191" s="307">
        <v>21</v>
      </c>
      <c r="V191" s="307">
        <f>P191*(U191/100)</f>
        <v>1329.2498502582764</v>
      </c>
      <c r="W191" s="307">
        <f>P191+V191</f>
        <v>7659.0110419643552</v>
      </c>
      <c r="X191" s="306"/>
      <c r="Y191" s="305" t="s">
        <v>110</v>
      </c>
      <c r="Z191" s="305" t="s">
        <v>268</v>
      </c>
    </row>
    <row r="192" spans="6:26" s="314" customFormat="1" ht="11.25" outlineLevel="4">
      <c r="F192" s="323"/>
      <c r="G192" s="315"/>
      <c r="H192" s="315"/>
      <c r="I192" s="315"/>
      <c r="J192" s="316" t="s">
        <v>123</v>
      </c>
      <c r="K192" s="315"/>
      <c r="L192" s="322">
        <v>0</v>
      </c>
      <c r="M192" s="317"/>
      <c r="N192" s="321"/>
      <c r="O192" s="317"/>
      <c r="P192" s="320"/>
      <c r="Q192" s="319"/>
      <c r="R192" s="317"/>
      <c r="S192" s="317"/>
      <c r="T192" s="317"/>
      <c r="U192" s="318" t="s">
        <v>81</v>
      </c>
      <c r="V192" s="317"/>
      <c r="W192" s="317"/>
      <c r="X192" s="316"/>
      <c r="Y192" s="315"/>
      <c r="Z192" s="315"/>
    </row>
    <row r="193" spans="6:26" s="314" customFormat="1" ht="11.25" outlineLevel="4">
      <c r="F193" s="323"/>
      <c r="G193" s="315"/>
      <c r="H193" s="315"/>
      <c r="I193" s="315"/>
      <c r="J193" s="316" t="s">
        <v>176</v>
      </c>
      <c r="K193" s="315"/>
      <c r="L193" s="322">
        <v>0</v>
      </c>
      <c r="M193" s="317"/>
      <c r="N193" s="321"/>
      <c r="O193" s="317"/>
      <c r="P193" s="320"/>
      <c r="Q193" s="319"/>
      <c r="R193" s="317"/>
      <c r="S193" s="317"/>
      <c r="T193" s="317"/>
      <c r="U193" s="318" t="s">
        <v>81</v>
      </c>
      <c r="V193" s="317"/>
      <c r="W193" s="317"/>
      <c r="X193" s="316"/>
      <c r="Y193" s="315"/>
      <c r="Z193" s="315"/>
    </row>
    <row r="194" spans="6:26" s="314" customFormat="1" ht="11.25" outlineLevel="4">
      <c r="F194" s="323"/>
      <c r="G194" s="315"/>
      <c r="H194" s="315"/>
      <c r="I194" s="315"/>
      <c r="J194" s="316" t="s">
        <v>212</v>
      </c>
      <c r="K194" s="315"/>
      <c r="L194" s="322">
        <v>4.3205049999999998</v>
      </c>
      <c r="M194" s="317"/>
      <c r="N194" s="321"/>
      <c r="O194" s="317"/>
      <c r="P194" s="320"/>
      <c r="Q194" s="319"/>
      <c r="R194" s="317"/>
      <c r="S194" s="317"/>
      <c r="T194" s="317"/>
      <c r="U194" s="318" t="s">
        <v>81</v>
      </c>
      <c r="V194" s="317"/>
      <c r="W194" s="317"/>
      <c r="X194" s="316"/>
      <c r="Y194" s="315"/>
      <c r="Z194" s="315"/>
    </row>
    <row r="195" spans="6:26" s="314" customFormat="1" ht="11.25" outlineLevel="4">
      <c r="F195" s="323"/>
      <c r="G195" s="315"/>
      <c r="H195" s="315"/>
      <c r="I195" s="315"/>
      <c r="J195" s="316" t="s">
        <v>178</v>
      </c>
      <c r="K195" s="315"/>
      <c r="L195" s="322">
        <v>0</v>
      </c>
      <c r="M195" s="317"/>
      <c r="N195" s="321"/>
      <c r="O195" s="317"/>
      <c r="P195" s="320"/>
      <c r="Q195" s="319"/>
      <c r="R195" s="317"/>
      <c r="S195" s="317"/>
      <c r="T195" s="317"/>
      <c r="U195" s="318" t="s">
        <v>81</v>
      </c>
      <c r="V195" s="317"/>
      <c r="W195" s="317"/>
      <c r="X195" s="316"/>
      <c r="Y195" s="315"/>
      <c r="Z195" s="315"/>
    </row>
    <row r="196" spans="6:26" s="314" customFormat="1" ht="11.25" outlineLevel="4">
      <c r="F196" s="323"/>
      <c r="G196" s="315"/>
      <c r="H196" s="315"/>
      <c r="I196" s="315"/>
      <c r="J196" s="316" t="s">
        <v>213</v>
      </c>
      <c r="K196" s="315"/>
      <c r="L196" s="322">
        <v>1.5450449999999998</v>
      </c>
      <c r="M196" s="317"/>
      <c r="N196" s="321"/>
      <c r="O196" s="317"/>
      <c r="P196" s="320"/>
      <c r="Q196" s="319"/>
      <c r="R196" s="317"/>
      <c r="S196" s="317"/>
      <c r="T196" s="317"/>
      <c r="U196" s="318" t="s">
        <v>81</v>
      </c>
      <c r="V196" s="317"/>
      <c r="W196" s="317"/>
      <c r="X196" s="316"/>
      <c r="Y196" s="315"/>
      <c r="Z196" s="315"/>
    </row>
    <row r="197" spans="6:26" s="304" customFormat="1" ht="24" outlineLevel="3">
      <c r="F197" s="313">
        <v>235</v>
      </c>
      <c r="G197" s="312" t="s">
        <v>225</v>
      </c>
      <c r="H197" s="305" t="s">
        <v>273</v>
      </c>
      <c r="I197" s="305"/>
      <c r="J197" s="306" t="s">
        <v>274</v>
      </c>
      <c r="K197" s="312" t="s">
        <v>51</v>
      </c>
      <c r="L197" s="311">
        <v>6.7458999999999989</v>
      </c>
      <c r="M197" s="310">
        <v>0</v>
      </c>
      <c r="N197" s="311">
        <f>L197*(1+M197/100)</f>
        <v>6.7458999999999989</v>
      </c>
      <c r="O197" s="310">
        <v>831</v>
      </c>
      <c r="P197" s="307">
        <f>N197*O197</f>
        <v>5605.8428999999987</v>
      </c>
      <c r="Q197" s="309">
        <v>2.1999999999999999E-2</v>
      </c>
      <c r="R197" s="308">
        <f>N197*Q197</f>
        <v>0.14840979999999998</v>
      </c>
      <c r="S197" s="309"/>
      <c r="T197" s="308">
        <f>N197*S197</f>
        <v>0</v>
      </c>
      <c r="U197" s="307">
        <v>21</v>
      </c>
      <c r="V197" s="307">
        <f>P197*(U197/100)</f>
        <v>1177.2270089999997</v>
      </c>
      <c r="W197" s="307">
        <f>P197+V197</f>
        <v>6783.069908999998</v>
      </c>
      <c r="X197" s="306"/>
      <c r="Y197" s="305" t="s">
        <v>110</v>
      </c>
      <c r="Z197" s="305" t="s">
        <v>268</v>
      </c>
    </row>
    <row r="198" spans="6:26" s="314" customFormat="1" ht="11.25" outlineLevel="4">
      <c r="F198" s="323"/>
      <c r="G198" s="315"/>
      <c r="H198" s="315"/>
      <c r="I198" s="315"/>
      <c r="J198" s="316" t="s">
        <v>275</v>
      </c>
      <c r="K198" s="315"/>
      <c r="L198" s="322">
        <v>6.7458999999999989</v>
      </c>
      <c r="M198" s="317"/>
      <c r="N198" s="321"/>
      <c r="O198" s="317"/>
      <c r="P198" s="320"/>
      <c r="Q198" s="319"/>
      <c r="R198" s="317"/>
      <c r="S198" s="317"/>
      <c r="T198" s="317"/>
      <c r="U198" s="318" t="s">
        <v>81</v>
      </c>
      <c r="V198" s="317"/>
      <c r="W198" s="317"/>
      <c r="X198" s="316"/>
      <c r="Y198" s="315"/>
      <c r="Z198" s="315"/>
    </row>
    <row r="199" spans="6:26" s="304" customFormat="1" ht="24" outlineLevel="3">
      <c r="F199" s="313">
        <v>239</v>
      </c>
      <c r="G199" s="312" t="s">
        <v>47</v>
      </c>
      <c r="H199" s="305" t="s">
        <v>276</v>
      </c>
      <c r="I199" s="305"/>
      <c r="J199" s="306" t="s">
        <v>277</v>
      </c>
      <c r="K199" s="312" t="s">
        <v>51</v>
      </c>
      <c r="L199" s="311">
        <v>9.2845049999999993</v>
      </c>
      <c r="M199" s="310">
        <v>0</v>
      </c>
      <c r="N199" s="311">
        <f>L199*(1+M199/100)</f>
        <v>9.2845049999999993</v>
      </c>
      <c r="O199" s="310">
        <v>27.687135577320003</v>
      </c>
      <c r="P199" s="307">
        <f>N199*O199</f>
        <v>257.06134870330544</v>
      </c>
      <c r="Q199" s="309">
        <v>5.0000000000000002E-5</v>
      </c>
      <c r="R199" s="308">
        <f>N199*Q199</f>
        <v>4.6422525E-4</v>
      </c>
      <c r="S199" s="309"/>
      <c r="T199" s="308">
        <f>N199*S199</f>
        <v>0</v>
      </c>
      <c r="U199" s="307">
        <v>21</v>
      </c>
      <c r="V199" s="307">
        <f>P199*(U199/100)</f>
        <v>53.982883227694138</v>
      </c>
      <c r="W199" s="307">
        <f>P199+V199</f>
        <v>311.04423193099956</v>
      </c>
      <c r="X199" s="306"/>
      <c r="Y199" s="305" t="s">
        <v>110</v>
      </c>
      <c r="Z199" s="305" t="s">
        <v>268</v>
      </c>
    </row>
    <row r="200" spans="6:26" s="314" customFormat="1" ht="11.25" outlineLevel="4">
      <c r="F200" s="323"/>
      <c r="G200" s="315"/>
      <c r="H200" s="315"/>
      <c r="I200" s="315"/>
      <c r="J200" s="316" t="s">
        <v>123</v>
      </c>
      <c r="K200" s="315"/>
      <c r="L200" s="322">
        <v>0</v>
      </c>
      <c r="M200" s="317"/>
      <c r="N200" s="321"/>
      <c r="O200" s="317"/>
      <c r="P200" s="320"/>
      <c r="Q200" s="319"/>
      <c r="R200" s="317"/>
      <c r="S200" s="317"/>
      <c r="T200" s="317"/>
      <c r="U200" s="318" t="s">
        <v>81</v>
      </c>
      <c r="V200" s="317"/>
      <c r="W200" s="317"/>
      <c r="X200" s="316"/>
      <c r="Y200" s="315"/>
      <c r="Z200" s="315"/>
    </row>
    <row r="201" spans="6:26" s="314" customFormat="1" ht="11.25" outlineLevel="4">
      <c r="F201" s="323"/>
      <c r="G201" s="315"/>
      <c r="H201" s="315"/>
      <c r="I201" s="315"/>
      <c r="J201" s="316" t="s">
        <v>176</v>
      </c>
      <c r="K201" s="315"/>
      <c r="L201" s="322">
        <v>0</v>
      </c>
      <c r="M201" s="317"/>
      <c r="N201" s="321"/>
      <c r="O201" s="317"/>
      <c r="P201" s="320"/>
      <c r="Q201" s="319"/>
      <c r="R201" s="317"/>
      <c r="S201" s="317"/>
      <c r="T201" s="317"/>
      <c r="U201" s="318" t="s">
        <v>81</v>
      </c>
      <c r="V201" s="317"/>
      <c r="W201" s="317"/>
      <c r="X201" s="316"/>
      <c r="Y201" s="315"/>
      <c r="Z201" s="315"/>
    </row>
    <row r="202" spans="6:26" s="314" customFormat="1" ht="11.25" outlineLevel="4">
      <c r="F202" s="323"/>
      <c r="G202" s="315"/>
      <c r="H202" s="315"/>
      <c r="I202" s="315"/>
      <c r="J202" s="316" t="s">
        <v>212</v>
      </c>
      <c r="K202" s="315"/>
      <c r="L202" s="322">
        <v>4.3205049999999998</v>
      </c>
      <c r="M202" s="317"/>
      <c r="N202" s="321"/>
      <c r="O202" s="317"/>
      <c r="P202" s="320"/>
      <c r="Q202" s="319"/>
      <c r="R202" s="317"/>
      <c r="S202" s="317"/>
      <c r="T202" s="317"/>
      <c r="U202" s="318" t="s">
        <v>81</v>
      </c>
      <c r="V202" s="317"/>
      <c r="W202" s="317"/>
      <c r="X202" s="316"/>
      <c r="Y202" s="315"/>
      <c r="Z202" s="315"/>
    </row>
    <row r="203" spans="6:26" s="314" customFormat="1" ht="11.25" outlineLevel="4">
      <c r="F203" s="323"/>
      <c r="G203" s="315"/>
      <c r="H203" s="315"/>
      <c r="I203" s="315"/>
      <c r="J203" s="316" t="s">
        <v>178</v>
      </c>
      <c r="K203" s="315"/>
      <c r="L203" s="322">
        <v>0</v>
      </c>
      <c r="M203" s="317"/>
      <c r="N203" s="321"/>
      <c r="O203" s="317"/>
      <c r="P203" s="320"/>
      <c r="Q203" s="319"/>
      <c r="R203" s="317"/>
      <c r="S203" s="317"/>
      <c r="T203" s="317"/>
      <c r="U203" s="318" t="s">
        <v>81</v>
      </c>
      <c r="V203" s="317"/>
      <c r="W203" s="317"/>
      <c r="X203" s="316"/>
      <c r="Y203" s="315"/>
      <c r="Z203" s="315"/>
    </row>
    <row r="204" spans="6:26" s="314" customFormat="1" ht="11.25" outlineLevel="4">
      <c r="F204" s="323"/>
      <c r="G204" s="315"/>
      <c r="H204" s="315"/>
      <c r="I204" s="315"/>
      <c r="J204" s="316" t="s">
        <v>213</v>
      </c>
      <c r="K204" s="315"/>
      <c r="L204" s="322">
        <v>1.5450449999999998</v>
      </c>
      <c r="M204" s="317"/>
      <c r="N204" s="321"/>
      <c r="O204" s="317"/>
      <c r="P204" s="320"/>
      <c r="Q204" s="319"/>
      <c r="R204" s="317"/>
      <c r="S204" s="317"/>
      <c r="T204" s="317"/>
      <c r="U204" s="318" t="s">
        <v>81</v>
      </c>
      <c r="V204" s="317"/>
      <c r="W204" s="317"/>
      <c r="X204" s="316"/>
      <c r="Y204" s="315"/>
      <c r="Z204" s="315"/>
    </row>
    <row r="205" spans="6:26" s="314" customFormat="1" ht="11.25" outlineLevel="4">
      <c r="F205" s="323"/>
      <c r="G205" s="315"/>
      <c r="H205" s="315"/>
      <c r="I205" s="315"/>
      <c r="J205" s="316" t="s">
        <v>186</v>
      </c>
      <c r="K205" s="315"/>
      <c r="L205" s="322">
        <v>0</v>
      </c>
      <c r="M205" s="317"/>
      <c r="N205" s="321"/>
      <c r="O205" s="317"/>
      <c r="P205" s="320"/>
      <c r="Q205" s="319"/>
      <c r="R205" s="317"/>
      <c r="S205" s="317"/>
      <c r="T205" s="317"/>
      <c r="U205" s="318" t="s">
        <v>81</v>
      </c>
      <c r="V205" s="317"/>
      <c r="W205" s="317"/>
      <c r="X205" s="316"/>
      <c r="Y205" s="315"/>
      <c r="Z205" s="315"/>
    </row>
    <row r="206" spans="6:26" s="314" customFormat="1" ht="11.25" outlineLevel="4">
      <c r="F206" s="323"/>
      <c r="G206" s="315"/>
      <c r="H206" s="315"/>
      <c r="I206" s="315"/>
      <c r="J206" s="316" t="s">
        <v>214</v>
      </c>
      <c r="K206" s="315"/>
      <c r="L206" s="322">
        <v>2.253145</v>
      </c>
      <c r="M206" s="317"/>
      <c r="N206" s="321"/>
      <c r="O206" s="317"/>
      <c r="P206" s="320"/>
      <c r="Q206" s="319"/>
      <c r="R206" s="317"/>
      <c r="S206" s="317"/>
      <c r="T206" s="317"/>
      <c r="U206" s="318" t="s">
        <v>81</v>
      </c>
      <c r="V206" s="317"/>
      <c r="W206" s="317"/>
      <c r="X206" s="316"/>
      <c r="Y206" s="315"/>
      <c r="Z206" s="315"/>
    </row>
    <row r="207" spans="6:26" s="314" customFormat="1" ht="11.25" outlineLevel="4">
      <c r="F207" s="323"/>
      <c r="G207" s="315"/>
      <c r="H207" s="315"/>
      <c r="I207" s="315"/>
      <c r="J207" s="316" t="s">
        <v>194</v>
      </c>
      <c r="K207" s="315"/>
      <c r="L207" s="322">
        <v>0</v>
      </c>
      <c r="M207" s="317"/>
      <c r="N207" s="321"/>
      <c r="O207" s="317"/>
      <c r="P207" s="320"/>
      <c r="Q207" s="319"/>
      <c r="R207" s="317"/>
      <c r="S207" s="317"/>
      <c r="T207" s="317"/>
      <c r="U207" s="318" t="s">
        <v>81</v>
      </c>
      <c r="V207" s="317"/>
      <c r="W207" s="317"/>
      <c r="X207" s="316"/>
      <c r="Y207" s="315"/>
      <c r="Z207" s="315"/>
    </row>
    <row r="208" spans="6:26" s="314" customFormat="1" ht="11.25" outlineLevel="4">
      <c r="F208" s="323"/>
      <c r="G208" s="315"/>
      <c r="H208" s="315"/>
      <c r="I208" s="315"/>
      <c r="J208" s="316" t="s">
        <v>215</v>
      </c>
      <c r="K208" s="315"/>
      <c r="L208" s="322">
        <v>1.16581</v>
      </c>
      <c r="M208" s="317"/>
      <c r="N208" s="321"/>
      <c r="O208" s="317"/>
      <c r="P208" s="320"/>
      <c r="Q208" s="319"/>
      <c r="R208" s="317"/>
      <c r="S208" s="317"/>
      <c r="T208" s="317"/>
      <c r="U208" s="318" t="s">
        <v>81</v>
      </c>
      <c r="V208" s="317"/>
      <c r="W208" s="317"/>
      <c r="X208" s="316"/>
      <c r="Y208" s="315"/>
      <c r="Z208" s="315"/>
    </row>
    <row r="209" spans="6:26" s="304" customFormat="1" ht="24" outlineLevel="3">
      <c r="F209" s="313">
        <v>240</v>
      </c>
      <c r="G209" s="312" t="s">
        <v>47</v>
      </c>
      <c r="H209" s="305" t="s">
        <v>278</v>
      </c>
      <c r="I209" s="305"/>
      <c r="J209" s="306" t="s">
        <v>279</v>
      </c>
      <c r="K209" s="312" t="s">
        <v>46</v>
      </c>
      <c r="L209" s="311">
        <v>0.254</v>
      </c>
      <c r="M209" s="310">
        <v>0</v>
      </c>
      <c r="N209" s="311">
        <f>L209*(1+M209/100)</f>
        <v>0.254</v>
      </c>
      <c r="O209" s="310">
        <v>780.09158958156013</v>
      </c>
      <c r="P209" s="307">
        <f>N209*O209</f>
        <v>198.14326375371627</v>
      </c>
      <c r="Q209" s="309"/>
      <c r="R209" s="308">
        <f>N209*Q209</f>
        <v>0</v>
      </c>
      <c r="S209" s="309"/>
      <c r="T209" s="308">
        <f>N209*S209</f>
        <v>0</v>
      </c>
      <c r="U209" s="307">
        <v>21</v>
      </c>
      <c r="V209" s="307">
        <f>P209*(U209/100)</f>
        <v>41.610085388280417</v>
      </c>
      <c r="W209" s="307">
        <f>P209+V209</f>
        <v>239.75334914199669</v>
      </c>
      <c r="X209" s="306"/>
      <c r="Y209" s="305" t="s">
        <v>110</v>
      </c>
      <c r="Z209" s="305" t="s">
        <v>268</v>
      </c>
    </row>
    <row r="210" spans="6:26" s="304" customFormat="1" ht="12" outlineLevel="3">
      <c r="F210" s="313">
        <v>315</v>
      </c>
      <c r="G210" s="312" t="s">
        <v>47</v>
      </c>
      <c r="H210" s="305" t="s">
        <v>280</v>
      </c>
      <c r="I210" s="305"/>
      <c r="J210" s="306" t="s">
        <v>281</v>
      </c>
      <c r="K210" s="312" t="s">
        <v>51</v>
      </c>
      <c r="L210" s="311">
        <v>4.3205049999999998</v>
      </c>
      <c r="M210" s="310">
        <v>0</v>
      </c>
      <c r="N210" s="311">
        <f>L210*(1+M210/100)</f>
        <v>4.3205049999999998</v>
      </c>
      <c r="O210" s="310">
        <v>428.99670720542161</v>
      </c>
      <c r="P210" s="307">
        <f>N210*O210</f>
        <v>1853.4824184645599</v>
      </c>
      <c r="Q210" s="309">
        <v>1.5E-3</v>
      </c>
      <c r="R210" s="308">
        <f>N210*Q210</f>
        <v>6.4807574999999999E-3</v>
      </c>
      <c r="S210" s="309"/>
      <c r="T210" s="308">
        <f>N210*S210</f>
        <v>0</v>
      </c>
      <c r="U210" s="307">
        <v>21</v>
      </c>
      <c r="V210" s="307">
        <f>P210*(U210/100)</f>
        <v>389.23130787755758</v>
      </c>
      <c r="W210" s="307">
        <f>P210+V210</f>
        <v>2242.7137263421173</v>
      </c>
      <c r="X210" s="306"/>
      <c r="Y210" s="305" t="s">
        <v>110</v>
      </c>
      <c r="Z210" s="305" t="s">
        <v>268</v>
      </c>
    </row>
    <row r="211" spans="6:26" s="314" customFormat="1" ht="11.25" outlineLevel="4">
      <c r="F211" s="323"/>
      <c r="G211" s="315"/>
      <c r="H211" s="315"/>
      <c r="I211" s="315"/>
      <c r="J211" s="316" t="s">
        <v>123</v>
      </c>
      <c r="K211" s="315"/>
      <c r="L211" s="322">
        <v>0</v>
      </c>
      <c r="M211" s="317"/>
      <c r="N211" s="321"/>
      <c r="O211" s="317"/>
      <c r="P211" s="320"/>
      <c r="Q211" s="319"/>
      <c r="R211" s="317"/>
      <c r="S211" s="317"/>
      <c r="T211" s="317"/>
      <c r="U211" s="318" t="s">
        <v>81</v>
      </c>
      <c r="V211" s="317"/>
      <c r="W211" s="317"/>
      <c r="X211" s="316"/>
      <c r="Y211" s="315"/>
      <c r="Z211" s="315"/>
    </row>
    <row r="212" spans="6:26" s="314" customFormat="1" ht="11.25" outlineLevel="4">
      <c r="F212" s="323"/>
      <c r="G212" s="315"/>
      <c r="H212" s="315"/>
      <c r="I212" s="315"/>
      <c r="J212" s="316" t="s">
        <v>176</v>
      </c>
      <c r="K212" s="315"/>
      <c r="L212" s="322">
        <v>0</v>
      </c>
      <c r="M212" s="317"/>
      <c r="N212" s="321"/>
      <c r="O212" s="317"/>
      <c r="P212" s="320"/>
      <c r="Q212" s="319"/>
      <c r="R212" s="317"/>
      <c r="S212" s="317"/>
      <c r="T212" s="317"/>
      <c r="U212" s="318" t="s">
        <v>81</v>
      </c>
      <c r="V212" s="317"/>
      <c r="W212" s="317"/>
      <c r="X212" s="316"/>
      <c r="Y212" s="315"/>
      <c r="Z212" s="315"/>
    </row>
    <row r="213" spans="6:26" s="314" customFormat="1" ht="11.25" outlineLevel="4">
      <c r="F213" s="323"/>
      <c r="G213" s="315"/>
      <c r="H213" s="315"/>
      <c r="I213" s="315"/>
      <c r="J213" s="316" t="s">
        <v>212</v>
      </c>
      <c r="K213" s="315"/>
      <c r="L213" s="322">
        <v>4.3205049999999998</v>
      </c>
      <c r="M213" s="317"/>
      <c r="N213" s="321"/>
      <c r="O213" s="317"/>
      <c r="P213" s="320"/>
      <c r="Q213" s="319"/>
      <c r="R213" s="317"/>
      <c r="S213" s="317"/>
      <c r="T213" s="317"/>
      <c r="U213" s="318" t="s">
        <v>81</v>
      </c>
      <c r="V213" s="317"/>
      <c r="W213" s="317"/>
      <c r="X213" s="316"/>
      <c r="Y213" s="315"/>
      <c r="Z213" s="315"/>
    </row>
    <row r="214" spans="6:26" s="295" customFormat="1" ht="12.75" customHeight="1" outlineLevel="3">
      <c r="F214" s="303"/>
      <c r="G214" s="296"/>
      <c r="H214" s="296"/>
      <c r="I214" s="296"/>
      <c r="J214" s="302"/>
      <c r="K214" s="296"/>
      <c r="L214" s="301"/>
      <c r="M214" s="297"/>
      <c r="N214" s="301"/>
      <c r="O214" s="297"/>
      <c r="P214" s="300"/>
      <c r="Q214" s="299"/>
      <c r="R214" s="297"/>
      <c r="S214" s="297"/>
      <c r="T214" s="297"/>
      <c r="U214" s="298" t="s">
        <v>81</v>
      </c>
      <c r="V214" s="297"/>
      <c r="W214" s="297"/>
      <c r="X214" s="297"/>
      <c r="Y214" s="296"/>
      <c r="Z214" s="296"/>
    </row>
    <row r="215" spans="6:26" s="324" customFormat="1" ht="16.5" customHeight="1" outlineLevel="2">
      <c r="F215" s="333"/>
      <c r="G215" s="331"/>
      <c r="H215" s="332"/>
      <c r="I215" s="332"/>
      <c r="J215" s="332" t="s">
        <v>282</v>
      </c>
      <c r="K215" s="331"/>
      <c r="L215" s="330"/>
      <c r="M215" s="328"/>
      <c r="N215" s="330"/>
      <c r="O215" s="328"/>
      <c r="P215" s="265">
        <f>SUBTOTAL(9,P216:P239)</f>
        <v>4745.5486000000001</v>
      </c>
      <c r="Q215" s="329"/>
      <c r="R215" s="266">
        <f>SUBTOTAL(9,R216:R239)</f>
        <v>0</v>
      </c>
      <c r="S215" s="328"/>
      <c r="T215" s="266">
        <f>SUBTOTAL(9,T216:T239)</f>
        <v>0</v>
      </c>
      <c r="U215" s="327" t="s">
        <v>81</v>
      </c>
      <c r="V215" s="265">
        <f>SUBTOTAL(9,V216:V239)</f>
        <v>996.56520599999999</v>
      </c>
      <c r="W215" s="265">
        <f>SUBTOTAL(9,W216:W239)</f>
        <v>5742.1138060000003</v>
      </c>
      <c r="X215" s="326"/>
      <c r="Y215" s="325"/>
      <c r="Z215" s="325"/>
    </row>
    <row r="216" spans="6:26" s="304" customFormat="1" ht="24" outlineLevel="3">
      <c r="F216" s="313">
        <v>251</v>
      </c>
      <c r="G216" s="312" t="s">
        <v>55</v>
      </c>
      <c r="H216" s="305" t="s">
        <v>283</v>
      </c>
      <c r="I216" s="305"/>
      <c r="J216" s="306" t="s">
        <v>284</v>
      </c>
      <c r="K216" s="312" t="s">
        <v>51</v>
      </c>
      <c r="L216" s="311">
        <v>3.418955</v>
      </c>
      <c r="M216" s="310">
        <v>0</v>
      </c>
      <c r="N216" s="311">
        <f>L216*(1+M216/100)</f>
        <v>3.418955</v>
      </c>
      <c r="O216" s="310">
        <v>336</v>
      </c>
      <c r="P216" s="307">
        <f>N216*O216</f>
        <v>1148.7688800000001</v>
      </c>
      <c r="Q216" s="309"/>
      <c r="R216" s="308">
        <f>N216*Q216</f>
        <v>0</v>
      </c>
      <c r="S216" s="309"/>
      <c r="T216" s="308">
        <f>N216*S216</f>
        <v>0</v>
      </c>
      <c r="U216" s="307">
        <v>21</v>
      </c>
      <c r="V216" s="307">
        <f>P216*(U216/100)</f>
        <v>241.24146480000002</v>
      </c>
      <c r="W216" s="307">
        <f>P216+V216</f>
        <v>1390.0103448</v>
      </c>
      <c r="X216" s="306"/>
      <c r="Y216" s="305" t="s">
        <v>110</v>
      </c>
      <c r="Z216" s="305" t="s">
        <v>285</v>
      </c>
    </row>
    <row r="217" spans="6:26" s="314" customFormat="1" ht="11.25" outlineLevel="4">
      <c r="F217" s="323"/>
      <c r="G217" s="315"/>
      <c r="H217" s="315"/>
      <c r="I217" s="315"/>
      <c r="J217" s="316" t="s">
        <v>123</v>
      </c>
      <c r="K217" s="315"/>
      <c r="L217" s="322">
        <v>0</v>
      </c>
      <c r="M217" s="317"/>
      <c r="N217" s="321"/>
      <c r="O217" s="317"/>
      <c r="P217" s="320"/>
      <c r="Q217" s="319"/>
      <c r="R217" s="317"/>
      <c r="S217" s="317"/>
      <c r="T217" s="317"/>
      <c r="U217" s="318" t="s">
        <v>81</v>
      </c>
      <c r="V217" s="317"/>
      <c r="W217" s="317"/>
      <c r="X217" s="316"/>
      <c r="Y217" s="315"/>
      <c r="Z217" s="315"/>
    </row>
    <row r="218" spans="6:26" s="314" customFormat="1" ht="11.25" outlineLevel="4">
      <c r="F218" s="323"/>
      <c r="G218" s="315"/>
      <c r="H218" s="315"/>
      <c r="I218" s="315"/>
      <c r="J218" s="316" t="s">
        <v>186</v>
      </c>
      <c r="K218" s="315"/>
      <c r="L218" s="322">
        <v>0</v>
      </c>
      <c r="M218" s="317"/>
      <c r="N218" s="321"/>
      <c r="O218" s="317"/>
      <c r="P218" s="320"/>
      <c r="Q218" s="319"/>
      <c r="R218" s="317"/>
      <c r="S218" s="317"/>
      <c r="T218" s="317"/>
      <c r="U218" s="318" t="s">
        <v>81</v>
      </c>
      <c r="V218" s="317"/>
      <c r="W218" s="317"/>
      <c r="X218" s="316"/>
      <c r="Y218" s="315"/>
      <c r="Z218" s="315"/>
    </row>
    <row r="219" spans="6:26" s="314" customFormat="1" ht="11.25" outlineLevel="4">
      <c r="F219" s="323"/>
      <c r="G219" s="315"/>
      <c r="H219" s="315"/>
      <c r="I219" s="315"/>
      <c r="J219" s="316" t="s">
        <v>214</v>
      </c>
      <c r="K219" s="315"/>
      <c r="L219" s="322">
        <v>2.253145</v>
      </c>
      <c r="M219" s="317"/>
      <c r="N219" s="321"/>
      <c r="O219" s="317"/>
      <c r="P219" s="320"/>
      <c r="Q219" s="319"/>
      <c r="R219" s="317"/>
      <c r="S219" s="317"/>
      <c r="T219" s="317"/>
      <c r="U219" s="318" t="s">
        <v>81</v>
      </c>
      <c r="V219" s="317"/>
      <c r="W219" s="317"/>
      <c r="X219" s="316"/>
      <c r="Y219" s="315"/>
      <c r="Z219" s="315"/>
    </row>
    <row r="220" spans="6:26" s="314" customFormat="1" ht="11.25" outlineLevel="4">
      <c r="F220" s="323"/>
      <c r="G220" s="315"/>
      <c r="H220" s="315"/>
      <c r="I220" s="315"/>
      <c r="J220" s="316" t="s">
        <v>194</v>
      </c>
      <c r="K220" s="315"/>
      <c r="L220" s="322">
        <v>0</v>
      </c>
      <c r="M220" s="317"/>
      <c r="N220" s="321"/>
      <c r="O220" s="317"/>
      <c r="P220" s="320"/>
      <c r="Q220" s="319"/>
      <c r="R220" s="317"/>
      <c r="S220" s="317"/>
      <c r="T220" s="317"/>
      <c r="U220" s="318" t="s">
        <v>81</v>
      </c>
      <c r="V220" s="317"/>
      <c r="W220" s="317"/>
      <c r="X220" s="316"/>
      <c r="Y220" s="315"/>
      <c r="Z220" s="315"/>
    </row>
    <row r="221" spans="6:26" s="314" customFormat="1" ht="11.25" outlineLevel="4">
      <c r="F221" s="323"/>
      <c r="G221" s="315"/>
      <c r="H221" s="315"/>
      <c r="I221" s="315"/>
      <c r="J221" s="316" t="s">
        <v>215</v>
      </c>
      <c r="K221" s="315"/>
      <c r="L221" s="322">
        <v>1.16581</v>
      </c>
      <c r="M221" s="317"/>
      <c r="N221" s="321"/>
      <c r="O221" s="317"/>
      <c r="P221" s="320"/>
      <c r="Q221" s="319"/>
      <c r="R221" s="317"/>
      <c r="S221" s="317"/>
      <c r="T221" s="317"/>
      <c r="U221" s="318" t="s">
        <v>81</v>
      </c>
      <c r="V221" s="317"/>
      <c r="W221" s="317"/>
      <c r="X221" s="316"/>
      <c r="Y221" s="315"/>
      <c r="Z221" s="315"/>
    </row>
    <row r="222" spans="6:26" s="304" customFormat="1" ht="12" outlineLevel="3">
      <c r="F222" s="313">
        <v>252</v>
      </c>
      <c r="G222" s="312" t="s">
        <v>55</v>
      </c>
      <c r="H222" s="305" t="s">
        <v>286</v>
      </c>
      <c r="I222" s="305"/>
      <c r="J222" s="306" t="s">
        <v>287</v>
      </c>
      <c r="K222" s="312" t="s">
        <v>51</v>
      </c>
      <c r="L222" s="311">
        <v>3.418955</v>
      </c>
      <c r="M222" s="310">
        <v>0</v>
      </c>
      <c r="N222" s="311">
        <f>L222*(1+M222/100)</f>
        <v>3.418955</v>
      </c>
      <c r="O222" s="310">
        <v>64</v>
      </c>
      <c r="P222" s="307">
        <f>N222*O222</f>
        <v>218.81312</v>
      </c>
      <c r="Q222" s="309"/>
      <c r="R222" s="308">
        <f>N222*Q222</f>
        <v>0</v>
      </c>
      <c r="S222" s="309"/>
      <c r="T222" s="308">
        <f>N222*S222</f>
        <v>0</v>
      </c>
      <c r="U222" s="307">
        <v>21</v>
      </c>
      <c r="V222" s="307">
        <f>P222*(U222/100)</f>
        <v>45.950755199999996</v>
      </c>
      <c r="W222" s="307">
        <f>P222+V222</f>
        <v>264.76387519999997</v>
      </c>
      <c r="X222" s="306"/>
      <c r="Y222" s="305" t="s">
        <v>110</v>
      </c>
      <c r="Z222" s="305" t="s">
        <v>285</v>
      </c>
    </row>
    <row r="223" spans="6:26" s="314" customFormat="1" ht="11.25" outlineLevel="4">
      <c r="F223" s="323"/>
      <c r="G223" s="315"/>
      <c r="H223" s="315"/>
      <c r="I223" s="315"/>
      <c r="J223" s="316" t="s">
        <v>123</v>
      </c>
      <c r="K223" s="315"/>
      <c r="L223" s="322">
        <v>0</v>
      </c>
      <c r="M223" s="317"/>
      <c r="N223" s="321"/>
      <c r="O223" s="317"/>
      <c r="P223" s="320"/>
      <c r="Q223" s="319"/>
      <c r="R223" s="317"/>
      <c r="S223" s="317"/>
      <c r="T223" s="317"/>
      <c r="U223" s="318" t="s">
        <v>81</v>
      </c>
      <c r="V223" s="317"/>
      <c r="W223" s="317"/>
      <c r="X223" s="316"/>
      <c r="Y223" s="315"/>
      <c r="Z223" s="315"/>
    </row>
    <row r="224" spans="6:26" s="314" customFormat="1" ht="11.25" outlineLevel="4">
      <c r="F224" s="323"/>
      <c r="G224" s="315"/>
      <c r="H224" s="315"/>
      <c r="I224" s="315"/>
      <c r="J224" s="316" t="s">
        <v>186</v>
      </c>
      <c r="K224" s="315"/>
      <c r="L224" s="322">
        <v>0</v>
      </c>
      <c r="M224" s="317"/>
      <c r="N224" s="321"/>
      <c r="O224" s="317"/>
      <c r="P224" s="320"/>
      <c r="Q224" s="319"/>
      <c r="R224" s="317"/>
      <c r="S224" s="317"/>
      <c r="T224" s="317"/>
      <c r="U224" s="318" t="s">
        <v>81</v>
      </c>
      <c r="V224" s="317"/>
      <c r="W224" s="317"/>
      <c r="X224" s="316"/>
      <c r="Y224" s="315"/>
      <c r="Z224" s="315"/>
    </row>
    <row r="225" spans="6:26" s="314" customFormat="1" ht="11.25" outlineLevel="4">
      <c r="F225" s="323"/>
      <c r="G225" s="315"/>
      <c r="H225" s="315"/>
      <c r="I225" s="315"/>
      <c r="J225" s="316" t="s">
        <v>214</v>
      </c>
      <c r="K225" s="315"/>
      <c r="L225" s="322">
        <v>2.253145</v>
      </c>
      <c r="M225" s="317"/>
      <c r="N225" s="321"/>
      <c r="O225" s="317"/>
      <c r="P225" s="320"/>
      <c r="Q225" s="319"/>
      <c r="R225" s="317"/>
      <c r="S225" s="317"/>
      <c r="T225" s="317"/>
      <c r="U225" s="318" t="s">
        <v>81</v>
      </c>
      <c r="V225" s="317"/>
      <c r="W225" s="317"/>
      <c r="X225" s="316"/>
      <c r="Y225" s="315"/>
      <c r="Z225" s="315"/>
    </row>
    <row r="226" spans="6:26" s="314" customFormat="1" ht="11.25" outlineLevel="4">
      <c r="F226" s="323"/>
      <c r="G226" s="315"/>
      <c r="H226" s="315"/>
      <c r="I226" s="315"/>
      <c r="J226" s="316" t="s">
        <v>194</v>
      </c>
      <c r="K226" s="315"/>
      <c r="L226" s="322">
        <v>0</v>
      </c>
      <c r="M226" s="317"/>
      <c r="N226" s="321"/>
      <c r="O226" s="317"/>
      <c r="P226" s="320"/>
      <c r="Q226" s="319"/>
      <c r="R226" s="317"/>
      <c r="S226" s="317"/>
      <c r="T226" s="317"/>
      <c r="U226" s="318" t="s">
        <v>81</v>
      </c>
      <c r="V226" s="317"/>
      <c r="W226" s="317"/>
      <c r="X226" s="316"/>
      <c r="Y226" s="315"/>
      <c r="Z226" s="315"/>
    </row>
    <row r="227" spans="6:26" s="314" customFormat="1" ht="11.25" outlineLevel="4">
      <c r="F227" s="323"/>
      <c r="G227" s="315"/>
      <c r="H227" s="315"/>
      <c r="I227" s="315"/>
      <c r="J227" s="316" t="s">
        <v>215</v>
      </c>
      <c r="K227" s="315"/>
      <c r="L227" s="322">
        <v>1.16581</v>
      </c>
      <c r="M227" s="317"/>
      <c r="N227" s="321"/>
      <c r="O227" s="317"/>
      <c r="P227" s="320"/>
      <c r="Q227" s="319"/>
      <c r="R227" s="317"/>
      <c r="S227" s="317"/>
      <c r="T227" s="317"/>
      <c r="U227" s="318" t="s">
        <v>81</v>
      </c>
      <c r="V227" s="317"/>
      <c r="W227" s="317"/>
      <c r="X227" s="316"/>
      <c r="Y227" s="315"/>
      <c r="Z227" s="315"/>
    </row>
    <row r="228" spans="6:26" s="304" customFormat="1" ht="12" outlineLevel="3">
      <c r="F228" s="313">
        <v>254</v>
      </c>
      <c r="G228" s="312" t="s">
        <v>55</v>
      </c>
      <c r="H228" s="305" t="s">
        <v>288</v>
      </c>
      <c r="I228" s="305"/>
      <c r="J228" s="306" t="s">
        <v>289</v>
      </c>
      <c r="K228" s="312" t="s">
        <v>51</v>
      </c>
      <c r="L228" s="311">
        <v>3.419</v>
      </c>
      <c r="M228" s="310">
        <v>0</v>
      </c>
      <c r="N228" s="311">
        <f>L228*(1+M228/100)</f>
        <v>3.419</v>
      </c>
      <c r="O228" s="310">
        <v>12</v>
      </c>
      <c r="P228" s="307">
        <f>N228*O228</f>
        <v>41.027999999999999</v>
      </c>
      <c r="Q228" s="309"/>
      <c r="R228" s="308">
        <f>N228*Q228</f>
        <v>0</v>
      </c>
      <c r="S228" s="309"/>
      <c r="T228" s="308">
        <f>N228*S228</f>
        <v>0</v>
      </c>
      <c r="U228" s="307">
        <v>21</v>
      </c>
      <c r="V228" s="307">
        <f>P228*(U228/100)</f>
        <v>8.6158799999999989</v>
      </c>
      <c r="W228" s="307">
        <f>P228+V228</f>
        <v>49.643879999999996</v>
      </c>
      <c r="X228" s="306"/>
      <c r="Y228" s="305" t="s">
        <v>110</v>
      </c>
      <c r="Z228" s="305" t="s">
        <v>285</v>
      </c>
    </row>
    <row r="229" spans="6:26" s="304" customFormat="1" ht="12" outlineLevel="3">
      <c r="F229" s="313">
        <v>255</v>
      </c>
      <c r="G229" s="312" t="s">
        <v>55</v>
      </c>
      <c r="H229" s="305" t="s">
        <v>290</v>
      </c>
      <c r="I229" s="305"/>
      <c r="J229" s="306" t="s">
        <v>291</v>
      </c>
      <c r="K229" s="312" t="s">
        <v>51</v>
      </c>
      <c r="L229" s="311">
        <v>3.418955</v>
      </c>
      <c r="M229" s="310">
        <v>0</v>
      </c>
      <c r="N229" s="311">
        <f>L229*(1+M229/100)</f>
        <v>3.418955</v>
      </c>
      <c r="O229" s="310">
        <v>120</v>
      </c>
      <c r="P229" s="307">
        <f>N229*O229</f>
        <v>410.27460000000002</v>
      </c>
      <c r="Q229" s="309"/>
      <c r="R229" s="308">
        <f>N229*Q229</f>
        <v>0</v>
      </c>
      <c r="S229" s="309"/>
      <c r="T229" s="308">
        <f>N229*S229</f>
        <v>0</v>
      </c>
      <c r="U229" s="307">
        <v>21</v>
      </c>
      <c r="V229" s="307">
        <f>P229*(U229/100)</f>
        <v>86.157666000000006</v>
      </c>
      <c r="W229" s="307">
        <f>P229+V229</f>
        <v>496.43226600000003</v>
      </c>
      <c r="X229" s="306"/>
      <c r="Y229" s="305" t="s">
        <v>110</v>
      </c>
      <c r="Z229" s="305" t="s">
        <v>285</v>
      </c>
    </row>
    <row r="230" spans="6:26" s="314" customFormat="1" ht="11.25" outlineLevel="4">
      <c r="F230" s="323"/>
      <c r="G230" s="315"/>
      <c r="H230" s="315"/>
      <c r="I230" s="315"/>
      <c r="J230" s="316" t="s">
        <v>123</v>
      </c>
      <c r="K230" s="315"/>
      <c r="L230" s="322">
        <v>0</v>
      </c>
      <c r="M230" s="317"/>
      <c r="N230" s="321"/>
      <c r="O230" s="317"/>
      <c r="P230" s="320"/>
      <c r="Q230" s="319"/>
      <c r="R230" s="317"/>
      <c r="S230" s="317"/>
      <c r="T230" s="317"/>
      <c r="U230" s="318" t="s">
        <v>81</v>
      </c>
      <c r="V230" s="317"/>
      <c r="W230" s="317"/>
      <c r="X230" s="316"/>
      <c r="Y230" s="315"/>
      <c r="Z230" s="315"/>
    </row>
    <row r="231" spans="6:26" s="314" customFormat="1" ht="11.25" outlineLevel="4">
      <c r="F231" s="323"/>
      <c r="G231" s="315"/>
      <c r="H231" s="315"/>
      <c r="I231" s="315"/>
      <c r="J231" s="316" t="s">
        <v>186</v>
      </c>
      <c r="K231" s="315"/>
      <c r="L231" s="322">
        <v>0</v>
      </c>
      <c r="M231" s="317"/>
      <c r="N231" s="321"/>
      <c r="O231" s="317"/>
      <c r="P231" s="320"/>
      <c r="Q231" s="319"/>
      <c r="R231" s="317"/>
      <c r="S231" s="317"/>
      <c r="T231" s="317"/>
      <c r="U231" s="318" t="s">
        <v>81</v>
      </c>
      <c r="V231" s="317"/>
      <c r="W231" s="317"/>
      <c r="X231" s="316"/>
      <c r="Y231" s="315"/>
      <c r="Z231" s="315"/>
    </row>
    <row r="232" spans="6:26" s="314" customFormat="1" ht="11.25" outlineLevel="4">
      <c r="F232" s="323"/>
      <c r="G232" s="315"/>
      <c r="H232" s="315"/>
      <c r="I232" s="315"/>
      <c r="J232" s="316" t="s">
        <v>214</v>
      </c>
      <c r="K232" s="315"/>
      <c r="L232" s="322">
        <v>2.253145</v>
      </c>
      <c r="M232" s="317"/>
      <c r="N232" s="321"/>
      <c r="O232" s="317"/>
      <c r="P232" s="320"/>
      <c r="Q232" s="319"/>
      <c r="R232" s="317"/>
      <c r="S232" s="317"/>
      <c r="T232" s="317"/>
      <c r="U232" s="318" t="s">
        <v>81</v>
      </c>
      <c r="V232" s="317"/>
      <c r="W232" s="317"/>
      <c r="X232" s="316"/>
      <c r="Y232" s="315"/>
      <c r="Z232" s="315"/>
    </row>
    <row r="233" spans="6:26" s="314" customFormat="1" ht="11.25" outlineLevel="4">
      <c r="F233" s="323"/>
      <c r="G233" s="315"/>
      <c r="H233" s="315"/>
      <c r="I233" s="315"/>
      <c r="J233" s="316" t="s">
        <v>194</v>
      </c>
      <c r="K233" s="315"/>
      <c r="L233" s="322">
        <v>0</v>
      </c>
      <c r="M233" s="317"/>
      <c r="N233" s="321"/>
      <c r="O233" s="317"/>
      <c r="P233" s="320"/>
      <c r="Q233" s="319"/>
      <c r="R233" s="317"/>
      <c r="S233" s="317"/>
      <c r="T233" s="317"/>
      <c r="U233" s="318" t="s">
        <v>81</v>
      </c>
      <c r="V233" s="317"/>
      <c r="W233" s="317"/>
      <c r="X233" s="316"/>
      <c r="Y233" s="315"/>
      <c r="Z233" s="315"/>
    </row>
    <row r="234" spans="6:26" s="314" customFormat="1" ht="11.25" outlineLevel="4">
      <c r="F234" s="323"/>
      <c r="G234" s="315"/>
      <c r="H234" s="315"/>
      <c r="I234" s="315"/>
      <c r="J234" s="316" t="s">
        <v>215</v>
      </c>
      <c r="K234" s="315"/>
      <c r="L234" s="322">
        <v>1.16581</v>
      </c>
      <c r="M234" s="317"/>
      <c r="N234" s="321"/>
      <c r="O234" s="317"/>
      <c r="P234" s="320"/>
      <c r="Q234" s="319"/>
      <c r="R234" s="317"/>
      <c r="S234" s="317"/>
      <c r="T234" s="317"/>
      <c r="U234" s="318" t="s">
        <v>81</v>
      </c>
      <c r="V234" s="317"/>
      <c r="W234" s="317"/>
      <c r="X234" s="316"/>
      <c r="Y234" s="315"/>
      <c r="Z234" s="315"/>
    </row>
    <row r="235" spans="6:26" s="304" customFormat="1" ht="24" outlineLevel="3">
      <c r="F235" s="313">
        <v>256</v>
      </c>
      <c r="G235" s="312" t="s">
        <v>55</v>
      </c>
      <c r="H235" s="305" t="s">
        <v>292</v>
      </c>
      <c r="I235" s="305"/>
      <c r="J235" s="306" t="s">
        <v>293</v>
      </c>
      <c r="K235" s="312" t="s">
        <v>51</v>
      </c>
      <c r="L235" s="311">
        <v>3.419</v>
      </c>
      <c r="M235" s="310">
        <v>0</v>
      </c>
      <c r="N235" s="311">
        <f>L235*(1+M235/100)</f>
        <v>3.419</v>
      </c>
      <c r="O235" s="310">
        <v>112</v>
      </c>
      <c r="P235" s="307">
        <f>N235*O235</f>
        <v>382.928</v>
      </c>
      <c r="Q235" s="309"/>
      <c r="R235" s="308">
        <f>N235*Q235</f>
        <v>0</v>
      </c>
      <c r="S235" s="309"/>
      <c r="T235" s="308">
        <f>N235*S235</f>
        <v>0</v>
      </c>
      <c r="U235" s="307">
        <v>21</v>
      </c>
      <c r="V235" s="307">
        <f>P235*(U235/100)</f>
        <v>80.414879999999997</v>
      </c>
      <c r="W235" s="307">
        <f>P235+V235</f>
        <v>463.34287999999998</v>
      </c>
      <c r="X235" s="306"/>
      <c r="Y235" s="305" t="s">
        <v>110</v>
      </c>
      <c r="Z235" s="305" t="s">
        <v>285</v>
      </c>
    </row>
    <row r="236" spans="6:26" s="304" customFormat="1" ht="12" outlineLevel="3">
      <c r="F236" s="313">
        <v>258</v>
      </c>
      <c r="G236" s="312" t="s">
        <v>55</v>
      </c>
      <c r="H236" s="305" t="s">
        <v>294</v>
      </c>
      <c r="I236" s="305"/>
      <c r="J236" s="306" t="s">
        <v>295</v>
      </c>
      <c r="K236" s="312" t="s">
        <v>51</v>
      </c>
      <c r="L236" s="311">
        <v>3.419</v>
      </c>
      <c r="M236" s="310">
        <v>0</v>
      </c>
      <c r="N236" s="311">
        <f>L236*(1+M236/100)</f>
        <v>3.419</v>
      </c>
      <c r="O236" s="310">
        <v>488</v>
      </c>
      <c r="P236" s="307">
        <f>N236*O236</f>
        <v>1668.472</v>
      </c>
      <c r="Q236" s="309"/>
      <c r="R236" s="308">
        <f>N236*Q236</f>
        <v>0</v>
      </c>
      <c r="S236" s="309"/>
      <c r="T236" s="308">
        <f>N236*S236</f>
        <v>0</v>
      </c>
      <c r="U236" s="307">
        <v>21</v>
      </c>
      <c r="V236" s="307">
        <f>P236*(U236/100)</f>
        <v>350.37912</v>
      </c>
      <c r="W236" s="307">
        <f>P236+V236</f>
        <v>2018.85112</v>
      </c>
      <c r="X236" s="306"/>
      <c r="Y236" s="305" t="s">
        <v>110</v>
      </c>
      <c r="Z236" s="305" t="s">
        <v>285</v>
      </c>
    </row>
    <row r="237" spans="6:26" s="304" customFormat="1" ht="12" outlineLevel="3">
      <c r="F237" s="313">
        <v>260</v>
      </c>
      <c r="G237" s="312" t="s">
        <v>55</v>
      </c>
      <c r="H237" s="305" t="s">
        <v>296</v>
      </c>
      <c r="I237" s="305"/>
      <c r="J237" s="306" t="s">
        <v>297</v>
      </c>
      <c r="K237" s="312" t="s">
        <v>51</v>
      </c>
      <c r="L237" s="311">
        <v>3.419</v>
      </c>
      <c r="M237" s="310">
        <v>0</v>
      </c>
      <c r="N237" s="311">
        <f>L237*(1+M237/100)</f>
        <v>3.419</v>
      </c>
      <c r="O237" s="310">
        <v>120</v>
      </c>
      <c r="P237" s="307">
        <f>N237*O237</f>
        <v>410.28000000000003</v>
      </c>
      <c r="Q237" s="309"/>
      <c r="R237" s="308">
        <f>N237*Q237</f>
        <v>0</v>
      </c>
      <c r="S237" s="309"/>
      <c r="T237" s="308">
        <f>N237*S237</f>
        <v>0</v>
      </c>
      <c r="U237" s="307">
        <v>21</v>
      </c>
      <c r="V237" s="307">
        <f>P237*(U237/100)</f>
        <v>86.158799999999999</v>
      </c>
      <c r="W237" s="307">
        <f>P237+V237</f>
        <v>496.43880000000001</v>
      </c>
      <c r="X237" s="306"/>
      <c r="Y237" s="305" t="s">
        <v>110</v>
      </c>
      <c r="Z237" s="305" t="s">
        <v>285</v>
      </c>
    </row>
    <row r="238" spans="6:26" s="304" customFormat="1" ht="12" outlineLevel="3">
      <c r="F238" s="313">
        <v>261</v>
      </c>
      <c r="G238" s="312" t="s">
        <v>55</v>
      </c>
      <c r="H238" s="305" t="s">
        <v>298</v>
      </c>
      <c r="I238" s="305"/>
      <c r="J238" s="306" t="s">
        <v>299</v>
      </c>
      <c r="K238" s="312" t="s">
        <v>51</v>
      </c>
      <c r="L238" s="311">
        <v>3.419</v>
      </c>
      <c r="M238" s="310">
        <v>0</v>
      </c>
      <c r="N238" s="311">
        <f>L238*(1+M238/100)</f>
        <v>3.419</v>
      </c>
      <c r="O238" s="310">
        <v>136</v>
      </c>
      <c r="P238" s="307">
        <f>N238*O238</f>
        <v>464.98399999999998</v>
      </c>
      <c r="Q238" s="309"/>
      <c r="R238" s="308">
        <f>N238*Q238</f>
        <v>0</v>
      </c>
      <c r="S238" s="309"/>
      <c r="T238" s="308">
        <f>N238*S238</f>
        <v>0</v>
      </c>
      <c r="U238" s="307">
        <v>21</v>
      </c>
      <c r="V238" s="307">
        <f>P238*(U238/100)</f>
        <v>97.646639999999991</v>
      </c>
      <c r="W238" s="307">
        <f>P238+V238</f>
        <v>562.63063999999997</v>
      </c>
      <c r="X238" s="306"/>
      <c r="Y238" s="305" t="s">
        <v>110</v>
      </c>
      <c r="Z238" s="305" t="s">
        <v>285</v>
      </c>
    </row>
    <row r="239" spans="6:26" s="295" customFormat="1" ht="12.75" customHeight="1" outlineLevel="3">
      <c r="F239" s="303"/>
      <c r="G239" s="296"/>
      <c r="H239" s="296"/>
      <c r="I239" s="296"/>
      <c r="J239" s="302"/>
      <c r="K239" s="296"/>
      <c r="L239" s="301"/>
      <c r="M239" s="297"/>
      <c r="N239" s="301"/>
      <c r="O239" s="297"/>
      <c r="P239" s="300"/>
      <c r="Q239" s="299"/>
      <c r="R239" s="297"/>
      <c r="S239" s="297"/>
      <c r="T239" s="297"/>
      <c r="U239" s="298" t="s">
        <v>81</v>
      </c>
      <c r="V239" s="297"/>
      <c r="W239" s="297"/>
      <c r="X239" s="297"/>
      <c r="Y239" s="296"/>
      <c r="Z239" s="296"/>
    </row>
    <row r="240" spans="6:26" s="324" customFormat="1" ht="16.5" customHeight="1" outlineLevel="2">
      <c r="F240" s="333"/>
      <c r="G240" s="331"/>
      <c r="H240" s="332"/>
      <c r="I240" s="332"/>
      <c r="J240" s="332" t="s">
        <v>300</v>
      </c>
      <c r="K240" s="331"/>
      <c r="L240" s="330"/>
      <c r="M240" s="328"/>
      <c r="N240" s="330"/>
      <c r="O240" s="328"/>
      <c r="P240" s="265">
        <f>SUBTOTAL(9,P241:P256)</f>
        <v>9713.8519388459827</v>
      </c>
      <c r="Q240" s="329"/>
      <c r="R240" s="266">
        <f>SUBTOTAL(9,R241:R256)</f>
        <v>0.13216941999999998</v>
      </c>
      <c r="S240" s="328"/>
      <c r="T240" s="266">
        <f>SUBTOTAL(9,T241:T256)</f>
        <v>0</v>
      </c>
      <c r="U240" s="327" t="s">
        <v>81</v>
      </c>
      <c r="V240" s="265">
        <f>SUBTOTAL(9,V241:V256)</f>
        <v>2039.9089071576561</v>
      </c>
      <c r="W240" s="265">
        <f>SUBTOTAL(9,W241:W256)</f>
        <v>11753.760846003641</v>
      </c>
      <c r="X240" s="326"/>
      <c r="Y240" s="325"/>
      <c r="Z240" s="325"/>
    </row>
    <row r="241" spans="6:26" s="304" customFormat="1" ht="12" outlineLevel="3">
      <c r="F241" s="313">
        <v>264</v>
      </c>
      <c r="G241" s="312" t="s">
        <v>47</v>
      </c>
      <c r="H241" s="305" t="s">
        <v>301</v>
      </c>
      <c r="I241" s="305"/>
      <c r="J241" s="306" t="s">
        <v>302</v>
      </c>
      <c r="K241" s="312" t="s">
        <v>51</v>
      </c>
      <c r="L241" s="311">
        <v>3.7229999999999999</v>
      </c>
      <c r="M241" s="310">
        <v>0</v>
      </c>
      <c r="N241" s="311">
        <f>L241*(1+M241/100)</f>
        <v>3.7229999999999999</v>
      </c>
      <c r="O241" s="310">
        <v>7.6458800447999993</v>
      </c>
      <c r="P241" s="307">
        <f>N241*O241</f>
        <v>28.465611406790398</v>
      </c>
      <c r="Q241" s="309"/>
      <c r="R241" s="308">
        <f>N241*Q241</f>
        <v>0</v>
      </c>
      <c r="S241" s="309"/>
      <c r="T241" s="308">
        <f>N241*S241</f>
        <v>0</v>
      </c>
      <c r="U241" s="307">
        <v>21</v>
      </c>
      <c r="V241" s="307">
        <f>P241*(U241/100)</f>
        <v>5.9777783954259833</v>
      </c>
      <c r="W241" s="307">
        <f>P241+V241</f>
        <v>34.44338980221638</v>
      </c>
      <c r="X241" s="306"/>
      <c r="Y241" s="305" t="s">
        <v>110</v>
      </c>
      <c r="Z241" s="305" t="s">
        <v>303</v>
      </c>
    </row>
    <row r="242" spans="6:26" s="314" customFormat="1" ht="11.25" outlineLevel="4">
      <c r="F242" s="323"/>
      <c r="G242" s="315"/>
      <c r="H242" s="315"/>
      <c r="I242" s="315"/>
      <c r="J242" s="316" t="s">
        <v>157</v>
      </c>
      <c r="K242" s="315"/>
      <c r="L242" s="322">
        <v>0</v>
      </c>
      <c r="M242" s="317"/>
      <c r="N242" s="321"/>
      <c r="O242" s="317"/>
      <c r="P242" s="320"/>
      <c r="Q242" s="319"/>
      <c r="R242" s="317"/>
      <c r="S242" s="317"/>
      <c r="T242" s="317"/>
      <c r="U242" s="318" t="s">
        <v>81</v>
      </c>
      <c r="V242" s="317"/>
      <c r="W242" s="317"/>
      <c r="X242" s="316"/>
      <c r="Y242" s="315"/>
      <c r="Z242" s="315"/>
    </row>
    <row r="243" spans="6:26" s="314" customFormat="1" ht="11.25" outlineLevel="4">
      <c r="F243" s="323"/>
      <c r="G243" s="315"/>
      <c r="H243" s="315"/>
      <c r="I243" s="315"/>
      <c r="J243" s="316" t="s">
        <v>304</v>
      </c>
      <c r="K243" s="315"/>
      <c r="L243" s="322">
        <v>0.219</v>
      </c>
      <c r="M243" s="317"/>
      <c r="N243" s="321"/>
      <c r="O243" s="317"/>
      <c r="P243" s="320"/>
      <c r="Q243" s="319"/>
      <c r="R243" s="317"/>
      <c r="S243" s="317"/>
      <c r="T243" s="317"/>
      <c r="U243" s="318" t="s">
        <v>81</v>
      </c>
      <c r="V243" s="317"/>
      <c r="W243" s="317"/>
      <c r="X243" s="316"/>
      <c r="Y243" s="315"/>
      <c r="Z243" s="315"/>
    </row>
    <row r="244" spans="6:26" s="314" customFormat="1" ht="11.25" outlineLevel="4">
      <c r="F244" s="323"/>
      <c r="G244" s="315"/>
      <c r="H244" s="315"/>
      <c r="I244" s="315"/>
      <c r="J244" s="316" t="s">
        <v>305</v>
      </c>
      <c r="K244" s="315"/>
      <c r="L244" s="322">
        <v>1.752</v>
      </c>
      <c r="M244" s="317"/>
      <c r="N244" s="321"/>
      <c r="O244" s="317"/>
      <c r="P244" s="320"/>
      <c r="Q244" s="319"/>
      <c r="R244" s="317"/>
      <c r="S244" s="317"/>
      <c r="T244" s="317"/>
      <c r="U244" s="318" t="s">
        <v>81</v>
      </c>
      <c r="V244" s="317"/>
      <c r="W244" s="317"/>
      <c r="X244" s="316"/>
      <c r="Y244" s="315"/>
      <c r="Z244" s="315"/>
    </row>
    <row r="245" spans="6:26" s="314" customFormat="1" ht="11.25" outlineLevel="4">
      <c r="F245" s="323"/>
      <c r="G245" s="315"/>
      <c r="H245" s="315"/>
      <c r="I245" s="315"/>
      <c r="J245" s="316" t="s">
        <v>305</v>
      </c>
      <c r="K245" s="315"/>
      <c r="L245" s="322">
        <v>1.752</v>
      </c>
      <c r="M245" s="317"/>
      <c r="N245" s="321"/>
      <c r="O245" s="317"/>
      <c r="P245" s="320"/>
      <c r="Q245" s="319"/>
      <c r="R245" s="317"/>
      <c r="S245" s="317"/>
      <c r="T245" s="317"/>
      <c r="U245" s="318" t="s">
        <v>81</v>
      </c>
      <c r="V245" s="317"/>
      <c r="W245" s="317"/>
      <c r="X245" s="316"/>
      <c r="Y245" s="315"/>
      <c r="Z245" s="315"/>
    </row>
    <row r="246" spans="6:26" s="304" customFormat="1" ht="12" outlineLevel="3">
      <c r="F246" s="313">
        <v>265</v>
      </c>
      <c r="G246" s="312" t="s">
        <v>47</v>
      </c>
      <c r="H246" s="305" t="s">
        <v>306</v>
      </c>
      <c r="I246" s="305"/>
      <c r="J246" s="306" t="s">
        <v>307</v>
      </c>
      <c r="K246" s="312" t="s">
        <v>51</v>
      </c>
      <c r="L246" s="311">
        <v>3.7229999999999999</v>
      </c>
      <c r="M246" s="310">
        <v>0</v>
      </c>
      <c r="N246" s="311">
        <f>L246*(1+M246/100)</f>
        <v>3.7229999999999999</v>
      </c>
      <c r="O246" s="310">
        <v>62.784893497599995</v>
      </c>
      <c r="P246" s="307">
        <f>N246*O246</f>
        <v>233.74815849156477</v>
      </c>
      <c r="Q246" s="309">
        <v>2.9999999999999997E-4</v>
      </c>
      <c r="R246" s="308">
        <f>N246*Q246</f>
        <v>1.1168999999999999E-3</v>
      </c>
      <c r="S246" s="309"/>
      <c r="T246" s="308">
        <f>N246*S246</f>
        <v>0</v>
      </c>
      <c r="U246" s="307">
        <v>21</v>
      </c>
      <c r="V246" s="307">
        <f>P246*(U246/100)</f>
        <v>49.087113283228597</v>
      </c>
      <c r="W246" s="307">
        <f>P246+V246</f>
        <v>282.83527177479334</v>
      </c>
      <c r="X246" s="306"/>
      <c r="Y246" s="305" t="s">
        <v>110</v>
      </c>
      <c r="Z246" s="305" t="s">
        <v>303</v>
      </c>
    </row>
    <row r="247" spans="6:26" s="304" customFormat="1" ht="12" outlineLevel="3">
      <c r="F247" s="313">
        <v>266</v>
      </c>
      <c r="G247" s="312" t="s">
        <v>47</v>
      </c>
      <c r="H247" s="305" t="s">
        <v>308</v>
      </c>
      <c r="I247" s="305"/>
      <c r="J247" s="306" t="s">
        <v>309</v>
      </c>
      <c r="K247" s="312" t="s">
        <v>51</v>
      </c>
      <c r="L247" s="311">
        <v>1.752</v>
      </c>
      <c r="M247" s="310">
        <v>0</v>
      </c>
      <c r="N247" s="311">
        <f>L247*(1+M247/100)</f>
        <v>1.752</v>
      </c>
      <c r="O247" s="310">
        <v>490.93375140000001</v>
      </c>
      <c r="P247" s="307">
        <f>N247*O247</f>
        <v>860.11593245280005</v>
      </c>
      <c r="Q247" s="309">
        <v>1.5E-3</v>
      </c>
      <c r="R247" s="308">
        <f>N247*Q247</f>
        <v>2.6280000000000001E-3</v>
      </c>
      <c r="S247" s="309"/>
      <c r="T247" s="308">
        <f>N247*S247</f>
        <v>0</v>
      </c>
      <c r="U247" s="307">
        <v>21</v>
      </c>
      <c r="V247" s="307">
        <f>P247*(U247/100)</f>
        <v>180.62434581508799</v>
      </c>
      <c r="W247" s="307">
        <f>P247+V247</f>
        <v>1040.740278267888</v>
      </c>
      <c r="X247" s="306"/>
      <c r="Y247" s="305" t="s">
        <v>110</v>
      </c>
      <c r="Z247" s="305" t="s">
        <v>303</v>
      </c>
    </row>
    <row r="248" spans="6:26" s="314" customFormat="1" ht="11.25" outlineLevel="4">
      <c r="F248" s="323"/>
      <c r="G248" s="315"/>
      <c r="H248" s="315"/>
      <c r="I248" s="315"/>
      <c r="J248" s="316" t="s">
        <v>305</v>
      </c>
      <c r="K248" s="315"/>
      <c r="L248" s="322">
        <v>1.752</v>
      </c>
      <c r="M248" s="317"/>
      <c r="N248" s="321"/>
      <c r="O248" s="317"/>
      <c r="P248" s="320"/>
      <c r="Q248" s="319"/>
      <c r="R248" s="317"/>
      <c r="S248" s="317"/>
      <c r="T248" s="317"/>
      <c r="U248" s="318" t="s">
        <v>81</v>
      </c>
      <c r="V248" s="317"/>
      <c r="W248" s="317"/>
      <c r="X248" s="316"/>
      <c r="Y248" s="315"/>
      <c r="Z248" s="315"/>
    </row>
    <row r="249" spans="6:26" s="304" customFormat="1" ht="12" outlineLevel="3">
      <c r="F249" s="313">
        <v>267</v>
      </c>
      <c r="G249" s="312" t="s">
        <v>47</v>
      </c>
      <c r="H249" s="305" t="s">
        <v>310</v>
      </c>
      <c r="I249" s="305"/>
      <c r="J249" s="306" t="s">
        <v>311</v>
      </c>
      <c r="K249" s="312" t="s">
        <v>49</v>
      </c>
      <c r="L249" s="311">
        <v>0.73</v>
      </c>
      <c r="M249" s="310">
        <v>0</v>
      </c>
      <c r="N249" s="311">
        <f>L249*(1+M249/100)</f>
        <v>0.73</v>
      </c>
      <c r="O249" s="310">
        <v>418.40579487436003</v>
      </c>
      <c r="P249" s="307">
        <f>N249*O249</f>
        <v>305.43623025828282</v>
      </c>
      <c r="Q249" s="309">
        <v>2.7999999999999998E-4</v>
      </c>
      <c r="R249" s="308">
        <f>N249*Q249</f>
        <v>2.0439999999999998E-4</v>
      </c>
      <c r="S249" s="309"/>
      <c r="T249" s="308">
        <f>N249*S249</f>
        <v>0</v>
      </c>
      <c r="U249" s="307">
        <v>21</v>
      </c>
      <c r="V249" s="307">
        <f>P249*(U249/100)</f>
        <v>64.141608354239395</v>
      </c>
      <c r="W249" s="307">
        <f>P249+V249</f>
        <v>369.57783861252221</v>
      </c>
      <c r="X249" s="306"/>
      <c r="Y249" s="305" t="s">
        <v>110</v>
      </c>
      <c r="Z249" s="305" t="s">
        <v>303</v>
      </c>
    </row>
    <row r="250" spans="6:26" s="314" customFormat="1" ht="11.25" outlineLevel="4">
      <c r="F250" s="323"/>
      <c r="G250" s="315"/>
      <c r="H250" s="315"/>
      <c r="I250" s="315"/>
      <c r="J250" s="316" t="s">
        <v>312</v>
      </c>
      <c r="K250" s="315"/>
      <c r="L250" s="322">
        <v>0.73</v>
      </c>
      <c r="M250" s="317"/>
      <c r="N250" s="321"/>
      <c r="O250" s="317"/>
      <c r="P250" s="320"/>
      <c r="Q250" s="319"/>
      <c r="R250" s="317"/>
      <c r="S250" s="317"/>
      <c r="T250" s="317"/>
      <c r="U250" s="318" t="s">
        <v>81</v>
      </c>
      <c r="V250" s="317"/>
      <c r="W250" s="317"/>
      <c r="X250" s="316"/>
      <c r="Y250" s="315"/>
      <c r="Z250" s="315"/>
    </row>
    <row r="251" spans="6:26" s="304" customFormat="1" ht="24" outlineLevel="3">
      <c r="F251" s="313">
        <v>268</v>
      </c>
      <c r="G251" s="312" t="s">
        <v>47</v>
      </c>
      <c r="H251" s="305" t="s">
        <v>313</v>
      </c>
      <c r="I251" s="305"/>
      <c r="J251" s="306" t="s">
        <v>314</v>
      </c>
      <c r="K251" s="312" t="s">
        <v>51</v>
      </c>
      <c r="L251" s="311">
        <v>3.7229999999999999</v>
      </c>
      <c r="M251" s="310">
        <v>0</v>
      </c>
      <c r="N251" s="311">
        <f>L251*(1+M251/100)</f>
        <v>3.7229999999999999</v>
      </c>
      <c r="O251" s="310">
        <v>997.28671647599992</v>
      </c>
      <c r="P251" s="307">
        <f>N251*O251</f>
        <v>3712.8984454401475</v>
      </c>
      <c r="Q251" s="309">
        <v>9.0900000000000009E-3</v>
      </c>
      <c r="R251" s="308">
        <f>N251*Q251</f>
        <v>3.3842070000000002E-2</v>
      </c>
      <c r="S251" s="309"/>
      <c r="T251" s="308">
        <f>N251*S251</f>
        <v>0</v>
      </c>
      <c r="U251" s="307">
        <v>21</v>
      </c>
      <c r="V251" s="307">
        <f>P251*(U251/100)</f>
        <v>779.70867354243092</v>
      </c>
      <c r="W251" s="307">
        <f>P251+V251</f>
        <v>4492.607118982578</v>
      </c>
      <c r="X251" s="306"/>
      <c r="Y251" s="305" t="s">
        <v>110</v>
      </c>
      <c r="Z251" s="305" t="s">
        <v>303</v>
      </c>
    </row>
    <row r="252" spans="6:26" s="304" customFormat="1" ht="24" outlineLevel="3">
      <c r="F252" s="313">
        <v>269</v>
      </c>
      <c r="G252" s="312" t="s">
        <v>225</v>
      </c>
      <c r="H252" s="305" t="s">
        <v>315</v>
      </c>
      <c r="I252" s="305"/>
      <c r="J252" s="306" t="s">
        <v>316</v>
      </c>
      <c r="K252" s="312" t="s">
        <v>51</v>
      </c>
      <c r="L252" s="311">
        <v>4.2814499999999995</v>
      </c>
      <c r="M252" s="310">
        <v>0</v>
      </c>
      <c r="N252" s="311">
        <f>L252*(1+M252/100)</f>
        <v>4.2814499999999995</v>
      </c>
      <c r="O252" s="310">
        <v>1020</v>
      </c>
      <c r="P252" s="307">
        <f>N252*O252</f>
        <v>4367.0789999999997</v>
      </c>
      <c r="Q252" s="309">
        <v>2.1999999999999999E-2</v>
      </c>
      <c r="R252" s="308">
        <f>N252*Q252</f>
        <v>9.4191899999999981E-2</v>
      </c>
      <c r="S252" s="309"/>
      <c r="T252" s="308">
        <f>N252*S252</f>
        <v>0</v>
      </c>
      <c r="U252" s="307">
        <v>21</v>
      </c>
      <c r="V252" s="307">
        <f>P252*(U252/100)</f>
        <v>917.08658999999989</v>
      </c>
      <c r="W252" s="307">
        <f>P252+V252</f>
        <v>5284.1655899999996</v>
      </c>
      <c r="X252" s="306"/>
      <c r="Y252" s="305" t="s">
        <v>110</v>
      </c>
      <c r="Z252" s="305" t="s">
        <v>303</v>
      </c>
    </row>
    <row r="253" spans="6:26" s="314" customFormat="1" ht="11.25" outlineLevel="4">
      <c r="F253" s="323"/>
      <c r="G253" s="315"/>
      <c r="H253" s="315"/>
      <c r="I253" s="315"/>
      <c r="J253" s="316" t="s">
        <v>317</v>
      </c>
      <c r="K253" s="315"/>
      <c r="L253" s="322">
        <v>4.2814499999999995</v>
      </c>
      <c r="M253" s="317"/>
      <c r="N253" s="321"/>
      <c r="O253" s="317"/>
      <c r="P253" s="320"/>
      <c r="Q253" s="319"/>
      <c r="R253" s="317"/>
      <c r="S253" s="317"/>
      <c r="T253" s="317"/>
      <c r="U253" s="318" t="s">
        <v>81</v>
      </c>
      <c r="V253" s="317"/>
      <c r="W253" s="317"/>
      <c r="X253" s="316"/>
      <c r="Y253" s="315"/>
      <c r="Z253" s="315"/>
    </row>
    <row r="254" spans="6:26" s="304" customFormat="1" ht="24" outlineLevel="3">
      <c r="F254" s="313">
        <v>271</v>
      </c>
      <c r="G254" s="312" t="s">
        <v>47</v>
      </c>
      <c r="H254" s="305" t="s">
        <v>318</v>
      </c>
      <c r="I254" s="305"/>
      <c r="J254" s="306" t="s">
        <v>319</v>
      </c>
      <c r="K254" s="312" t="s">
        <v>51</v>
      </c>
      <c r="L254" s="311">
        <v>3.7229999999999999</v>
      </c>
      <c r="M254" s="310">
        <v>0</v>
      </c>
      <c r="N254" s="311">
        <f>L254*(1+M254/100)</f>
        <v>3.7229999999999999</v>
      </c>
      <c r="O254" s="310">
        <v>27.687135577320003</v>
      </c>
      <c r="P254" s="307">
        <f>N254*O254</f>
        <v>103.07920575436236</v>
      </c>
      <c r="Q254" s="309">
        <v>5.0000000000000002E-5</v>
      </c>
      <c r="R254" s="308">
        <f>N254*Q254</f>
        <v>1.8615E-4</v>
      </c>
      <c r="S254" s="309"/>
      <c r="T254" s="308">
        <f>N254*S254</f>
        <v>0</v>
      </c>
      <c r="U254" s="307">
        <v>21</v>
      </c>
      <c r="V254" s="307">
        <f>P254*(U254/100)</f>
        <v>21.646633208416095</v>
      </c>
      <c r="W254" s="307">
        <f>P254+V254</f>
        <v>124.72583896277845</v>
      </c>
      <c r="X254" s="306"/>
      <c r="Y254" s="305" t="s">
        <v>110</v>
      </c>
      <c r="Z254" s="305" t="s">
        <v>303</v>
      </c>
    </row>
    <row r="255" spans="6:26" s="304" customFormat="1" ht="24" outlineLevel="3">
      <c r="F255" s="313">
        <v>272</v>
      </c>
      <c r="G255" s="312" t="s">
        <v>47</v>
      </c>
      <c r="H255" s="305" t="s">
        <v>320</v>
      </c>
      <c r="I255" s="305"/>
      <c r="J255" s="306" t="s">
        <v>321</v>
      </c>
      <c r="K255" s="312" t="s">
        <v>46</v>
      </c>
      <c r="L255" s="311">
        <v>0.13200000000000001</v>
      </c>
      <c r="M255" s="310">
        <v>0</v>
      </c>
      <c r="N255" s="311">
        <f>L255*(1+M255/100)</f>
        <v>0.13200000000000001</v>
      </c>
      <c r="O255" s="310">
        <v>780.52541698512005</v>
      </c>
      <c r="P255" s="307">
        <f>N255*O255</f>
        <v>103.02935504203585</v>
      </c>
      <c r="Q255" s="309"/>
      <c r="R255" s="308">
        <f>N255*Q255</f>
        <v>0</v>
      </c>
      <c r="S255" s="309"/>
      <c r="T255" s="308">
        <f>N255*S255</f>
        <v>0</v>
      </c>
      <c r="U255" s="307">
        <v>21</v>
      </c>
      <c r="V255" s="307">
        <f>P255*(U255/100)</f>
        <v>21.636164558827527</v>
      </c>
      <c r="W255" s="307">
        <f>P255+V255</f>
        <v>124.66551960086338</v>
      </c>
      <c r="X255" s="306"/>
      <c r="Y255" s="305" t="s">
        <v>110</v>
      </c>
      <c r="Z255" s="305" t="s">
        <v>303</v>
      </c>
    </row>
    <row r="256" spans="6:26" s="295" customFormat="1" ht="12.75" customHeight="1" outlineLevel="3">
      <c r="F256" s="303"/>
      <c r="G256" s="296"/>
      <c r="H256" s="296"/>
      <c r="I256" s="296"/>
      <c r="J256" s="302"/>
      <c r="K256" s="296"/>
      <c r="L256" s="301"/>
      <c r="M256" s="297"/>
      <c r="N256" s="301"/>
      <c r="O256" s="297"/>
      <c r="P256" s="300"/>
      <c r="Q256" s="299"/>
      <c r="R256" s="297"/>
      <c r="S256" s="297"/>
      <c r="T256" s="297"/>
      <c r="U256" s="298" t="s">
        <v>81</v>
      </c>
      <c r="V256" s="297"/>
      <c r="W256" s="297"/>
      <c r="X256" s="297"/>
      <c r="Y256" s="296"/>
      <c r="Z256" s="296"/>
    </row>
    <row r="257" spans="6:26" s="324" customFormat="1" ht="16.5" customHeight="1" outlineLevel="2">
      <c r="F257" s="333"/>
      <c r="G257" s="331"/>
      <c r="H257" s="332"/>
      <c r="I257" s="332"/>
      <c r="J257" s="332" t="s">
        <v>322</v>
      </c>
      <c r="K257" s="331"/>
      <c r="L257" s="330"/>
      <c r="M257" s="328"/>
      <c r="N257" s="330"/>
      <c r="O257" s="328"/>
      <c r="P257" s="265">
        <f>SUBTOTAL(9,P258:P266)</f>
        <v>1726.5567404779988</v>
      </c>
      <c r="Q257" s="329"/>
      <c r="R257" s="266">
        <f>SUBTOTAL(9,R258:R266)</f>
        <v>6.59824E-3</v>
      </c>
      <c r="S257" s="328"/>
      <c r="T257" s="266">
        <f>SUBTOTAL(9,T258:T266)</f>
        <v>0</v>
      </c>
      <c r="U257" s="327" t="s">
        <v>81</v>
      </c>
      <c r="V257" s="265">
        <f>SUBTOTAL(9,V258:V266)</f>
        <v>362.57691550037976</v>
      </c>
      <c r="W257" s="265">
        <f>SUBTOTAL(9,W258:W266)</f>
        <v>2089.1336559783786</v>
      </c>
      <c r="X257" s="326"/>
      <c r="Y257" s="325"/>
      <c r="Z257" s="325"/>
    </row>
    <row r="258" spans="6:26" s="304" customFormat="1" ht="12" outlineLevel="3">
      <c r="F258" s="313">
        <v>285</v>
      </c>
      <c r="G258" s="312" t="s">
        <v>47</v>
      </c>
      <c r="H258" s="305" t="s">
        <v>323</v>
      </c>
      <c r="I258" s="305"/>
      <c r="J258" s="306" t="s">
        <v>324</v>
      </c>
      <c r="K258" s="312" t="s">
        <v>51</v>
      </c>
      <c r="L258" s="311">
        <v>14.343749999999998</v>
      </c>
      <c r="M258" s="310">
        <v>0</v>
      </c>
      <c r="N258" s="311">
        <f>L258*(1+M258/100)</f>
        <v>14.343749999999998</v>
      </c>
      <c r="O258" s="310">
        <v>6.1231835952000013</v>
      </c>
      <c r="P258" s="307">
        <f>N258*O258</f>
        <v>87.829414693650008</v>
      </c>
      <c r="Q258" s="309"/>
      <c r="R258" s="308">
        <f>N258*Q258</f>
        <v>0</v>
      </c>
      <c r="S258" s="309"/>
      <c r="T258" s="308">
        <f>N258*S258</f>
        <v>0</v>
      </c>
      <c r="U258" s="307">
        <v>21</v>
      </c>
      <c r="V258" s="307">
        <f>P258*(U258/100)</f>
        <v>18.444177085666499</v>
      </c>
      <c r="W258" s="307">
        <f>P258+V258</f>
        <v>106.2735917793165</v>
      </c>
      <c r="X258" s="306"/>
      <c r="Y258" s="305" t="s">
        <v>110</v>
      </c>
      <c r="Z258" s="305" t="s">
        <v>325</v>
      </c>
    </row>
    <row r="259" spans="6:26" s="314" customFormat="1" ht="11.25" outlineLevel="4">
      <c r="F259" s="323"/>
      <c r="G259" s="315"/>
      <c r="H259" s="315"/>
      <c r="I259" s="315"/>
      <c r="J259" s="316" t="s">
        <v>157</v>
      </c>
      <c r="K259" s="315"/>
      <c r="L259" s="322">
        <v>0</v>
      </c>
      <c r="M259" s="317"/>
      <c r="N259" s="321"/>
      <c r="O259" s="317"/>
      <c r="P259" s="320"/>
      <c r="Q259" s="319"/>
      <c r="R259" s="317"/>
      <c r="S259" s="317"/>
      <c r="T259" s="317"/>
      <c r="U259" s="318" t="s">
        <v>81</v>
      </c>
      <c r="V259" s="317"/>
      <c r="W259" s="317"/>
      <c r="X259" s="316"/>
      <c r="Y259" s="315"/>
      <c r="Z259" s="315"/>
    </row>
    <row r="260" spans="6:26" s="314" customFormat="1" ht="11.25" outlineLevel="4">
      <c r="F260" s="323"/>
      <c r="G260" s="315"/>
      <c r="H260" s="315"/>
      <c r="I260" s="315"/>
      <c r="J260" s="316" t="s">
        <v>326</v>
      </c>
      <c r="K260" s="315"/>
      <c r="L260" s="322">
        <v>0</v>
      </c>
      <c r="M260" s="317"/>
      <c r="N260" s="321"/>
      <c r="O260" s="317"/>
      <c r="P260" s="320"/>
      <c r="Q260" s="319"/>
      <c r="R260" s="317"/>
      <c r="S260" s="317"/>
      <c r="T260" s="317"/>
      <c r="U260" s="318" t="s">
        <v>81</v>
      </c>
      <c r="V260" s="317"/>
      <c r="W260" s="317"/>
      <c r="X260" s="316"/>
      <c r="Y260" s="315"/>
      <c r="Z260" s="315"/>
    </row>
    <row r="261" spans="6:26" s="314" customFormat="1" ht="11.25" outlineLevel="4">
      <c r="F261" s="323"/>
      <c r="G261" s="315"/>
      <c r="H261" s="315"/>
      <c r="I261" s="315"/>
      <c r="J261" s="316" t="s">
        <v>327</v>
      </c>
      <c r="K261" s="315"/>
      <c r="L261" s="322">
        <v>7.0619999999999994</v>
      </c>
      <c r="M261" s="317"/>
      <c r="N261" s="321"/>
      <c r="O261" s="317"/>
      <c r="P261" s="320"/>
      <c r="Q261" s="319"/>
      <c r="R261" s="317"/>
      <c r="S261" s="317"/>
      <c r="T261" s="317"/>
      <c r="U261" s="318" t="s">
        <v>81</v>
      </c>
      <c r="V261" s="317"/>
      <c r="W261" s="317"/>
      <c r="X261" s="316"/>
      <c r="Y261" s="315"/>
      <c r="Z261" s="315"/>
    </row>
    <row r="262" spans="6:26" s="314" customFormat="1" ht="11.25" outlineLevel="4">
      <c r="F262" s="323"/>
      <c r="G262" s="315"/>
      <c r="H262" s="315"/>
      <c r="I262" s="315"/>
      <c r="J262" s="316" t="s">
        <v>328</v>
      </c>
      <c r="K262" s="315"/>
      <c r="L262" s="322">
        <v>0</v>
      </c>
      <c r="M262" s="317"/>
      <c r="N262" s="321"/>
      <c r="O262" s="317"/>
      <c r="P262" s="320"/>
      <c r="Q262" s="319"/>
      <c r="R262" s="317"/>
      <c r="S262" s="317"/>
      <c r="T262" s="317"/>
      <c r="U262" s="318" t="s">
        <v>81</v>
      </c>
      <c r="V262" s="317"/>
      <c r="W262" s="317"/>
      <c r="X262" s="316"/>
      <c r="Y262" s="315"/>
      <c r="Z262" s="315"/>
    </row>
    <row r="263" spans="6:26" s="314" customFormat="1" ht="11.25" outlineLevel="4">
      <c r="F263" s="323"/>
      <c r="G263" s="315"/>
      <c r="H263" s="315"/>
      <c r="I263" s="315"/>
      <c r="J263" s="316" t="s">
        <v>168</v>
      </c>
      <c r="K263" s="315"/>
      <c r="L263" s="322">
        <v>7.2817499999999988</v>
      </c>
      <c r="M263" s="317"/>
      <c r="N263" s="321"/>
      <c r="O263" s="317"/>
      <c r="P263" s="320"/>
      <c r="Q263" s="319"/>
      <c r="R263" s="317"/>
      <c r="S263" s="317"/>
      <c r="T263" s="317"/>
      <c r="U263" s="318" t="s">
        <v>81</v>
      </c>
      <c r="V263" s="317"/>
      <c r="W263" s="317"/>
      <c r="X263" s="316"/>
      <c r="Y263" s="315"/>
      <c r="Z263" s="315"/>
    </row>
    <row r="264" spans="6:26" s="304" customFormat="1" ht="24" outlineLevel="3">
      <c r="F264" s="313">
        <v>286</v>
      </c>
      <c r="G264" s="312" t="s">
        <v>47</v>
      </c>
      <c r="H264" s="305" t="s">
        <v>329</v>
      </c>
      <c r="I264" s="305"/>
      <c r="J264" s="306" t="s">
        <v>330</v>
      </c>
      <c r="K264" s="312" t="s">
        <v>51</v>
      </c>
      <c r="L264" s="311">
        <v>14.343999999999999</v>
      </c>
      <c r="M264" s="310">
        <v>0</v>
      </c>
      <c r="N264" s="311">
        <f>L264*(1+M264/100)</f>
        <v>14.343999999999999</v>
      </c>
      <c r="O264" s="310">
        <v>19.567202886800004</v>
      </c>
      <c r="P264" s="307">
        <f>N264*O264</f>
        <v>280.67195820825924</v>
      </c>
      <c r="Q264" s="309">
        <v>2.0000000000000001E-4</v>
      </c>
      <c r="R264" s="308">
        <f>N264*Q264</f>
        <v>2.8687999999999999E-3</v>
      </c>
      <c r="S264" s="309"/>
      <c r="T264" s="308">
        <f>N264*S264</f>
        <v>0</v>
      </c>
      <c r="U264" s="307">
        <v>21</v>
      </c>
      <c r="V264" s="307">
        <f>P264*(U264/100)</f>
        <v>58.941111223734438</v>
      </c>
      <c r="W264" s="307">
        <f>P264+V264</f>
        <v>339.61306943199367</v>
      </c>
      <c r="X264" s="306"/>
      <c r="Y264" s="305" t="s">
        <v>110</v>
      </c>
      <c r="Z264" s="305" t="s">
        <v>325</v>
      </c>
    </row>
    <row r="265" spans="6:26" s="304" customFormat="1" ht="24" outlineLevel="3">
      <c r="F265" s="313">
        <v>287</v>
      </c>
      <c r="G265" s="312" t="s">
        <v>47</v>
      </c>
      <c r="H265" s="305" t="s">
        <v>331</v>
      </c>
      <c r="I265" s="305"/>
      <c r="J265" s="306" t="s">
        <v>332</v>
      </c>
      <c r="K265" s="312" t="s">
        <v>51</v>
      </c>
      <c r="L265" s="311">
        <v>14.343999999999999</v>
      </c>
      <c r="M265" s="310">
        <v>0</v>
      </c>
      <c r="N265" s="311">
        <f>L265*(1+M265/100)</f>
        <v>14.343999999999999</v>
      </c>
      <c r="O265" s="310">
        <v>94.677591158400006</v>
      </c>
      <c r="P265" s="307">
        <f>N265*O265</f>
        <v>1358.0553675760896</v>
      </c>
      <c r="Q265" s="309">
        <v>2.5999999999999998E-4</v>
      </c>
      <c r="R265" s="308">
        <f>N265*Q265</f>
        <v>3.7294399999999997E-3</v>
      </c>
      <c r="S265" s="309"/>
      <c r="T265" s="308">
        <f>N265*S265</f>
        <v>0</v>
      </c>
      <c r="U265" s="307">
        <v>21</v>
      </c>
      <c r="V265" s="307">
        <f>P265*(U265/100)</f>
        <v>285.19162719097881</v>
      </c>
      <c r="W265" s="307">
        <f>P265+V265</f>
        <v>1643.2469947670684</v>
      </c>
      <c r="X265" s="306"/>
      <c r="Y265" s="305" t="s">
        <v>110</v>
      </c>
      <c r="Z265" s="305" t="s">
        <v>325</v>
      </c>
    </row>
    <row r="266" spans="6:26" s="295" customFormat="1" ht="12.75" customHeight="1" outlineLevel="3">
      <c r="F266" s="303"/>
      <c r="G266" s="296"/>
      <c r="H266" s="296"/>
      <c r="I266" s="296"/>
      <c r="J266" s="302"/>
      <c r="K266" s="296"/>
      <c r="L266" s="301"/>
      <c r="M266" s="297"/>
      <c r="N266" s="301"/>
      <c r="O266" s="297"/>
      <c r="P266" s="300"/>
      <c r="Q266" s="299"/>
      <c r="R266" s="297"/>
      <c r="S266" s="297"/>
      <c r="T266" s="297"/>
      <c r="U266" s="298" t="s">
        <v>81</v>
      </c>
      <c r="V266" s="297"/>
      <c r="W266" s="297"/>
      <c r="X266" s="297"/>
      <c r="Y266" s="296"/>
      <c r="Z266" s="296"/>
    </row>
    <row r="267" spans="6:26" s="324" customFormat="1" ht="16.5" customHeight="1" outlineLevel="2">
      <c r="F267" s="333"/>
      <c r="G267" s="331"/>
      <c r="H267" s="332"/>
      <c r="I267" s="332"/>
      <c r="J267" s="332" t="s">
        <v>48</v>
      </c>
      <c r="K267" s="331"/>
      <c r="L267" s="330"/>
      <c r="M267" s="328"/>
      <c r="N267" s="330"/>
      <c r="O267" s="328"/>
      <c r="P267" s="265">
        <f>SUBTOTAL(9,P268:P270)</f>
        <v>62163.031218811913</v>
      </c>
      <c r="Q267" s="329"/>
      <c r="R267" s="266">
        <f>SUBTOTAL(9,R268:R270)</f>
        <v>0</v>
      </c>
      <c r="S267" s="328"/>
      <c r="T267" s="266">
        <f>SUBTOTAL(9,T268:T270)</f>
        <v>0</v>
      </c>
      <c r="U267" s="327" t="s">
        <v>81</v>
      </c>
      <c r="V267" s="265">
        <f>SUBTOTAL(9,V268:V270)</f>
        <v>13054.236555950501</v>
      </c>
      <c r="W267" s="265">
        <f>SUBTOTAL(9,W268:W270)</f>
        <v>75217.267774762411</v>
      </c>
      <c r="X267" s="326"/>
      <c r="Y267" s="325"/>
      <c r="Z267" s="325"/>
    </row>
    <row r="268" spans="6:26" s="304" customFormat="1" ht="12" outlineLevel="3">
      <c r="F268" s="313">
        <v>96</v>
      </c>
      <c r="G268" s="312" t="s">
        <v>47</v>
      </c>
      <c r="H268" s="305" t="s">
        <v>333</v>
      </c>
      <c r="I268" s="305"/>
      <c r="J268" s="306" t="s">
        <v>334</v>
      </c>
      <c r="K268" s="312" t="s">
        <v>46</v>
      </c>
      <c r="L268" s="311">
        <v>139.17699999999999</v>
      </c>
      <c r="M268" s="310">
        <v>0</v>
      </c>
      <c r="N268" s="311">
        <f>L268*(1+M268/100)</f>
        <v>139.17699999999999</v>
      </c>
      <c r="O268" s="310">
        <v>446.64729961712004</v>
      </c>
      <c r="P268" s="307">
        <f>N268*O268</f>
        <v>62163.031218811913</v>
      </c>
      <c r="Q268" s="309"/>
      <c r="R268" s="308">
        <f>N268*Q268</f>
        <v>0</v>
      </c>
      <c r="S268" s="309"/>
      <c r="T268" s="308">
        <f>N268*S268</f>
        <v>0</v>
      </c>
      <c r="U268" s="307">
        <v>21</v>
      </c>
      <c r="V268" s="307">
        <f>P268*(U268/100)</f>
        <v>13054.236555950501</v>
      </c>
      <c r="W268" s="307">
        <f>P268+V268</f>
        <v>75217.267774762411</v>
      </c>
      <c r="X268" s="306"/>
      <c r="Y268" s="305" t="s">
        <v>110</v>
      </c>
      <c r="Z268" s="305" t="s">
        <v>335</v>
      </c>
    </row>
    <row r="269" spans="6:26" s="314" customFormat="1" ht="11.25" outlineLevel="4">
      <c r="F269" s="323"/>
      <c r="G269" s="315"/>
      <c r="H269" s="315"/>
      <c r="I269" s="315"/>
      <c r="J269" s="316" t="s">
        <v>336</v>
      </c>
      <c r="K269" s="315"/>
      <c r="L269" s="322">
        <v>139.17699999999999</v>
      </c>
      <c r="M269" s="317"/>
      <c r="N269" s="321"/>
      <c r="O269" s="317"/>
      <c r="P269" s="320"/>
      <c r="Q269" s="319"/>
      <c r="R269" s="317"/>
      <c r="S269" s="317"/>
      <c r="T269" s="317"/>
      <c r="U269" s="318" t="s">
        <v>81</v>
      </c>
      <c r="V269" s="317"/>
      <c r="W269" s="317"/>
      <c r="X269" s="316"/>
      <c r="Y269" s="315"/>
      <c r="Z269" s="315"/>
    </row>
    <row r="270" spans="6:26" s="295" customFormat="1" ht="12.75" customHeight="1" outlineLevel="3">
      <c r="F270" s="303"/>
      <c r="G270" s="296"/>
      <c r="H270" s="296"/>
      <c r="I270" s="296"/>
      <c r="J270" s="302"/>
      <c r="K270" s="296"/>
      <c r="L270" s="301"/>
      <c r="M270" s="297"/>
      <c r="N270" s="301"/>
      <c r="O270" s="297"/>
      <c r="P270" s="300"/>
      <c r="Q270" s="299"/>
      <c r="R270" s="297"/>
      <c r="S270" s="297"/>
      <c r="T270" s="297"/>
      <c r="U270" s="298" t="s">
        <v>81</v>
      </c>
      <c r="V270" s="297"/>
      <c r="W270" s="297"/>
      <c r="X270" s="297"/>
      <c r="Y270" s="296"/>
      <c r="Z270" s="296"/>
    </row>
    <row r="271" spans="6:26" s="295" customFormat="1" ht="12.75" customHeight="1" outlineLevel="2">
      <c r="F271" s="303"/>
      <c r="G271" s="296"/>
      <c r="H271" s="296"/>
      <c r="I271" s="296"/>
      <c r="J271" s="302"/>
      <c r="K271" s="296"/>
      <c r="L271" s="301"/>
      <c r="M271" s="297"/>
      <c r="N271" s="301"/>
      <c r="O271" s="297"/>
      <c r="P271" s="300"/>
      <c r="Q271" s="299"/>
      <c r="R271" s="297"/>
      <c r="S271" s="297"/>
      <c r="T271" s="297"/>
      <c r="U271" s="298" t="s">
        <v>81</v>
      </c>
      <c r="V271" s="297"/>
      <c r="W271" s="297"/>
      <c r="X271" s="297"/>
      <c r="Y271" s="296"/>
      <c r="Z271" s="296"/>
    </row>
    <row r="272" spans="6:26" s="295" customFormat="1" ht="12.75" customHeight="1" outlineLevel="1">
      <c r="F272" s="303"/>
      <c r="G272" s="296"/>
      <c r="H272" s="296"/>
      <c r="I272" s="296"/>
      <c r="J272" s="302"/>
      <c r="K272" s="296"/>
      <c r="L272" s="301"/>
      <c r="M272" s="297"/>
      <c r="N272" s="301"/>
      <c r="O272" s="297"/>
      <c r="P272" s="300"/>
      <c r="Q272" s="299"/>
      <c r="R272" s="297"/>
      <c r="S272" s="297"/>
      <c r="T272" s="297"/>
      <c r="U272" s="298" t="s">
        <v>81</v>
      </c>
      <c r="V272" s="297"/>
      <c r="W272" s="297"/>
      <c r="X272" s="297"/>
      <c r="Y272" s="296"/>
      <c r="Z272" s="296"/>
    </row>
    <row r="273" spans="6:26" s="272" customFormat="1" ht="19.5" hidden="1" customHeight="1">
      <c r="F273" s="351"/>
      <c r="G273" s="349"/>
      <c r="H273" s="350"/>
      <c r="I273" s="350"/>
      <c r="J273" s="350" t="s">
        <v>337</v>
      </c>
      <c r="K273" s="349"/>
      <c r="L273" s="348"/>
      <c r="M273" s="346"/>
      <c r="N273" s="348"/>
      <c r="O273" s="346"/>
      <c r="P273" s="273">
        <f>SUBTOTAL(9,P274:P348)</f>
        <v>1092508.3471706854</v>
      </c>
      <c r="Q273" s="347"/>
      <c r="R273" s="274">
        <f>SUBTOTAL(9,R274:R348)</f>
        <v>0</v>
      </c>
      <c r="S273" s="346"/>
      <c r="T273" s="274">
        <f>SUBTOTAL(9,T274:T348)</f>
        <v>167.03462400000001</v>
      </c>
      <c r="U273" s="345" t="s">
        <v>81</v>
      </c>
      <c r="V273" s="273">
        <f>SUBTOTAL(9,V274:V348)</f>
        <v>229426.75290584392</v>
      </c>
      <c r="W273" s="273">
        <f>SUBTOTAL(9,W274:W348)</f>
        <v>1321935.1000765292</v>
      </c>
      <c r="X273" s="344"/>
      <c r="Y273" s="275"/>
      <c r="Z273" s="275"/>
    </row>
    <row r="274" spans="6:26" s="334" customFormat="1" ht="18.75" customHeight="1" outlineLevel="1">
      <c r="F274" s="343"/>
      <c r="G274" s="341"/>
      <c r="H274" s="342"/>
      <c r="I274" s="342"/>
      <c r="J274" s="342" t="s">
        <v>338</v>
      </c>
      <c r="K274" s="341"/>
      <c r="L274" s="340"/>
      <c r="M274" s="338"/>
      <c r="N274" s="340"/>
      <c r="O274" s="338"/>
      <c r="P274" s="269">
        <f>SUBTOTAL(9,P275:P289)</f>
        <v>362404.18685927475</v>
      </c>
      <c r="Q274" s="339"/>
      <c r="R274" s="270">
        <f>SUBTOTAL(9,R275:R289)</f>
        <v>0</v>
      </c>
      <c r="S274" s="338"/>
      <c r="T274" s="270">
        <f>SUBTOTAL(9,T275:T289)</f>
        <v>63.519744000000003</v>
      </c>
      <c r="U274" s="337" t="s">
        <v>81</v>
      </c>
      <c r="V274" s="269">
        <f>SUBTOTAL(9,V275:V289)</f>
        <v>76104.879240447684</v>
      </c>
      <c r="W274" s="269">
        <f>SUBTOTAL(9,W275:W289)</f>
        <v>438509.0660997224</v>
      </c>
      <c r="X274" s="336"/>
      <c r="Y274" s="335"/>
      <c r="Z274" s="335"/>
    </row>
    <row r="275" spans="6:26" s="324" customFormat="1" ht="16.5" customHeight="1" outlineLevel="2">
      <c r="F275" s="333"/>
      <c r="G275" s="331"/>
      <c r="H275" s="332"/>
      <c r="I275" s="332"/>
      <c r="J275" s="332" t="s">
        <v>92</v>
      </c>
      <c r="K275" s="331"/>
      <c r="L275" s="330"/>
      <c r="M275" s="328"/>
      <c r="N275" s="330"/>
      <c r="O275" s="328"/>
      <c r="P275" s="265">
        <f>SUBTOTAL(9,P276:P280)</f>
        <v>169313.63701558596</v>
      </c>
      <c r="Q275" s="329"/>
      <c r="R275" s="266">
        <f>SUBTOTAL(9,R276:R280)</f>
        <v>0</v>
      </c>
      <c r="S275" s="328"/>
      <c r="T275" s="266">
        <f>SUBTOTAL(9,T276:T280)</f>
        <v>63.519744000000003</v>
      </c>
      <c r="U275" s="327" t="s">
        <v>81</v>
      </c>
      <c r="V275" s="265">
        <f>SUBTOTAL(9,V276:V280)</f>
        <v>35555.863773273049</v>
      </c>
      <c r="W275" s="265">
        <f>SUBTOTAL(9,W276:W280)</f>
        <v>204869.500788859</v>
      </c>
      <c r="X275" s="326"/>
      <c r="Y275" s="325"/>
      <c r="Z275" s="325"/>
    </row>
    <row r="276" spans="6:26" s="304" customFormat="1" ht="12" outlineLevel="3">
      <c r="F276" s="313">
        <v>304</v>
      </c>
      <c r="G276" s="312" t="s">
        <v>47</v>
      </c>
      <c r="H276" s="305" t="s">
        <v>339</v>
      </c>
      <c r="I276" s="305"/>
      <c r="J276" s="306" t="s">
        <v>340</v>
      </c>
      <c r="K276" s="312" t="s">
        <v>50</v>
      </c>
      <c r="L276" s="311">
        <v>8.64</v>
      </c>
      <c r="M276" s="310">
        <v>0</v>
      </c>
      <c r="N276" s="311">
        <f>L276*(1+M276/100)</f>
        <v>8.64</v>
      </c>
      <c r="O276" s="310">
        <v>5360.001639707295</v>
      </c>
      <c r="P276" s="307">
        <f>N276*O276</f>
        <v>46310.414167071031</v>
      </c>
      <c r="Q276" s="309"/>
      <c r="R276" s="308">
        <f>N276*Q276</f>
        <v>0</v>
      </c>
      <c r="S276" s="309">
        <v>2.4</v>
      </c>
      <c r="T276" s="308">
        <f>N276*S276</f>
        <v>20.736000000000001</v>
      </c>
      <c r="U276" s="307">
        <v>21</v>
      </c>
      <c r="V276" s="307">
        <f>P276*(U276/100)</f>
        <v>9725.1869750849164</v>
      </c>
      <c r="W276" s="307">
        <f>P276+V276</f>
        <v>56035.601142155945</v>
      </c>
      <c r="X276" s="306"/>
      <c r="Y276" s="305" t="s">
        <v>341</v>
      </c>
      <c r="Z276" s="305" t="s">
        <v>96</v>
      </c>
    </row>
    <row r="277" spans="6:26" s="314" customFormat="1" ht="11.25" outlineLevel="4">
      <c r="F277" s="323"/>
      <c r="G277" s="315"/>
      <c r="H277" s="315"/>
      <c r="I277" s="315"/>
      <c r="J277" s="316" t="s">
        <v>380</v>
      </c>
      <c r="K277" s="315"/>
      <c r="L277" s="322">
        <v>8.64</v>
      </c>
      <c r="M277" s="317"/>
      <c r="N277" s="321"/>
      <c r="O277" s="317"/>
      <c r="P277" s="320"/>
      <c r="Q277" s="319"/>
      <c r="R277" s="317"/>
      <c r="S277" s="317"/>
      <c r="T277" s="317"/>
      <c r="U277" s="318" t="s">
        <v>81</v>
      </c>
      <c r="V277" s="317"/>
      <c r="W277" s="317"/>
      <c r="X277" s="316"/>
      <c r="Y277" s="315"/>
      <c r="Z277" s="315"/>
    </row>
    <row r="278" spans="6:26" s="304" customFormat="1" ht="12" outlineLevel="3">
      <c r="F278" s="313">
        <v>305</v>
      </c>
      <c r="G278" s="312" t="s">
        <v>47</v>
      </c>
      <c r="H278" s="305" t="s">
        <v>342</v>
      </c>
      <c r="I278" s="305"/>
      <c r="J278" s="306" t="s">
        <v>343</v>
      </c>
      <c r="K278" s="312" t="s">
        <v>50</v>
      </c>
      <c r="L278" s="311">
        <v>17.826560000000001</v>
      </c>
      <c r="M278" s="310">
        <v>0</v>
      </c>
      <c r="N278" s="311">
        <f>L278*(1+M278/100)</f>
        <v>17.826560000000001</v>
      </c>
      <c r="O278" s="310">
        <v>6899.9976915633142</v>
      </c>
      <c r="P278" s="307">
        <f>N278*O278</f>
        <v>123003.22284851492</v>
      </c>
      <c r="Q278" s="309"/>
      <c r="R278" s="308">
        <f>N278*Q278</f>
        <v>0</v>
      </c>
      <c r="S278" s="309">
        <v>2.4</v>
      </c>
      <c r="T278" s="308">
        <f>N278*S278</f>
        <v>42.783743999999999</v>
      </c>
      <c r="U278" s="307">
        <v>21</v>
      </c>
      <c r="V278" s="307">
        <f>P278*(U278/100)</f>
        <v>25830.676798188135</v>
      </c>
      <c r="W278" s="307">
        <f>P278+V278</f>
        <v>148833.89964670307</v>
      </c>
      <c r="X278" s="306"/>
      <c r="Y278" s="305" t="s">
        <v>341</v>
      </c>
      <c r="Z278" s="305" t="s">
        <v>96</v>
      </c>
    </row>
    <row r="279" spans="6:26" s="314" customFormat="1" ht="11.25" outlineLevel="4">
      <c r="F279" s="323"/>
      <c r="G279" s="315"/>
      <c r="H279" s="315"/>
      <c r="I279" s="315"/>
      <c r="J279" s="316" t="s">
        <v>383</v>
      </c>
      <c r="K279" s="315"/>
      <c r="L279" s="322">
        <v>17.826560000000001</v>
      </c>
      <c r="M279" s="317"/>
      <c r="N279" s="321"/>
      <c r="O279" s="317"/>
      <c r="P279" s="320"/>
      <c r="Q279" s="319"/>
      <c r="R279" s="317"/>
      <c r="S279" s="317"/>
      <c r="T279" s="317"/>
      <c r="U279" s="318" t="s">
        <v>81</v>
      </c>
      <c r="V279" s="317"/>
      <c r="W279" s="317"/>
      <c r="X279" s="316"/>
      <c r="Y279" s="315"/>
      <c r="Z279" s="315"/>
    </row>
    <row r="280" spans="6:26" s="295" customFormat="1" ht="12.75" customHeight="1" outlineLevel="3">
      <c r="F280" s="303"/>
      <c r="G280" s="296"/>
      <c r="H280" s="296"/>
      <c r="I280" s="296"/>
      <c r="J280" s="302"/>
      <c r="K280" s="296"/>
      <c r="L280" s="301"/>
      <c r="M280" s="297"/>
      <c r="N280" s="301"/>
      <c r="O280" s="297"/>
      <c r="P280" s="300"/>
      <c r="Q280" s="299"/>
      <c r="R280" s="297"/>
      <c r="S280" s="297"/>
      <c r="T280" s="297"/>
      <c r="U280" s="298" t="s">
        <v>81</v>
      </c>
      <c r="V280" s="297"/>
      <c r="W280" s="297"/>
      <c r="X280" s="297"/>
      <c r="Y280" s="296"/>
      <c r="Z280" s="296"/>
    </row>
    <row r="281" spans="6:26" s="324" customFormat="1" ht="16.5" customHeight="1" outlineLevel="2">
      <c r="F281" s="333"/>
      <c r="G281" s="331"/>
      <c r="H281" s="332"/>
      <c r="I281" s="332"/>
      <c r="J281" s="332" t="s">
        <v>97</v>
      </c>
      <c r="K281" s="331"/>
      <c r="L281" s="330"/>
      <c r="M281" s="328"/>
      <c r="N281" s="330"/>
      <c r="O281" s="328"/>
      <c r="P281" s="265">
        <f>SUBTOTAL(9,P282:P288)</f>
        <v>193090.54984368879</v>
      </c>
      <c r="Q281" s="329"/>
      <c r="R281" s="266">
        <f>SUBTOTAL(9,R282:R288)</f>
        <v>0</v>
      </c>
      <c r="S281" s="328"/>
      <c r="T281" s="266">
        <f>SUBTOTAL(9,T282:T288)</f>
        <v>0</v>
      </c>
      <c r="U281" s="327" t="s">
        <v>81</v>
      </c>
      <c r="V281" s="265">
        <f>SUBTOTAL(9,V282:V288)</f>
        <v>40549.015467174642</v>
      </c>
      <c r="W281" s="265">
        <f>SUBTOTAL(9,W282:W288)</f>
        <v>233639.5653108634</v>
      </c>
      <c r="X281" s="326"/>
      <c r="Y281" s="325"/>
      <c r="Z281" s="325"/>
    </row>
    <row r="282" spans="6:26" s="304" customFormat="1" ht="24" outlineLevel="3">
      <c r="F282" s="313">
        <v>19</v>
      </c>
      <c r="G282" s="312" t="s">
        <v>47</v>
      </c>
      <c r="H282" s="305" t="s">
        <v>344</v>
      </c>
      <c r="I282" s="305"/>
      <c r="J282" s="306" t="s">
        <v>345</v>
      </c>
      <c r="K282" s="312" t="s">
        <v>46</v>
      </c>
      <c r="L282" s="311">
        <v>35.729999999999997</v>
      </c>
      <c r="M282" s="310">
        <v>77.7777777777778</v>
      </c>
      <c r="N282" s="311">
        <f>L282*(1+M282/100)</f>
        <v>63.52000000000001</v>
      </c>
      <c r="O282" s="310">
        <v>761.96939157863983</v>
      </c>
      <c r="P282" s="307">
        <f>N282*O282</f>
        <v>48400.29575307521</v>
      </c>
      <c r="Q282" s="309"/>
      <c r="R282" s="308">
        <f>N282*Q282</f>
        <v>0</v>
      </c>
      <c r="S282" s="309"/>
      <c r="T282" s="308">
        <f>N282*S282</f>
        <v>0</v>
      </c>
      <c r="U282" s="307">
        <v>21</v>
      </c>
      <c r="V282" s="307">
        <f>P282*(U282/100)</f>
        <v>10164.062108145794</v>
      </c>
      <c r="W282" s="307">
        <f>P282+V282</f>
        <v>58564.357861221004</v>
      </c>
      <c r="X282" s="306"/>
      <c r="Y282" s="305" t="s">
        <v>341</v>
      </c>
      <c r="Z282" s="305" t="s">
        <v>100</v>
      </c>
    </row>
    <row r="283" spans="6:26" s="304" customFormat="1" ht="24" outlineLevel="3">
      <c r="F283" s="313">
        <v>20</v>
      </c>
      <c r="G283" s="312" t="s">
        <v>47</v>
      </c>
      <c r="H283" s="305" t="s">
        <v>101</v>
      </c>
      <c r="I283" s="305"/>
      <c r="J283" s="306" t="s">
        <v>102</v>
      </c>
      <c r="K283" s="312" t="s">
        <v>46</v>
      </c>
      <c r="L283" s="311">
        <v>35.729999999999997</v>
      </c>
      <c r="M283" s="310">
        <v>77.7777777777778</v>
      </c>
      <c r="N283" s="311">
        <f>L283*(1+M283/100)</f>
        <v>63.52000000000001</v>
      </c>
      <c r="O283" s="310">
        <v>170.70196205990004</v>
      </c>
      <c r="P283" s="307">
        <f>N283*O283</f>
        <v>10842.988630044852</v>
      </c>
      <c r="Q283" s="309"/>
      <c r="R283" s="308">
        <f>N283*Q283</f>
        <v>0</v>
      </c>
      <c r="S283" s="309"/>
      <c r="T283" s="308">
        <f>N283*S283</f>
        <v>0</v>
      </c>
      <c r="U283" s="307">
        <v>21</v>
      </c>
      <c r="V283" s="307">
        <f>P283*(U283/100)</f>
        <v>2277.0276123094191</v>
      </c>
      <c r="W283" s="307">
        <f>P283+V283</f>
        <v>13120.016242354272</v>
      </c>
      <c r="X283" s="306"/>
      <c r="Y283" s="305" t="s">
        <v>341</v>
      </c>
      <c r="Z283" s="305" t="s">
        <v>100</v>
      </c>
    </row>
    <row r="284" spans="6:26" s="304" customFormat="1" ht="24" outlineLevel="3">
      <c r="F284" s="313">
        <v>21</v>
      </c>
      <c r="G284" s="312" t="s">
        <v>47</v>
      </c>
      <c r="H284" s="305" t="s">
        <v>103</v>
      </c>
      <c r="I284" s="305"/>
      <c r="J284" s="306" t="s">
        <v>104</v>
      </c>
      <c r="K284" s="312" t="s">
        <v>46</v>
      </c>
      <c r="L284" s="311">
        <v>571.68000000000006</v>
      </c>
      <c r="M284" s="310">
        <v>0</v>
      </c>
      <c r="N284" s="311">
        <f>L284*(1+M284/100)</f>
        <v>571.68000000000006</v>
      </c>
      <c r="O284" s="310">
        <v>14.129697489099998</v>
      </c>
      <c r="P284" s="307">
        <f>N284*O284</f>
        <v>8077.6654605686881</v>
      </c>
      <c r="Q284" s="309"/>
      <c r="R284" s="308">
        <f>N284*Q284</f>
        <v>0</v>
      </c>
      <c r="S284" s="309"/>
      <c r="T284" s="308">
        <f>N284*S284</f>
        <v>0</v>
      </c>
      <c r="U284" s="307">
        <v>21</v>
      </c>
      <c r="V284" s="307">
        <f>P284*(U284/100)</f>
        <v>1696.3097467194245</v>
      </c>
      <c r="W284" s="307">
        <f>P284+V284</f>
        <v>9773.9752072881129</v>
      </c>
      <c r="X284" s="306"/>
      <c r="Y284" s="305" t="s">
        <v>341</v>
      </c>
      <c r="Z284" s="305" t="s">
        <v>100</v>
      </c>
    </row>
    <row r="285" spans="6:26" s="314" customFormat="1" ht="11.25" outlineLevel="4">
      <c r="F285" s="323"/>
      <c r="G285" s="315"/>
      <c r="H285" s="315"/>
      <c r="I285" s="315"/>
      <c r="J285" s="316" t="s">
        <v>382</v>
      </c>
      <c r="K285" s="315"/>
      <c r="L285" s="322">
        <v>571.68000000000006</v>
      </c>
      <c r="M285" s="317"/>
      <c r="N285" s="321"/>
      <c r="O285" s="317"/>
      <c r="P285" s="320"/>
      <c r="Q285" s="319"/>
      <c r="R285" s="317"/>
      <c r="S285" s="317"/>
      <c r="T285" s="317"/>
      <c r="U285" s="318" t="s">
        <v>81</v>
      </c>
      <c r="V285" s="317"/>
      <c r="W285" s="317"/>
      <c r="X285" s="316"/>
      <c r="Y285" s="315"/>
      <c r="Z285" s="315"/>
    </row>
    <row r="286" spans="6:26" s="314" customFormat="1" ht="11.25" outlineLevel="4">
      <c r="F286" s="323"/>
      <c r="G286" s="315"/>
      <c r="H286" s="315"/>
      <c r="I286" s="315"/>
      <c r="J286" s="316"/>
      <c r="K286" s="315"/>
      <c r="L286" s="322">
        <v>0</v>
      </c>
      <c r="M286" s="317"/>
      <c r="N286" s="321"/>
      <c r="O286" s="317"/>
      <c r="P286" s="320"/>
      <c r="Q286" s="319"/>
      <c r="R286" s="317"/>
      <c r="S286" s="317"/>
      <c r="T286" s="317"/>
      <c r="U286" s="318" t="s">
        <v>81</v>
      </c>
      <c r="V286" s="317"/>
      <c r="W286" s="317"/>
      <c r="X286" s="316"/>
      <c r="Y286" s="315"/>
      <c r="Z286" s="315"/>
    </row>
    <row r="287" spans="6:26" s="304" customFormat="1" ht="36" outlineLevel="3">
      <c r="F287" s="313">
        <v>25</v>
      </c>
      <c r="G287" s="312" t="s">
        <v>55</v>
      </c>
      <c r="H287" s="305" t="s">
        <v>105</v>
      </c>
      <c r="I287" s="305"/>
      <c r="J287" s="306" t="s">
        <v>106</v>
      </c>
      <c r="K287" s="312" t="s">
        <v>46</v>
      </c>
      <c r="L287" s="311">
        <v>35.729999999999997</v>
      </c>
      <c r="M287" s="310">
        <v>77.7777777777778</v>
      </c>
      <c r="N287" s="311">
        <f>L287*(1+M287/100)</f>
        <v>63.52000000000001</v>
      </c>
      <c r="O287" s="310">
        <v>1980</v>
      </c>
      <c r="P287" s="307">
        <f>N287*O287</f>
        <v>125769.60000000002</v>
      </c>
      <c r="Q287" s="309"/>
      <c r="R287" s="308">
        <f>N287*Q287</f>
        <v>0</v>
      </c>
      <c r="S287" s="309"/>
      <c r="T287" s="308">
        <f>N287*S287</f>
        <v>0</v>
      </c>
      <c r="U287" s="307">
        <v>21</v>
      </c>
      <c r="V287" s="307">
        <f>P287*(U287/100)</f>
        <v>26411.616000000002</v>
      </c>
      <c r="W287" s="307">
        <f>P287+V287</f>
        <v>152181.21600000001</v>
      </c>
      <c r="X287" s="306"/>
      <c r="Y287" s="305" t="s">
        <v>341</v>
      </c>
      <c r="Z287" s="305" t="s">
        <v>100</v>
      </c>
    </row>
    <row r="288" spans="6:26" s="295" customFormat="1" ht="12.75" customHeight="1" outlineLevel="3">
      <c r="F288" s="303"/>
      <c r="G288" s="296"/>
      <c r="H288" s="296"/>
      <c r="I288" s="296"/>
      <c r="J288" s="302"/>
      <c r="K288" s="296"/>
      <c r="L288" s="301"/>
      <c r="M288" s="297"/>
      <c r="N288" s="301"/>
      <c r="O288" s="297"/>
      <c r="P288" s="300"/>
      <c r="Q288" s="299"/>
      <c r="R288" s="297"/>
      <c r="S288" s="297"/>
      <c r="T288" s="297"/>
      <c r="U288" s="298" t="s">
        <v>81</v>
      </c>
      <c r="V288" s="297"/>
      <c r="W288" s="297"/>
      <c r="X288" s="297"/>
      <c r="Y288" s="296"/>
      <c r="Z288" s="296"/>
    </row>
    <row r="289" spans="6:26" s="295" customFormat="1" ht="12.75" customHeight="1" outlineLevel="2">
      <c r="F289" s="303"/>
      <c r="G289" s="296"/>
      <c r="H289" s="296"/>
      <c r="I289" s="296"/>
      <c r="J289" s="302"/>
      <c r="K289" s="296"/>
      <c r="L289" s="301"/>
      <c r="M289" s="297"/>
      <c r="N289" s="301"/>
      <c r="O289" s="297"/>
      <c r="P289" s="300"/>
      <c r="Q289" s="299"/>
      <c r="R289" s="297"/>
      <c r="S289" s="297"/>
      <c r="T289" s="297"/>
      <c r="U289" s="298" t="s">
        <v>81</v>
      </c>
      <c r="V289" s="297"/>
      <c r="W289" s="297"/>
      <c r="X289" s="297"/>
      <c r="Y289" s="296"/>
      <c r="Z289" s="296"/>
    </row>
    <row r="290" spans="6:26" s="334" customFormat="1" ht="18.75" customHeight="1" outlineLevel="1">
      <c r="F290" s="343"/>
      <c r="G290" s="341"/>
      <c r="H290" s="342"/>
      <c r="I290" s="342"/>
      <c r="J290" s="342" t="s">
        <v>346</v>
      </c>
      <c r="K290" s="341"/>
      <c r="L290" s="340"/>
      <c r="M290" s="338"/>
      <c r="N290" s="340"/>
      <c r="O290" s="338"/>
      <c r="P290" s="269">
        <f>SUBTOTAL(9,P291:P298)</f>
        <v>64792.056959999994</v>
      </c>
      <c r="Q290" s="339"/>
      <c r="R290" s="270">
        <f>SUBTOTAL(9,R291:R298)</f>
        <v>0</v>
      </c>
      <c r="S290" s="338"/>
      <c r="T290" s="270">
        <f>SUBTOTAL(9,T291:T298)</f>
        <v>0</v>
      </c>
      <c r="U290" s="337" t="s">
        <v>81</v>
      </c>
      <c r="V290" s="269">
        <f>SUBTOTAL(9,V291:V298)</f>
        <v>13606.331961600001</v>
      </c>
      <c r="W290" s="269">
        <f>SUBTOTAL(9,W291:W298)</f>
        <v>78398.388921599995</v>
      </c>
      <c r="X290" s="336"/>
      <c r="Y290" s="335"/>
      <c r="Z290" s="335"/>
    </row>
    <row r="291" spans="6:26" s="324" customFormat="1" ht="16.5" customHeight="1" outlineLevel="2">
      <c r="F291" s="333"/>
      <c r="G291" s="331"/>
      <c r="H291" s="332"/>
      <c r="I291" s="332"/>
      <c r="J291" s="332" t="s">
        <v>347</v>
      </c>
      <c r="K291" s="331"/>
      <c r="L291" s="330"/>
      <c r="M291" s="328"/>
      <c r="N291" s="330"/>
      <c r="O291" s="328"/>
      <c r="P291" s="265">
        <f>SUBTOTAL(9,P292:P297)</f>
        <v>64792.056959999994</v>
      </c>
      <c r="Q291" s="329"/>
      <c r="R291" s="266">
        <f>SUBTOTAL(9,R292:R297)</f>
        <v>0</v>
      </c>
      <c r="S291" s="328"/>
      <c r="T291" s="266">
        <f>SUBTOTAL(9,T292:T297)</f>
        <v>0</v>
      </c>
      <c r="U291" s="327" t="s">
        <v>81</v>
      </c>
      <c r="V291" s="265">
        <f>SUBTOTAL(9,V292:V297)</f>
        <v>13606.331961600001</v>
      </c>
      <c r="W291" s="265">
        <f>SUBTOTAL(9,W292:W297)</f>
        <v>78398.388921599995</v>
      </c>
      <c r="X291" s="326"/>
      <c r="Y291" s="325"/>
      <c r="Z291" s="325"/>
    </row>
    <row r="292" spans="6:26" s="304" customFormat="1" ht="24" outlineLevel="3">
      <c r="F292" s="313">
        <v>34</v>
      </c>
      <c r="G292" s="312" t="s">
        <v>55</v>
      </c>
      <c r="H292" s="305" t="s">
        <v>348</v>
      </c>
      <c r="I292" s="305"/>
      <c r="J292" s="306" t="s">
        <v>349</v>
      </c>
      <c r="K292" s="312" t="s">
        <v>51</v>
      </c>
      <c r="L292" s="311">
        <v>505.55600000000004</v>
      </c>
      <c r="M292" s="310">
        <v>0</v>
      </c>
      <c r="N292" s="311">
        <f>L292*(1+M292/100)</f>
        <v>505.55600000000004</v>
      </c>
      <c r="O292" s="310">
        <v>54</v>
      </c>
      <c r="P292" s="307">
        <f>N292*O292</f>
        <v>27300.024000000001</v>
      </c>
      <c r="Q292" s="309"/>
      <c r="R292" s="308">
        <f>N292*Q292</f>
        <v>0</v>
      </c>
      <c r="S292" s="309"/>
      <c r="T292" s="308">
        <f>N292*S292</f>
        <v>0</v>
      </c>
      <c r="U292" s="307">
        <v>21</v>
      </c>
      <c r="V292" s="307">
        <f>P292*(U292/100)</f>
        <v>5733.00504</v>
      </c>
      <c r="W292" s="307">
        <f>P292+V292</f>
        <v>33033.029040000001</v>
      </c>
      <c r="X292" s="306"/>
      <c r="Y292" s="305" t="s">
        <v>350</v>
      </c>
      <c r="Z292" s="305" t="s">
        <v>351</v>
      </c>
    </row>
    <row r="293" spans="6:26" s="314" customFormat="1" ht="11.25" outlineLevel="4">
      <c r="F293" s="323"/>
      <c r="G293" s="315"/>
      <c r="H293" s="315"/>
      <c r="I293" s="315"/>
      <c r="J293" s="316" t="s">
        <v>352</v>
      </c>
      <c r="K293" s="315"/>
      <c r="L293" s="322">
        <v>505.55600000000004</v>
      </c>
      <c r="M293" s="317"/>
      <c r="N293" s="321"/>
      <c r="O293" s="317"/>
      <c r="P293" s="320"/>
      <c r="Q293" s="319"/>
      <c r="R293" s="317"/>
      <c r="S293" s="317"/>
      <c r="T293" s="317"/>
      <c r="U293" s="318" t="s">
        <v>81</v>
      </c>
      <c r="V293" s="317"/>
      <c r="W293" s="317"/>
      <c r="X293" s="316"/>
      <c r="Y293" s="315"/>
      <c r="Z293" s="315"/>
    </row>
    <row r="294" spans="6:26" s="304" customFormat="1" ht="24" outlineLevel="3">
      <c r="F294" s="313">
        <v>35</v>
      </c>
      <c r="G294" s="312" t="s">
        <v>55</v>
      </c>
      <c r="H294" s="305" t="s">
        <v>353</v>
      </c>
      <c r="I294" s="305"/>
      <c r="J294" s="306" t="s">
        <v>354</v>
      </c>
      <c r="K294" s="312" t="s">
        <v>51</v>
      </c>
      <c r="L294" s="311">
        <v>12133.343999999999</v>
      </c>
      <c r="M294" s="310">
        <v>0</v>
      </c>
      <c r="N294" s="311">
        <f>L294*(1+M294/100)</f>
        <v>12133.343999999999</v>
      </c>
      <c r="O294" s="310">
        <v>1.44</v>
      </c>
      <c r="P294" s="307">
        <f>N294*O294</f>
        <v>17472.015359999998</v>
      </c>
      <c r="Q294" s="309"/>
      <c r="R294" s="308">
        <f>N294*Q294</f>
        <v>0</v>
      </c>
      <c r="S294" s="309"/>
      <c r="T294" s="308">
        <f>N294*S294</f>
        <v>0</v>
      </c>
      <c r="U294" s="307">
        <v>21</v>
      </c>
      <c r="V294" s="307">
        <f>P294*(U294/100)</f>
        <v>3669.1232255999994</v>
      </c>
      <c r="W294" s="307">
        <f>P294+V294</f>
        <v>21141.138585599998</v>
      </c>
      <c r="X294" s="306"/>
      <c r="Y294" s="305" t="s">
        <v>350</v>
      </c>
      <c r="Z294" s="305" t="s">
        <v>351</v>
      </c>
    </row>
    <row r="295" spans="6:26" s="314" customFormat="1" ht="11.25" outlineLevel="4">
      <c r="F295" s="323"/>
      <c r="G295" s="315"/>
      <c r="H295" s="315"/>
      <c r="I295" s="315"/>
      <c r="J295" s="316" t="s">
        <v>381</v>
      </c>
      <c r="K295" s="315"/>
      <c r="L295" s="322">
        <v>12133.343999999999</v>
      </c>
      <c r="M295" s="317"/>
      <c r="N295" s="321"/>
      <c r="O295" s="317"/>
      <c r="P295" s="320"/>
      <c r="Q295" s="319"/>
      <c r="R295" s="317"/>
      <c r="S295" s="317"/>
      <c r="T295" s="317"/>
      <c r="U295" s="318" t="s">
        <v>81</v>
      </c>
      <c r="V295" s="317"/>
      <c r="W295" s="317"/>
      <c r="X295" s="316"/>
      <c r="Y295" s="315"/>
      <c r="Z295" s="315"/>
    </row>
    <row r="296" spans="6:26" s="304" customFormat="1" ht="24" outlineLevel="3">
      <c r="F296" s="313">
        <v>36</v>
      </c>
      <c r="G296" s="312" t="s">
        <v>55</v>
      </c>
      <c r="H296" s="305" t="s">
        <v>355</v>
      </c>
      <c r="I296" s="305"/>
      <c r="J296" s="306" t="s">
        <v>356</v>
      </c>
      <c r="K296" s="312" t="s">
        <v>51</v>
      </c>
      <c r="L296" s="311">
        <v>505.55599999999998</v>
      </c>
      <c r="M296" s="310">
        <v>0</v>
      </c>
      <c r="N296" s="311">
        <f>L296*(1+M296/100)</f>
        <v>505.55599999999998</v>
      </c>
      <c r="O296" s="310">
        <v>39.6</v>
      </c>
      <c r="P296" s="307">
        <f>N296*O296</f>
        <v>20020.017599999999</v>
      </c>
      <c r="Q296" s="309"/>
      <c r="R296" s="308">
        <f>N296*Q296</f>
        <v>0</v>
      </c>
      <c r="S296" s="309"/>
      <c r="T296" s="308">
        <f>N296*S296</f>
        <v>0</v>
      </c>
      <c r="U296" s="307">
        <v>21</v>
      </c>
      <c r="V296" s="307">
        <f>P296*(U296/100)</f>
        <v>4204.2036959999996</v>
      </c>
      <c r="W296" s="307">
        <f>P296+V296</f>
        <v>24224.221296</v>
      </c>
      <c r="X296" s="306"/>
      <c r="Y296" s="305" t="s">
        <v>350</v>
      </c>
      <c r="Z296" s="305" t="s">
        <v>351</v>
      </c>
    </row>
    <row r="297" spans="6:26" s="295" customFormat="1" ht="12.75" customHeight="1" outlineLevel="3">
      <c r="F297" s="303"/>
      <c r="G297" s="296"/>
      <c r="H297" s="296"/>
      <c r="I297" s="296"/>
      <c r="J297" s="302"/>
      <c r="K297" s="296"/>
      <c r="L297" s="301"/>
      <c r="M297" s="297"/>
      <c r="N297" s="301"/>
      <c r="O297" s="297"/>
      <c r="P297" s="300"/>
      <c r="Q297" s="299"/>
      <c r="R297" s="297"/>
      <c r="S297" s="297"/>
      <c r="T297" s="297"/>
      <c r="U297" s="298" t="s">
        <v>81</v>
      </c>
      <c r="V297" s="297"/>
      <c r="W297" s="297"/>
      <c r="X297" s="297"/>
      <c r="Y297" s="296"/>
      <c r="Z297" s="296"/>
    </row>
    <row r="298" spans="6:26" s="295" customFormat="1" ht="12.75" customHeight="1" outlineLevel="2">
      <c r="F298" s="303"/>
      <c r="G298" s="296"/>
      <c r="H298" s="296"/>
      <c r="I298" s="296"/>
      <c r="J298" s="302"/>
      <c r="K298" s="296"/>
      <c r="L298" s="301"/>
      <c r="M298" s="297"/>
      <c r="N298" s="301"/>
      <c r="O298" s="297"/>
      <c r="P298" s="300"/>
      <c r="Q298" s="299"/>
      <c r="R298" s="297"/>
      <c r="S298" s="297"/>
      <c r="T298" s="297"/>
      <c r="U298" s="298" t="s">
        <v>81</v>
      </c>
      <c r="V298" s="297"/>
      <c r="W298" s="297"/>
      <c r="X298" s="297"/>
      <c r="Y298" s="296"/>
      <c r="Z298" s="296"/>
    </row>
    <row r="299" spans="6:26" s="334" customFormat="1" ht="18.75" customHeight="1" outlineLevel="1">
      <c r="F299" s="343"/>
      <c r="G299" s="341"/>
      <c r="H299" s="342"/>
      <c r="I299" s="342"/>
      <c r="J299" s="342" t="s">
        <v>357</v>
      </c>
      <c r="K299" s="341"/>
      <c r="L299" s="340"/>
      <c r="M299" s="338"/>
      <c r="N299" s="340"/>
      <c r="O299" s="338"/>
      <c r="P299" s="269">
        <f>SUBTOTAL(9,P300:P314)</f>
        <v>329932.69405508839</v>
      </c>
      <c r="Q299" s="339"/>
      <c r="R299" s="270">
        <f>SUBTOTAL(9,R300:R314)</f>
        <v>0</v>
      </c>
      <c r="S299" s="338"/>
      <c r="T299" s="270">
        <f>SUBTOTAL(9,T300:T314)</f>
        <v>58.030080000000012</v>
      </c>
      <c r="U299" s="337" t="s">
        <v>81</v>
      </c>
      <c r="V299" s="269">
        <f>SUBTOTAL(9,V300:V314)</f>
        <v>69285.865751568563</v>
      </c>
      <c r="W299" s="269">
        <f>SUBTOTAL(9,W300:W314)</f>
        <v>399218.55980665702</v>
      </c>
      <c r="X299" s="336"/>
      <c r="Y299" s="335"/>
      <c r="Z299" s="335"/>
    </row>
    <row r="300" spans="6:26" s="324" customFormat="1" ht="16.5" customHeight="1" outlineLevel="2">
      <c r="F300" s="333"/>
      <c r="G300" s="331"/>
      <c r="H300" s="332"/>
      <c r="I300" s="332"/>
      <c r="J300" s="332" t="s">
        <v>92</v>
      </c>
      <c r="K300" s="331"/>
      <c r="L300" s="330"/>
      <c r="M300" s="328"/>
      <c r="N300" s="330"/>
      <c r="O300" s="328"/>
      <c r="P300" s="265">
        <f>SUBTOTAL(9,P301:P305)</f>
        <v>153530.85829581169</v>
      </c>
      <c r="Q300" s="329"/>
      <c r="R300" s="266">
        <f>SUBTOTAL(9,R301:R305)</f>
        <v>0</v>
      </c>
      <c r="S300" s="328"/>
      <c r="T300" s="266">
        <f>SUBTOTAL(9,T301:T305)</f>
        <v>58.030080000000012</v>
      </c>
      <c r="U300" s="327" t="s">
        <v>81</v>
      </c>
      <c r="V300" s="265">
        <f>SUBTOTAL(9,V301:V305)</f>
        <v>32241.480242120459</v>
      </c>
      <c r="W300" s="265">
        <f>SUBTOTAL(9,W301:W305)</f>
        <v>185772.33853793214</v>
      </c>
      <c r="X300" s="326"/>
      <c r="Y300" s="325"/>
      <c r="Z300" s="325"/>
    </row>
    <row r="301" spans="6:26" s="304" customFormat="1" ht="12" outlineLevel="3">
      <c r="F301" s="313">
        <v>304</v>
      </c>
      <c r="G301" s="312" t="s">
        <v>47</v>
      </c>
      <c r="H301" s="305" t="s">
        <v>339</v>
      </c>
      <c r="I301" s="305"/>
      <c r="J301" s="306" t="s">
        <v>340</v>
      </c>
      <c r="K301" s="312" t="s">
        <v>50</v>
      </c>
      <c r="L301" s="311">
        <v>8.64</v>
      </c>
      <c r="M301" s="310">
        <v>0</v>
      </c>
      <c r="N301" s="311">
        <f>L301*(1+M301/100)</f>
        <v>8.64</v>
      </c>
      <c r="O301" s="310">
        <v>5360.001639707295</v>
      </c>
      <c r="P301" s="307">
        <f>N301*O301</f>
        <v>46310.414167071031</v>
      </c>
      <c r="Q301" s="309"/>
      <c r="R301" s="308">
        <f>N301*Q301</f>
        <v>0</v>
      </c>
      <c r="S301" s="309">
        <v>2.4</v>
      </c>
      <c r="T301" s="308">
        <f>N301*S301</f>
        <v>20.736000000000001</v>
      </c>
      <c r="U301" s="307">
        <v>21</v>
      </c>
      <c r="V301" s="307">
        <f>P301*(U301/100)</f>
        <v>9725.1869750849164</v>
      </c>
      <c r="W301" s="307">
        <f>P301+V301</f>
        <v>56035.601142155945</v>
      </c>
      <c r="X301" s="306"/>
      <c r="Y301" s="305" t="s">
        <v>358</v>
      </c>
      <c r="Z301" s="305" t="s">
        <v>96</v>
      </c>
    </row>
    <row r="302" spans="6:26" s="314" customFormat="1" ht="11.25" outlineLevel="4">
      <c r="F302" s="323"/>
      <c r="G302" s="315"/>
      <c r="H302" s="315"/>
      <c r="I302" s="315"/>
      <c r="J302" s="316" t="s">
        <v>380</v>
      </c>
      <c r="K302" s="315"/>
      <c r="L302" s="322">
        <v>8.64</v>
      </c>
      <c r="M302" s="317"/>
      <c r="N302" s="321"/>
      <c r="O302" s="317"/>
      <c r="P302" s="320"/>
      <c r="Q302" s="319"/>
      <c r="R302" s="317"/>
      <c r="S302" s="317"/>
      <c r="T302" s="317"/>
      <c r="U302" s="318" t="s">
        <v>81</v>
      </c>
      <c r="V302" s="317"/>
      <c r="W302" s="317"/>
      <c r="X302" s="316"/>
      <c r="Y302" s="315"/>
      <c r="Z302" s="315"/>
    </row>
    <row r="303" spans="6:26" s="304" customFormat="1" ht="12" outlineLevel="3">
      <c r="F303" s="313">
        <v>305</v>
      </c>
      <c r="G303" s="312" t="s">
        <v>47</v>
      </c>
      <c r="H303" s="305" t="s">
        <v>342</v>
      </c>
      <c r="I303" s="305"/>
      <c r="J303" s="306" t="s">
        <v>343</v>
      </c>
      <c r="K303" s="312" t="s">
        <v>50</v>
      </c>
      <c r="L303" s="311">
        <v>15.539200000000003</v>
      </c>
      <c r="M303" s="310">
        <v>0</v>
      </c>
      <c r="N303" s="311">
        <f>L303*(1+M303/100)</f>
        <v>15.539200000000003</v>
      </c>
      <c r="O303" s="310">
        <v>6899.9976915633142</v>
      </c>
      <c r="P303" s="307">
        <f>N303*O303</f>
        <v>107220.44412874067</v>
      </c>
      <c r="Q303" s="309"/>
      <c r="R303" s="308">
        <f>N303*Q303</f>
        <v>0</v>
      </c>
      <c r="S303" s="309">
        <v>2.4</v>
      </c>
      <c r="T303" s="308">
        <f>N303*S303</f>
        <v>37.294080000000008</v>
      </c>
      <c r="U303" s="307">
        <v>21</v>
      </c>
      <c r="V303" s="307">
        <f>P303*(U303/100)</f>
        <v>22516.29326703554</v>
      </c>
      <c r="W303" s="307">
        <f>P303+V303</f>
        <v>129736.7373957762</v>
      </c>
      <c r="X303" s="306"/>
      <c r="Y303" s="305" t="s">
        <v>358</v>
      </c>
      <c r="Z303" s="305" t="s">
        <v>96</v>
      </c>
    </row>
    <row r="304" spans="6:26" s="314" customFormat="1" ht="11.25" outlineLevel="4">
      <c r="F304" s="323"/>
      <c r="G304" s="315"/>
      <c r="H304" s="315"/>
      <c r="I304" s="315"/>
      <c r="J304" s="316" t="s">
        <v>379</v>
      </c>
      <c r="K304" s="315"/>
      <c r="L304" s="322">
        <v>15.539200000000003</v>
      </c>
      <c r="M304" s="317"/>
      <c r="N304" s="321"/>
      <c r="O304" s="317"/>
      <c r="P304" s="320"/>
      <c r="Q304" s="319"/>
      <c r="R304" s="317"/>
      <c r="S304" s="317"/>
      <c r="T304" s="317"/>
      <c r="U304" s="318" t="s">
        <v>81</v>
      </c>
      <c r="V304" s="317"/>
      <c r="W304" s="317"/>
      <c r="X304" s="316"/>
      <c r="Y304" s="315"/>
      <c r="Z304" s="315"/>
    </row>
    <row r="305" spans="6:26" s="295" customFormat="1" ht="12.75" customHeight="1" outlineLevel="3">
      <c r="F305" s="303"/>
      <c r="G305" s="296"/>
      <c r="H305" s="296"/>
      <c r="I305" s="296"/>
      <c r="J305" s="302"/>
      <c r="K305" s="296"/>
      <c r="L305" s="301"/>
      <c r="M305" s="297"/>
      <c r="N305" s="301"/>
      <c r="O305" s="297"/>
      <c r="P305" s="300"/>
      <c r="Q305" s="299"/>
      <c r="R305" s="297"/>
      <c r="S305" s="297"/>
      <c r="T305" s="297"/>
      <c r="U305" s="298" t="s">
        <v>81</v>
      </c>
      <c r="V305" s="297"/>
      <c r="W305" s="297"/>
      <c r="X305" s="297"/>
      <c r="Y305" s="296"/>
      <c r="Z305" s="296"/>
    </row>
    <row r="306" spans="6:26" s="324" customFormat="1" ht="16.5" customHeight="1" outlineLevel="2">
      <c r="F306" s="333"/>
      <c r="G306" s="331"/>
      <c r="H306" s="332"/>
      <c r="I306" s="332"/>
      <c r="J306" s="332" t="s">
        <v>97</v>
      </c>
      <c r="K306" s="331"/>
      <c r="L306" s="330"/>
      <c r="M306" s="328"/>
      <c r="N306" s="330"/>
      <c r="O306" s="328"/>
      <c r="P306" s="265">
        <f>SUBTOTAL(9,P307:P313)</f>
        <v>176401.83575927673</v>
      </c>
      <c r="Q306" s="329"/>
      <c r="R306" s="266">
        <f>SUBTOTAL(9,R307:R313)</f>
        <v>0</v>
      </c>
      <c r="S306" s="328"/>
      <c r="T306" s="266">
        <f>SUBTOTAL(9,T307:T313)</f>
        <v>0</v>
      </c>
      <c r="U306" s="327" t="s">
        <v>81</v>
      </c>
      <c r="V306" s="265">
        <f>SUBTOTAL(9,V307:V313)</f>
        <v>37044.385509448111</v>
      </c>
      <c r="W306" s="265">
        <f>SUBTOTAL(9,W307:W313)</f>
        <v>213446.22126872482</v>
      </c>
      <c r="X306" s="326"/>
      <c r="Y306" s="325"/>
      <c r="Z306" s="325"/>
    </row>
    <row r="307" spans="6:26" s="304" customFormat="1" ht="24" outlineLevel="3">
      <c r="F307" s="313">
        <v>18</v>
      </c>
      <c r="G307" s="312" t="s">
        <v>47</v>
      </c>
      <c r="H307" s="305" t="s">
        <v>344</v>
      </c>
      <c r="I307" s="305"/>
      <c r="J307" s="306" t="s">
        <v>345</v>
      </c>
      <c r="K307" s="312" t="s">
        <v>46</v>
      </c>
      <c r="L307" s="311">
        <v>32.642000000000003</v>
      </c>
      <c r="M307" s="310">
        <v>77.777096991605887</v>
      </c>
      <c r="N307" s="311">
        <f>L307*(1+M307/100)</f>
        <v>58.03</v>
      </c>
      <c r="O307" s="310">
        <v>761.96939157863983</v>
      </c>
      <c r="P307" s="307">
        <f>N307*O307</f>
        <v>44217.083793308469</v>
      </c>
      <c r="Q307" s="309"/>
      <c r="R307" s="308">
        <f>N307*Q307</f>
        <v>0</v>
      </c>
      <c r="S307" s="309"/>
      <c r="T307" s="308">
        <f>N307*S307</f>
        <v>0</v>
      </c>
      <c r="U307" s="307">
        <v>21</v>
      </c>
      <c r="V307" s="307">
        <f>P307*(U307/100)</f>
        <v>9285.587596594778</v>
      </c>
      <c r="W307" s="307">
        <f>P307+V307</f>
        <v>53502.671389903247</v>
      </c>
      <c r="X307" s="306"/>
      <c r="Y307" s="305" t="s">
        <v>358</v>
      </c>
      <c r="Z307" s="305" t="s">
        <v>100</v>
      </c>
    </row>
    <row r="308" spans="6:26" s="304" customFormat="1" ht="24" outlineLevel="3">
      <c r="F308" s="313">
        <v>19</v>
      </c>
      <c r="G308" s="312" t="s">
        <v>47</v>
      </c>
      <c r="H308" s="305" t="s">
        <v>101</v>
      </c>
      <c r="I308" s="305"/>
      <c r="J308" s="306" t="s">
        <v>102</v>
      </c>
      <c r="K308" s="312" t="s">
        <v>46</v>
      </c>
      <c r="L308" s="311">
        <v>32.642000000000003</v>
      </c>
      <c r="M308" s="310">
        <v>77.777096991605887</v>
      </c>
      <c r="N308" s="311">
        <f>L308*(1+M308/100)</f>
        <v>58.03</v>
      </c>
      <c r="O308" s="310">
        <v>170.70196205990004</v>
      </c>
      <c r="P308" s="307">
        <f>N308*O308</f>
        <v>9905.8348583360003</v>
      </c>
      <c r="Q308" s="309"/>
      <c r="R308" s="308">
        <f>N308*Q308</f>
        <v>0</v>
      </c>
      <c r="S308" s="309"/>
      <c r="T308" s="308">
        <f>N308*S308</f>
        <v>0</v>
      </c>
      <c r="U308" s="307">
        <v>21</v>
      </c>
      <c r="V308" s="307">
        <f>P308*(U308/100)</f>
        <v>2080.2253202505599</v>
      </c>
      <c r="W308" s="307">
        <f>P308+V308</f>
        <v>11986.06017858656</v>
      </c>
      <c r="X308" s="306"/>
      <c r="Y308" s="305" t="s">
        <v>358</v>
      </c>
      <c r="Z308" s="305" t="s">
        <v>100</v>
      </c>
    </row>
    <row r="309" spans="6:26" s="304" customFormat="1" ht="24" outlineLevel="3">
      <c r="F309" s="313">
        <v>20</v>
      </c>
      <c r="G309" s="312" t="s">
        <v>47</v>
      </c>
      <c r="H309" s="305" t="s">
        <v>103</v>
      </c>
      <c r="I309" s="305"/>
      <c r="J309" s="306" t="s">
        <v>104</v>
      </c>
      <c r="K309" s="312" t="s">
        <v>46</v>
      </c>
      <c r="L309" s="311">
        <v>522.27</v>
      </c>
      <c r="M309" s="310">
        <v>0</v>
      </c>
      <c r="N309" s="311">
        <f>L309*(1+M309/100)</f>
        <v>522.27</v>
      </c>
      <c r="O309" s="310">
        <v>14.129697489099998</v>
      </c>
      <c r="P309" s="307">
        <f>N309*O309</f>
        <v>7379.5171076322558</v>
      </c>
      <c r="Q309" s="309"/>
      <c r="R309" s="308">
        <f>N309*Q309</f>
        <v>0</v>
      </c>
      <c r="S309" s="309"/>
      <c r="T309" s="308">
        <f>N309*S309</f>
        <v>0</v>
      </c>
      <c r="U309" s="307">
        <v>21</v>
      </c>
      <c r="V309" s="307">
        <f>P309*(U309/100)</f>
        <v>1549.6985926027737</v>
      </c>
      <c r="W309" s="307">
        <f>P309+V309</f>
        <v>8929.2157002350286</v>
      </c>
      <c r="X309" s="306"/>
      <c r="Y309" s="305" t="s">
        <v>358</v>
      </c>
      <c r="Z309" s="305" t="s">
        <v>100</v>
      </c>
    </row>
    <row r="310" spans="6:26" s="314" customFormat="1" ht="11.25" outlineLevel="4">
      <c r="F310" s="323"/>
      <c r="G310" s="315"/>
      <c r="H310" s="315"/>
      <c r="I310" s="315"/>
      <c r="J310" s="316" t="s">
        <v>378</v>
      </c>
      <c r="K310" s="315"/>
      <c r="L310" s="322">
        <v>522.27</v>
      </c>
      <c r="M310" s="317"/>
      <c r="N310" s="321"/>
      <c r="O310" s="317"/>
      <c r="P310" s="320"/>
      <c r="Q310" s="319"/>
      <c r="R310" s="317"/>
      <c r="S310" s="317"/>
      <c r="T310" s="317"/>
      <c r="U310" s="318" t="s">
        <v>81</v>
      </c>
      <c r="V310" s="317"/>
      <c r="W310" s="317"/>
      <c r="X310" s="316"/>
      <c r="Y310" s="315"/>
      <c r="Z310" s="315"/>
    </row>
    <row r="311" spans="6:26" s="314" customFormat="1" ht="11.25" outlineLevel="4">
      <c r="F311" s="323"/>
      <c r="G311" s="315"/>
      <c r="H311" s="315"/>
      <c r="I311" s="315"/>
      <c r="J311" s="316"/>
      <c r="K311" s="315"/>
      <c r="L311" s="322">
        <v>0</v>
      </c>
      <c r="M311" s="317"/>
      <c r="N311" s="321"/>
      <c r="O311" s="317"/>
      <c r="P311" s="320"/>
      <c r="Q311" s="319"/>
      <c r="R311" s="317"/>
      <c r="S311" s="317"/>
      <c r="T311" s="317"/>
      <c r="U311" s="318" t="s">
        <v>81</v>
      </c>
      <c r="V311" s="317"/>
      <c r="W311" s="317"/>
      <c r="X311" s="316"/>
      <c r="Y311" s="315"/>
      <c r="Z311" s="315"/>
    </row>
    <row r="312" spans="6:26" s="304" customFormat="1" ht="36" outlineLevel="3">
      <c r="F312" s="313">
        <v>24</v>
      </c>
      <c r="G312" s="312" t="s">
        <v>55</v>
      </c>
      <c r="H312" s="305" t="s">
        <v>105</v>
      </c>
      <c r="I312" s="305"/>
      <c r="J312" s="306" t="s">
        <v>106</v>
      </c>
      <c r="K312" s="312" t="s">
        <v>46</v>
      </c>
      <c r="L312" s="311">
        <v>32.642000000000003</v>
      </c>
      <c r="M312" s="310">
        <v>77.777096991605887</v>
      </c>
      <c r="N312" s="311">
        <f>L312*(1+M312/100)</f>
        <v>58.03</v>
      </c>
      <c r="O312" s="310">
        <v>1980</v>
      </c>
      <c r="P312" s="307">
        <f>N312*O312</f>
        <v>114899.40000000001</v>
      </c>
      <c r="Q312" s="309"/>
      <c r="R312" s="308">
        <f>N312*Q312</f>
        <v>0</v>
      </c>
      <c r="S312" s="309"/>
      <c r="T312" s="308">
        <f>N312*S312</f>
        <v>0</v>
      </c>
      <c r="U312" s="307">
        <v>21</v>
      </c>
      <c r="V312" s="307">
        <f>P312*(U312/100)</f>
        <v>24128.874</v>
      </c>
      <c r="W312" s="307">
        <f>P312+V312</f>
        <v>139028.274</v>
      </c>
      <c r="X312" s="306"/>
      <c r="Y312" s="305" t="s">
        <v>358</v>
      </c>
      <c r="Z312" s="305" t="s">
        <v>100</v>
      </c>
    </row>
    <row r="313" spans="6:26" s="295" customFormat="1" ht="12.75" customHeight="1" outlineLevel="3">
      <c r="F313" s="303"/>
      <c r="G313" s="296"/>
      <c r="H313" s="296"/>
      <c r="I313" s="296"/>
      <c r="J313" s="302"/>
      <c r="K313" s="296"/>
      <c r="L313" s="301"/>
      <c r="M313" s="297"/>
      <c r="N313" s="301"/>
      <c r="O313" s="297"/>
      <c r="P313" s="300"/>
      <c r="Q313" s="299"/>
      <c r="R313" s="297"/>
      <c r="S313" s="297"/>
      <c r="T313" s="297"/>
      <c r="U313" s="298" t="s">
        <v>81</v>
      </c>
      <c r="V313" s="297"/>
      <c r="W313" s="297"/>
      <c r="X313" s="297"/>
      <c r="Y313" s="296"/>
      <c r="Z313" s="296"/>
    </row>
    <row r="314" spans="6:26" s="295" customFormat="1" ht="12.75" customHeight="1" outlineLevel="2">
      <c r="F314" s="303"/>
      <c r="G314" s="296"/>
      <c r="H314" s="296"/>
      <c r="I314" s="296"/>
      <c r="J314" s="302"/>
      <c r="K314" s="296"/>
      <c r="L314" s="301"/>
      <c r="M314" s="297"/>
      <c r="N314" s="301"/>
      <c r="O314" s="297"/>
      <c r="P314" s="300"/>
      <c r="Q314" s="299"/>
      <c r="R314" s="297"/>
      <c r="S314" s="297"/>
      <c r="T314" s="297"/>
      <c r="U314" s="298" t="s">
        <v>81</v>
      </c>
      <c r="V314" s="297"/>
      <c r="W314" s="297"/>
      <c r="X314" s="297"/>
      <c r="Y314" s="296"/>
      <c r="Z314" s="296"/>
    </row>
    <row r="315" spans="6:26" s="334" customFormat="1" ht="18.75" customHeight="1" outlineLevel="1">
      <c r="F315" s="343"/>
      <c r="G315" s="341"/>
      <c r="H315" s="342"/>
      <c r="I315" s="342"/>
      <c r="J315" s="342" t="s">
        <v>359</v>
      </c>
      <c r="K315" s="341"/>
      <c r="L315" s="340"/>
      <c r="M315" s="338"/>
      <c r="N315" s="340"/>
      <c r="O315" s="338"/>
      <c r="P315" s="269">
        <f>SUBTOTAL(9,P316:P323)</f>
        <v>66227.59332</v>
      </c>
      <c r="Q315" s="339"/>
      <c r="R315" s="270">
        <f>SUBTOTAL(9,R316:R323)</f>
        <v>0</v>
      </c>
      <c r="S315" s="338"/>
      <c r="T315" s="270">
        <f>SUBTOTAL(9,T316:T323)</f>
        <v>0</v>
      </c>
      <c r="U315" s="337" t="s">
        <v>81</v>
      </c>
      <c r="V315" s="269">
        <f>SUBTOTAL(9,V316:V323)</f>
        <v>13907.794597199998</v>
      </c>
      <c r="W315" s="269">
        <f>SUBTOTAL(9,W316:W323)</f>
        <v>80135.387917199987</v>
      </c>
      <c r="X315" s="336"/>
      <c r="Y315" s="335"/>
      <c r="Z315" s="335"/>
    </row>
    <row r="316" spans="6:26" s="324" customFormat="1" ht="16.5" customHeight="1" outlineLevel="2">
      <c r="F316" s="333"/>
      <c r="G316" s="331"/>
      <c r="H316" s="332"/>
      <c r="I316" s="332"/>
      <c r="J316" s="332" t="s">
        <v>347</v>
      </c>
      <c r="K316" s="331"/>
      <c r="L316" s="330"/>
      <c r="M316" s="328"/>
      <c r="N316" s="330"/>
      <c r="O316" s="328"/>
      <c r="P316" s="265">
        <f>SUBTOTAL(9,P317:P322)</f>
        <v>66227.59332</v>
      </c>
      <c r="Q316" s="329"/>
      <c r="R316" s="266">
        <f>SUBTOTAL(9,R317:R322)</f>
        <v>0</v>
      </c>
      <c r="S316" s="328"/>
      <c r="T316" s="266">
        <f>SUBTOTAL(9,T317:T322)</f>
        <v>0</v>
      </c>
      <c r="U316" s="327" t="s">
        <v>81</v>
      </c>
      <c r="V316" s="265">
        <f>SUBTOTAL(9,V317:V322)</f>
        <v>13907.794597199998</v>
      </c>
      <c r="W316" s="265">
        <f>SUBTOTAL(9,W317:W322)</f>
        <v>80135.387917199987</v>
      </c>
      <c r="X316" s="326"/>
      <c r="Y316" s="325"/>
      <c r="Z316" s="325"/>
    </row>
    <row r="317" spans="6:26" s="304" customFormat="1" ht="24" outlineLevel="3">
      <c r="F317" s="313">
        <v>34</v>
      </c>
      <c r="G317" s="312" t="s">
        <v>55</v>
      </c>
      <c r="H317" s="305" t="s">
        <v>348</v>
      </c>
      <c r="I317" s="305"/>
      <c r="J317" s="306" t="s">
        <v>349</v>
      </c>
      <c r="K317" s="312" t="s">
        <v>51</v>
      </c>
      <c r="L317" s="311">
        <v>516.75729999999999</v>
      </c>
      <c r="M317" s="310">
        <v>0</v>
      </c>
      <c r="N317" s="311">
        <f>L317*(1+M317/100)</f>
        <v>516.75729999999999</v>
      </c>
      <c r="O317" s="310">
        <v>54</v>
      </c>
      <c r="P317" s="307">
        <f>N317*O317</f>
        <v>27904.894199999999</v>
      </c>
      <c r="Q317" s="309"/>
      <c r="R317" s="308">
        <f>N317*Q317</f>
        <v>0</v>
      </c>
      <c r="S317" s="309"/>
      <c r="T317" s="308">
        <f>N317*S317</f>
        <v>0</v>
      </c>
      <c r="U317" s="307">
        <v>21</v>
      </c>
      <c r="V317" s="307">
        <f>P317*(U317/100)</f>
        <v>5860.0277819999992</v>
      </c>
      <c r="W317" s="307">
        <f>P317+V317</f>
        <v>33764.921982</v>
      </c>
      <c r="X317" s="306"/>
      <c r="Y317" s="305" t="s">
        <v>360</v>
      </c>
      <c r="Z317" s="305" t="s">
        <v>351</v>
      </c>
    </row>
    <row r="318" spans="6:26" s="314" customFormat="1" ht="11.25" outlineLevel="4">
      <c r="F318" s="323"/>
      <c r="G318" s="315"/>
      <c r="H318" s="315"/>
      <c r="I318" s="315"/>
      <c r="J318" s="316" t="s">
        <v>361</v>
      </c>
      <c r="K318" s="315"/>
      <c r="L318" s="322">
        <v>516.75729999999999</v>
      </c>
      <c r="M318" s="317"/>
      <c r="N318" s="321"/>
      <c r="O318" s="317"/>
      <c r="P318" s="320"/>
      <c r="Q318" s="319"/>
      <c r="R318" s="317"/>
      <c r="S318" s="317"/>
      <c r="T318" s="317"/>
      <c r="U318" s="318" t="s">
        <v>81</v>
      </c>
      <c r="V318" s="317"/>
      <c r="W318" s="317"/>
      <c r="X318" s="316"/>
      <c r="Y318" s="315"/>
      <c r="Z318" s="315"/>
    </row>
    <row r="319" spans="6:26" s="304" customFormat="1" ht="24" outlineLevel="3">
      <c r="F319" s="313">
        <v>35</v>
      </c>
      <c r="G319" s="312" t="s">
        <v>55</v>
      </c>
      <c r="H319" s="305" t="s">
        <v>353</v>
      </c>
      <c r="I319" s="305"/>
      <c r="J319" s="306" t="s">
        <v>354</v>
      </c>
      <c r="K319" s="312" t="s">
        <v>51</v>
      </c>
      <c r="L319" s="311">
        <v>12402.167999999998</v>
      </c>
      <c r="M319" s="310">
        <v>0</v>
      </c>
      <c r="N319" s="311">
        <f>L319*(1+M319/100)</f>
        <v>12402.167999999998</v>
      </c>
      <c r="O319" s="310">
        <v>1.44</v>
      </c>
      <c r="P319" s="307">
        <f>N319*O319</f>
        <v>17859.121919999998</v>
      </c>
      <c r="Q319" s="309"/>
      <c r="R319" s="308">
        <f>N319*Q319</f>
        <v>0</v>
      </c>
      <c r="S319" s="309"/>
      <c r="T319" s="308">
        <f>N319*S319</f>
        <v>0</v>
      </c>
      <c r="U319" s="307">
        <v>21</v>
      </c>
      <c r="V319" s="307">
        <f>P319*(U319/100)</f>
        <v>3750.4156031999992</v>
      </c>
      <c r="W319" s="307">
        <f>P319+V319</f>
        <v>21609.537523199997</v>
      </c>
      <c r="X319" s="306"/>
      <c r="Y319" s="305" t="s">
        <v>360</v>
      </c>
      <c r="Z319" s="305" t="s">
        <v>351</v>
      </c>
    </row>
    <row r="320" spans="6:26" s="314" customFormat="1" ht="11.25" outlineLevel="4">
      <c r="F320" s="323"/>
      <c r="G320" s="315"/>
      <c r="H320" s="315"/>
      <c r="I320" s="315"/>
      <c r="J320" s="316" t="s">
        <v>377</v>
      </c>
      <c r="K320" s="315"/>
      <c r="L320" s="322">
        <v>12402.167999999998</v>
      </c>
      <c r="M320" s="317"/>
      <c r="N320" s="321"/>
      <c r="O320" s="317"/>
      <c r="P320" s="320"/>
      <c r="Q320" s="319"/>
      <c r="R320" s="317"/>
      <c r="S320" s="317"/>
      <c r="T320" s="317"/>
      <c r="U320" s="318" t="s">
        <v>81</v>
      </c>
      <c r="V320" s="317"/>
      <c r="W320" s="317"/>
      <c r="X320" s="316"/>
      <c r="Y320" s="315"/>
      <c r="Z320" s="315"/>
    </row>
    <row r="321" spans="6:26" s="304" customFormat="1" ht="24" outlineLevel="3">
      <c r="F321" s="313">
        <v>36</v>
      </c>
      <c r="G321" s="312" t="s">
        <v>55</v>
      </c>
      <c r="H321" s="305" t="s">
        <v>355</v>
      </c>
      <c r="I321" s="305"/>
      <c r="J321" s="306" t="s">
        <v>356</v>
      </c>
      <c r="K321" s="312" t="s">
        <v>51</v>
      </c>
      <c r="L321" s="311">
        <v>516.75699999999995</v>
      </c>
      <c r="M321" s="310">
        <v>0</v>
      </c>
      <c r="N321" s="311">
        <f>L321*(1+M321/100)</f>
        <v>516.75699999999995</v>
      </c>
      <c r="O321" s="310">
        <v>39.6</v>
      </c>
      <c r="P321" s="307">
        <f>N321*O321</f>
        <v>20463.5772</v>
      </c>
      <c r="Q321" s="309"/>
      <c r="R321" s="308">
        <f>N321*Q321</f>
        <v>0</v>
      </c>
      <c r="S321" s="309"/>
      <c r="T321" s="308">
        <f>N321*S321</f>
        <v>0</v>
      </c>
      <c r="U321" s="307">
        <v>21</v>
      </c>
      <c r="V321" s="307">
        <f>P321*(U321/100)</f>
        <v>4297.3512119999996</v>
      </c>
      <c r="W321" s="307">
        <f>P321+V321</f>
        <v>24760.928412000001</v>
      </c>
      <c r="X321" s="306"/>
      <c r="Y321" s="305" t="s">
        <v>360</v>
      </c>
      <c r="Z321" s="305" t="s">
        <v>351</v>
      </c>
    </row>
    <row r="322" spans="6:26" s="295" customFormat="1" ht="12.75" customHeight="1" outlineLevel="3">
      <c r="F322" s="303"/>
      <c r="G322" s="296"/>
      <c r="H322" s="296"/>
      <c r="I322" s="296"/>
      <c r="J322" s="302"/>
      <c r="K322" s="296"/>
      <c r="L322" s="301"/>
      <c r="M322" s="297"/>
      <c r="N322" s="301"/>
      <c r="O322" s="297"/>
      <c r="P322" s="300"/>
      <c r="Q322" s="299"/>
      <c r="R322" s="297"/>
      <c r="S322" s="297"/>
      <c r="T322" s="297"/>
      <c r="U322" s="298" t="s">
        <v>81</v>
      </c>
      <c r="V322" s="297"/>
      <c r="W322" s="297"/>
      <c r="X322" s="297"/>
      <c r="Y322" s="296"/>
      <c r="Z322" s="296"/>
    </row>
    <row r="323" spans="6:26" s="295" customFormat="1" ht="12.75" customHeight="1" outlineLevel="2">
      <c r="F323" s="303"/>
      <c r="G323" s="296"/>
      <c r="H323" s="296"/>
      <c r="I323" s="296"/>
      <c r="J323" s="302"/>
      <c r="K323" s="296"/>
      <c r="L323" s="301"/>
      <c r="M323" s="297"/>
      <c r="N323" s="301"/>
      <c r="O323" s="297"/>
      <c r="P323" s="300"/>
      <c r="Q323" s="299"/>
      <c r="R323" s="297"/>
      <c r="S323" s="297"/>
      <c r="T323" s="297"/>
      <c r="U323" s="298" t="s">
        <v>81</v>
      </c>
      <c r="V323" s="297"/>
      <c r="W323" s="297"/>
      <c r="X323" s="297"/>
      <c r="Y323" s="296"/>
      <c r="Z323" s="296"/>
    </row>
    <row r="324" spans="6:26" s="334" customFormat="1" ht="18.75" customHeight="1" outlineLevel="1">
      <c r="F324" s="343"/>
      <c r="G324" s="341"/>
      <c r="H324" s="342"/>
      <c r="I324" s="342"/>
      <c r="J324" s="342" t="s">
        <v>362</v>
      </c>
      <c r="K324" s="341"/>
      <c r="L324" s="340"/>
      <c r="M324" s="338"/>
      <c r="N324" s="340"/>
      <c r="O324" s="338"/>
      <c r="P324" s="269">
        <f>SUBTOTAL(9,P325:P338)</f>
        <v>254828.01357632206</v>
      </c>
      <c r="Q324" s="339"/>
      <c r="R324" s="270">
        <f>SUBTOTAL(9,R325:R338)</f>
        <v>0</v>
      </c>
      <c r="S324" s="338"/>
      <c r="T324" s="270">
        <f>SUBTOTAL(9,T325:T338)</f>
        <v>45.484800000000007</v>
      </c>
      <c r="U324" s="337" t="s">
        <v>81</v>
      </c>
      <c r="V324" s="269">
        <f>SUBTOTAL(9,V325:V338)</f>
        <v>53513.882851027636</v>
      </c>
      <c r="W324" s="269">
        <f>SUBTOTAL(9,W325:W338)</f>
        <v>308341.89642734971</v>
      </c>
      <c r="X324" s="336"/>
      <c r="Y324" s="335"/>
      <c r="Z324" s="335"/>
    </row>
    <row r="325" spans="6:26" s="324" customFormat="1" ht="16.5" customHeight="1" outlineLevel="2">
      <c r="F325" s="333"/>
      <c r="G325" s="331"/>
      <c r="H325" s="332"/>
      <c r="I325" s="332"/>
      <c r="J325" s="332" t="s">
        <v>92</v>
      </c>
      <c r="K325" s="331"/>
      <c r="L325" s="330"/>
      <c r="M325" s="328"/>
      <c r="N325" s="330"/>
      <c r="O325" s="328"/>
      <c r="P325" s="265">
        <f>SUBTOTAL(9,P326:P330)</f>
        <v>116576.15263660287</v>
      </c>
      <c r="Q325" s="329"/>
      <c r="R325" s="266">
        <f>SUBTOTAL(9,R326:R330)</f>
        <v>0</v>
      </c>
      <c r="S325" s="328"/>
      <c r="T325" s="266">
        <f>SUBTOTAL(9,T326:T330)</f>
        <v>45.484800000000007</v>
      </c>
      <c r="U325" s="327" t="s">
        <v>81</v>
      </c>
      <c r="V325" s="265">
        <f>SUBTOTAL(9,V326:V330)</f>
        <v>24480.992053686605</v>
      </c>
      <c r="W325" s="265">
        <f>SUBTOTAL(9,W326:W330)</f>
        <v>141057.14469028948</v>
      </c>
      <c r="X325" s="326"/>
      <c r="Y325" s="325"/>
      <c r="Z325" s="325"/>
    </row>
    <row r="326" spans="6:26" s="304" customFormat="1" ht="12" outlineLevel="3">
      <c r="F326" s="313">
        <v>304</v>
      </c>
      <c r="G326" s="312" t="s">
        <v>47</v>
      </c>
      <c r="H326" s="305" t="s">
        <v>339</v>
      </c>
      <c r="I326" s="305"/>
      <c r="J326" s="306" t="s">
        <v>340</v>
      </c>
      <c r="K326" s="312" t="s">
        <v>50</v>
      </c>
      <c r="L326" s="311">
        <v>9.2160000000000011</v>
      </c>
      <c r="M326" s="310">
        <v>0</v>
      </c>
      <c r="N326" s="311">
        <f>L326*(1+M326/100)</f>
        <v>9.2160000000000011</v>
      </c>
      <c r="O326" s="310">
        <v>5360.001639707295</v>
      </c>
      <c r="P326" s="307">
        <f>N326*O326</f>
        <v>49397.77511154244</v>
      </c>
      <c r="Q326" s="309"/>
      <c r="R326" s="308">
        <f>N326*Q326</f>
        <v>0</v>
      </c>
      <c r="S326" s="309">
        <v>2.4</v>
      </c>
      <c r="T326" s="308">
        <f>N326*S326</f>
        <v>22.118400000000001</v>
      </c>
      <c r="U326" s="307">
        <v>21</v>
      </c>
      <c r="V326" s="307">
        <f>P326*(U326/100)</f>
        <v>10373.532773423913</v>
      </c>
      <c r="W326" s="307">
        <f>P326+V326</f>
        <v>59771.307884966351</v>
      </c>
      <c r="X326" s="306"/>
      <c r="Y326" s="305" t="s">
        <v>363</v>
      </c>
      <c r="Z326" s="305" t="s">
        <v>96</v>
      </c>
    </row>
    <row r="327" spans="6:26" s="314" customFormat="1" ht="11.25" outlineLevel="4">
      <c r="F327" s="323"/>
      <c r="G327" s="315"/>
      <c r="H327" s="315"/>
      <c r="I327" s="315"/>
      <c r="J327" s="316" t="s">
        <v>376</v>
      </c>
      <c r="K327" s="315"/>
      <c r="L327" s="322">
        <v>9.2160000000000011</v>
      </c>
      <c r="M327" s="317"/>
      <c r="N327" s="321"/>
      <c r="O327" s="317"/>
      <c r="P327" s="320"/>
      <c r="Q327" s="319"/>
      <c r="R327" s="317"/>
      <c r="S327" s="317"/>
      <c r="T327" s="317"/>
      <c r="U327" s="318" t="s">
        <v>81</v>
      </c>
      <c r="V327" s="317"/>
      <c r="W327" s="317"/>
      <c r="X327" s="316"/>
      <c r="Y327" s="315"/>
      <c r="Z327" s="315"/>
    </row>
    <row r="328" spans="6:26" s="304" customFormat="1" ht="12" outlineLevel="3">
      <c r="F328" s="313">
        <v>305</v>
      </c>
      <c r="G328" s="312" t="s">
        <v>47</v>
      </c>
      <c r="H328" s="305" t="s">
        <v>342</v>
      </c>
      <c r="I328" s="305"/>
      <c r="J328" s="306" t="s">
        <v>343</v>
      </c>
      <c r="K328" s="312" t="s">
        <v>50</v>
      </c>
      <c r="L328" s="311">
        <v>9.7360000000000024</v>
      </c>
      <c r="M328" s="310">
        <v>0</v>
      </c>
      <c r="N328" s="311">
        <f>L328*(1+M328/100)</f>
        <v>9.7360000000000024</v>
      </c>
      <c r="O328" s="310">
        <v>6899.9976915633142</v>
      </c>
      <c r="P328" s="307">
        <f>N328*O328</f>
        <v>67178.377525060438</v>
      </c>
      <c r="Q328" s="309"/>
      <c r="R328" s="308">
        <f>N328*Q328</f>
        <v>0</v>
      </c>
      <c r="S328" s="309">
        <v>2.4</v>
      </c>
      <c r="T328" s="308">
        <f>N328*S328</f>
        <v>23.366400000000006</v>
      </c>
      <c r="U328" s="307">
        <v>21</v>
      </c>
      <c r="V328" s="307">
        <f>P328*(U328/100)</f>
        <v>14107.459280262692</v>
      </c>
      <c r="W328" s="307">
        <f>P328+V328</f>
        <v>81285.836805323124</v>
      </c>
      <c r="X328" s="306"/>
      <c r="Y328" s="305" t="s">
        <v>363</v>
      </c>
      <c r="Z328" s="305" t="s">
        <v>96</v>
      </c>
    </row>
    <row r="329" spans="6:26" s="314" customFormat="1" ht="11.25" outlineLevel="4">
      <c r="F329" s="323"/>
      <c r="G329" s="315"/>
      <c r="H329" s="315"/>
      <c r="I329" s="315"/>
      <c r="J329" s="316" t="s">
        <v>375</v>
      </c>
      <c r="K329" s="315"/>
      <c r="L329" s="322">
        <v>9.7360000000000024</v>
      </c>
      <c r="M329" s="317"/>
      <c r="N329" s="321"/>
      <c r="O329" s="317"/>
      <c r="P329" s="320"/>
      <c r="Q329" s="319"/>
      <c r="R329" s="317"/>
      <c r="S329" s="317"/>
      <c r="T329" s="317"/>
      <c r="U329" s="318" t="s">
        <v>81</v>
      </c>
      <c r="V329" s="317"/>
      <c r="W329" s="317"/>
      <c r="X329" s="316"/>
      <c r="Y329" s="315"/>
      <c r="Z329" s="315"/>
    </row>
    <row r="330" spans="6:26" s="295" customFormat="1" ht="12.75" customHeight="1" outlineLevel="3">
      <c r="F330" s="303"/>
      <c r="G330" s="296"/>
      <c r="H330" s="296"/>
      <c r="I330" s="296"/>
      <c r="J330" s="302"/>
      <c r="K330" s="296"/>
      <c r="L330" s="301"/>
      <c r="M330" s="297"/>
      <c r="N330" s="301"/>
      <c r="O330" s="297"/>
      <c r="P330" s="300"/>
      <c r="Q330" s="299"/>
      <c r="R330" s="297"/>
      <c r="S330" s="297"/>
      <c r="T330" s="297"/>
      <c r="U330" s="298" t="s">
        <v>81</v>
      </c>
      <c r="V330" s="297"/>
      <c r="W330" s="297"/>
      <c r="X330" s="297"/>
      <c r="Y330" s="296"/>
      <c r="Z330" s="296"/>
    </row>
    <row r="331" spans="6:26" s="324" customFormat="1" ht="16.5" customHeight="1" outlineLevel="2">
      <c r="F331" s="333"/>
      <c r="G331" s="331"/>
      <c r="H331" s="332"/>
      <c r="I331" s="332"/>
      <c r="J331" s="332" t="s">
        <v>97</v>
      </c>
      <c r="K331" s="331"/>
      <c r="L331" s="330"/>
      <c r="M331" s="328"/>
      <c r="N331" s="330"/>
      <c r="O331" s="328"/>
      <c r="P331" s="265">
        <f>SUBTOTAL(9,P332:P337)</f>
        <v>138251.86093971919</v>
      </c>
      <c r="Q331" s="329"/>
      <c r="R331" s="266">
        <f>SUBTOTAL(9,R332:R337)</f>
        <v>0</v>
      </c>
      <c r="S331" s="328"/>
      <c r="T331" s="266">
        <f>SUBTOTAL(9,T332:T337)</f>
        <v>0</v>
      </c>
      <c r="U331" s="327" t="s">
        <v>81</v>
      </c>
      <c r="V331" s="265">
        <f>SUBTOTAL(9,V332:V337)</f>
        <v>29032.890797341031</v>
      </c>
      <c r="W331" s="265">
        <f>SUBTOTAL(9,W332:W337)</f>
        <v>167284.75173706023</v>
      </c>
      <c r="X331" s="326"/>
      <c r="Y331" s="325"/>
      <c r="Z331" s="325"/>
    </row>
    <row r="332" spans="6:26" s="304" customFormat="1" ht="24" outlineLevel="3">
      <c r="F332" s="313">
        <v>25</v>
      </c>
      <c r="G332" s="312" t="s">
        <v>47</v>
      </c>
      <c r="H332" s="305" t="s">
        <v>344</v>
      </c>
      <c r="I332" s="305"/>
      <c r="J332" s="306" t="s">
        <v>345</v>
      </c>
      <c r="K332" s="312" t="s">
        <v>46</v>
      </c>
      <c r="L332" s="311">
        <v>25.585000000000001</v>
      </c>
      <c r="M332" s="310">
        <v>77.760406488176642</v>
      </c>
      <c r="N332" s="311">
        <f>L332*(1+M332/100)</f>
        <v>45.48</v>
      </c>
      <c r="O332" s="310">
        <v>761.96939157863983</v>
      </c>
      <c r="P332" s="307">
        <f>N332*O332</f>
        <v>34654.367928996537</v>
      </c>
      <c r="Q332" s="309"/>
      <c r="R332" s="308">
        <f>N332*Q332</f>
        <v>0</v>
      </c>
      <c r="S332" s="309"/>
      <c r="T332" s="308">
        <f>N332*S332</f>
        <v>0</v>
      </c>
      <c r="U332" s="307">
        <v>21</v>
      </c>
      <c r="V332" s="307">
        <f>P332*(U332/100)</f>
        <v>7277.4172650892724</v>
      </c>
      <c r="W332" s="307">
        <f>P332+V332</f>
        <v>41931.785194085809</v>
      </c>
      <c r="X332" s="306"/>
      <c r="Y332" s="305" t="s">
        <v>363</v>
      </c>
      <c r="Z332" s="305" t="s">
        <v>100</v>
      </c>
    </row>
    <row r="333" spans="6:26" s="304" customFormat="1" ht="24" outlineLevel="3">
      <c r="F333" s="313">
        <v>26</v>
      </c>
      <c r="G333" s="312" t="s">
        <v>47</v>
      </c>
      <c r="H333" s="305" t="s">
        <v>101</v>
      </c>
      <c r="I333" s="305"/>
      <c r="J333" s="306" t="s">
        <v>102</v>
      </c>
      <c r="K333" s="312" t="s">
        <v>46</v>
      </c>
      <c r="L333" s="311">
        <v>25.585000000000001</v>
      </c>
      <c r="M333" s="310">
        <v>77.760406488176642</v>
      </c>
      <c r="N333" s="311">
        <f>L333*(1+M333/100)</f>
        <v>45.48</v>
      </c>
      <c r="O333" s="310">
        <v>170.70196205990004</v>
      </c>
      <c r="P333" s="307">
        <f>N333*O333</f>
        <v>7763.5252344842529</v>
      </c>
      <c r="Q333" s="309"/>
      <c r="R333" s="308">
        <f>N333*Q333</f>
        <v>0</v>
      </c>
      <c r="S333" s="309"/>
      <c r="T333" s="308">
        <f>N333*S333</f>
        <v>0</v>
      </c>
      <c r="U333" s="307">
        <v>21</v>
      </c>
      <c r="V333" s="307">
        <f>P333*(U333/100)</f>
        <v>1630.3402992416929</v>
      </c>
      <c r="W333" s="307">
        <f>P333+V333</f>
        <v>9393.8655337259461</v>
      </c>
      <c r="X333" s="306"/>
      <c r="Y333" s="305" t="s">
        <v>363</v>
      </c>
      <c r="Z333" s="305" t="s">
        <v>100</v>
      </c>
    </row>
    <row r="334" spans="6:26" s="304" customFormat="1" ht="24" outlineLevel="3">
      <c r="F334" s="313">
        <v>27</v>
      </c>
      <c r="G334" s="312" t="s">
        <v>47</v>
      </c>
      <c r="H334" s="305" t="s">
        <v>103</v>
      </c>
      <c r="I334" s="305"/>
      <c r="J334" s="306" t="s">
        <v>104</v>
      </c>
      <c r="K334" s="312" t="s">
        <v>46</v>
      </c>
      <c r="L334" s="311">
        <v>409.32</v>
      </c>
      <c r="M334" s="310">
        <v>0</v>
      </c>
      <c r="N334" s="311">
        <f>L334*(1+M334/100)</f>
        <v>409.32</v>
      </c>
      <c r="O334" s="310">
        <v>14.129697489099998</v>
      </c>
      <c r="P334" s="307">
        <f>N334*O334</f>
        <v>5783.5677762384112</v>
      </c>
      <c r="Q334" s="309"/>
      <c r="R334" s="308">
        <f>N334*Q334</f>
        <v>0</v>
      </c>
      <c r="S334" s="309"/>
      <c r="T334" s="308">
        <f>N334*S334</f>
        <v>0</v>
      </c>
      <c r="U334" s="307">
        <v>21</v>
      </c>
      <c r="V334" s="307">
        <f>P334*(U334/100)</f>
        <v>1214.5492330100662</v>
      </c>
      <c r="W334" s="307">
        <f>P334+V334</f>
        <v>6998.1170092484772</v>
      </c>
      <c r="X334" s="306"/>
      <c r="Y334" s="305" t="s">
        <v>363</v>
      </c>
      <c r="Z334" s="305" t="s">
        <v>100</v>
      </c>
    </row>
    <row r="335" spans="6:26" s="314" customFormat="1" ht="11.25" outlineLevel="4">
      <c r="F335" s="323"/>
      <c r="G335" s="315"/>
      <c r="H335" s="315"/>
      <c r="I335" s="315"/>
      <c r="J335" s="316" t="s">
        <v>374</v>
      </c>
      <c r="K335" s="315"/>
      <c r="L335" s="322">
        <v>409.32</v>
      </c>
      <c r="M335" s="317"/>
      <c r="N335" s="321"/>
      <c r="O335" s="317"/>
      <c r="P335" s="320"/>
      <c r="Q335" s="319"/>
      <c r="R335" s="317"/>
      <c r="S335" s="317"/>
      <c r="T335" s="317"/>
      <c r="U335" s="318" t="s">
        <v>81</v>
      </c>
      <c r="V335" s="317"/>
      <c r="W335" s="317"/>
      <c r="X335" s="316"/>
      <c r="Y335" s="315"/>
      <c r="Z335" s="315"/>
    </row>
    <row r="336" spans="6:26" s="304" customFormat="1" ht="36" outlineLevel="3">
      <c r="F336" s="313">
        <v>31</v>
      </c>
      <c r="G336" s="312" t="s">
        <v>55</v>
      </c>
      <c r="H336" s="305" t="s">
        <v>105</v>
      </c>
      <c r="I336" s="305"/>
      <c r="J336" s="306" t="s">
        <v>106</v>
      </c>
      <c r="K336" s="312" t="s">
        <v>46</v>
      </c>
      <c r="L336" s="311">
        <v>25.585000000000001</v>
      </c>
      <c r="M336" s="310">
        <v>77.760406488176642</v>
      </c>
      <c r="N336" s="311">
        <f>L336*(1+M336/100)</f>
        <v>45.48</v>
      </c>
      <c r="O336" s="310">
        <v>1980</v>
      </c>
      <c r="P336" s="307">
        <f>N336*O336</f>
        <v>90050.4</v>
      </c>
      <c r="Q336" s="309"/>
      <c r="R336" s="308">
        <f>N336*Q336</f>
        <v>0</v>
      </c>
      <c r="S336" s="309"/>
      <c r="T336" s="308">
        <f>N336*S336</f>
        <v>0</v>
      </c>
      <c r="U336" s="307">
        <v>21</v>
      </c>
      <c r="V336" s="307">
        <f>P336*(U336/100)</f>
        <v>18910.583999999999</v>
      </c>
      <c r="W336" s="307">
        <f>P336+V336</f>
        <v>108960.984</v>
      </c>
      <c r="X336" s="306"/>
      <c r="Y336" s="305" t="s">
        <v>363</v>
      </c>
      <c r="Z336" s="305" t="s">
        <v>100</v>
      </c>
    </row>
    <row r="337" spans="6:26" s="295" customFormat="1" ht="12.75" customHeight="1" outlineLevel="3">
      <c r="F337" s="303"/>
      <c r="G337" s="296"/>
      <c r="H337" s="296"/>
      <c r="I337" s="296"/>
      <c r="J337" s="302"/>
      <c r="K337" s="296"/>
      <c r="L337" s="301"/>
      <c r="M337" s="297"/>
      <c r="N337" s="301"/>
      <c r="O337" s="297"/>
      <c r="P337" s="300"/>
      <c r="Q337" s="299"/>
      <c r="R337" s="297"/>
      <c r="S337" s="297"/>
      <c r="T337" s="297"/>
      <c r="U337" s="298" t="s">
        <v>81</v>
      </c>
      <c r="V337" s="297"/>
      <c r="W337" s="297"/>
      <c r="X337" s="297"/>
      <c r="Y337" s="296"/>
      <c r="Z337" s="296"/>
    </row>
    <row r="338" spans="6:26" s="295" customFormat="1" ht="12.75" customHeight="1" outlineLevel="2">
      <c r="F338" s="303"/>
      <c r="G338" s="296"/>
      <c r="H338" s="296"/>
      <c r="I338" s="296"/>
      <c r="J338" s="302"/>
      <c r="K338" s="296"/>
      <c r="L338" s="301"/>
      <c r="M338" s="297"/>
      <c r="N338" s="301"/>
      <c r="O338" s="297"/>
      <c r="P338" s="300"/>
      <c r="Q338" s="299"/>
      <c r="R338" s="297"/>
      <c r="S338" s="297"/>
      <c r="T338" s="297"/>
      <c r="U338" s="298" t="s">
        <v>81</v>
      </c>
      <c r="V338" s="297"/>
      <c r="W338" s="297"/>
      <c r="X338" s="297"/>
      <c r="Y338" s="296"/>
      <c r="Z338" s="296"/>
    </row>
    <row r="339" spans="6:26" s="334" customFormat="1" ht="18.75" customHeight="1" outlineLevel="1">
      <c r="F339" s="343"/>
      <c r="G339" s="341"/>
      <c r="H339" s="342"/>
      <c r="I339" s="342"/>
      <c r="J339" s="342" t="s">
        <v>364</v>
      </c>
      <c r="K339" s="341"/>
      <c r="L339" s="340"/>
      <c r="M339" s="338"/>
      <c r="N339" s="340"/>
      <c r="O339" s="338"/>
      <c r="P339" s="269">
        <f>SUBTOTAL(9,P340:P347)</f>
        <v>14323.8024</v>
      </c>
      <c r="Q339" s="339"/>
      <c r="R339" s="270">
        <f>SUBTOTAL(9,R340:R347)</f>
        <v>0</v>
      </c>
      <c r="S339" s="338"/>
      <c r="T339" s="270">
        <f>SUBTOTAL(9,T340:T347)</f>
        <v>0</v>
      </c>
      <c r="U339" s="337" t="s">
        <v>81</v>
      </c>
      <c r="V339" s="269">
        <f>SUBTOTAL(9,V340:V347)</f>
        <v>3007.9985039999997</v>
      </c>
      <c r="W339" s="269">
        <f>SUBTOTAL(9,W340:W347)</f>
        <v>17331.800904</v>
      </c>
      <c r="X339" s="336"/>
      <c r="Y339" s="335"/>
      <c r="Z339" s="335"/>
    </row>
    <row r="340" spans="6:26" s="324" customFormat="1" ht="16.5" customHeight="1" outlineLevel="2">
      <c r="F340" s="333"/>
      <c r="G340" s="331"/>
      <c r="H340" s="332"/>
      <c r="I340" s="332"/>
      <c r="J340" s="332" t="s">
        <v>347</v>
      </c>
      <c r="K340" s="331"/>
      <c r="L340" s="330"/>
      <c r="M340" s="328"/>
      <c r="N340" s="330"/>
      <c r="O340" s="328"/>
      <c r="P340" s="265">
        <f>SUBTOTAL(9,P341:P346)</f>
        <v>14323.8024</v>
      </c>
      <c r="Q340" s="329"/>
      <c r="R340" s="266">
        <f>SUBTOTAL(9,R341:R346)</f>
        <v>0</v>
      </c>
      <c r="S340" s="328"/>
      <c r="T340" s="266">
        <f>SUBTOTAL(9,T341:T346)</f>
        <v>0</v>
      </c>
      <c r="U340" s="327" t="s">
        <v>81</v>
      </c>
      <c r="V340" s="265">
        <f>SUBTOTAL(9,V341:V346)</f>
        <v>3007.9985039999997</v>
      </c>
      <c r="W340" s="265">
        <f>SUBTOTAL(9,W341:W346)</f>
        <v>17331.800904</v>
      </c>
      <c r="X340" s="326"/>
      <c r="Y340" s="325"/>
      <c r="Z340" s="325"/>
    </row>
    <row r="341" spans="6:26" s="304" customFormat="1" ht="24" outlineLevel="3">
      <c r="F341" s="313">
        <v>33</v>
      </c>
      <c r="G341" s="312" t="s">
        <v>55</v>
      </c>
      <c r="H341" s="305" t="s">
        <v>348</v>
      </c>
      <c r="I341" s="305"/>
      <c r="J341" s="306" t="s">
        <v>349</v>
      </c>
      <c r="K341" s="312" t="s">
        <v>51</v>
      </c>
      <c r="L341" s="311">
        <v>111.76500000000001</v>
      </c>
      <c r="M341" s="310">
        <v>0</v>
      </c>
      <c r="N341" s="311">
        <f>L341*(1+M341/100)</f>
        <v>111.76500000000001</v>
      </c>
      <c r="O341" s="310">
        <v>54</v>
      </c>
      <c r="P341" s="307">
        <f>N341*O341</f>
        <v>6035.31</v>
      </c>
      <c r="Q341" s="309"/>
      <c r="R341" s="308">
        <f>N341*Q341</f>
        <v>0</v>
      </c>
      <c r="S341" s="309"/>
      <c r="T341" s="308">
        <f>N341*S341</f>
        <v>0</v>
      </c>
      <c r="U341" s="307">
        <v>21</v>
      </c>
      <c r="V341" s="307">
        <f>P341*(U341/100)</f>
        <v>1267.4150999999999</v>
      </c>
      <c r="W341" s="307">
        <f>P341+V341</f>
        <v>7302.7251000000006</v>
      </c>
      <c r="X341" s="306"/>
      <c r="Y341" s="305" t="s">
        <v>365</v>
      </c>
      <c r="Z341" s="305" t="s">
        <v>351</v>
      </c>
    </row>
    <row r="342" spans="6:26" s="314" customFormat="1" ht="11.25" outlineLevel="4">
      <c r="F342" s="323"/>
      <c r="G342" s="315"/>
      <c r="H342" s="315"/>
      <c r="I342" s="315"/>
      <c r="J342" s="316" t="s">
        <v>366</v>
      </c>
      <c r="K342" s="315"/>
      <c r="L342" s="322">
        <v>111.76500000000001</v>
      </c>
      <c r="M342" s="317"/>
      <c r="N342" s="321"/>
      <c r="O342" s="317"/>
      <c r="P342" s="320"/>
      <c r="Q342" s="319"/>
      <c r="R342" s="317"/>
      <c r="S342" s="317"/>
      <c r="T342" s="317"/>
      <c r="U342" s="318" t="s">
        <v>81</v>
      </c>
      <c r="V342" s="317"/>
      <c r="W342" s="317"/>
      <c r="X342" s="316"/>
      <c r="Y342" s="315"/>
      <c r="Z342" s="315"/>
    </row>
    <row r="343" spans="6:26" s="304" customFormat="1" ht="24" outlineLevel="3">
      <c r="F343" s="313">
        <v>34</v>
      </c>
      <c r="G343" s="312" t="s">
        <v>55</v>
      </c>
      <c r="H343" s="305" t="s">
        <v>353</v>
      </c>
      <c r="I343" s="305"/>
      <c r="J343" s="306" t="s">
        <v>354</v>
      </c>
      <c r="K343" s="312" t="s">
        <v>51</v>
      </c>
      <c r="L343" s="311">
        <v>2682.36</v>
      </c>
      <c r="M343" s="310">
        <v>0</v>
      </c>
      <c r="N343" s="311">
        <f>L343*(1+M343/100)</f>
        <v>2682.36</v>
      </c>
      <c r="O343" s="310">
        <v>1.44</v>
      </c>
      <c r="P343" s="307">
        <f>N343*O343</f>
        <v>3862.5983999999999</v>
      </c>
      <c r="Q343" s="309"/>
      <c r="R343" s="308">
        <f>N343*Q343</f>
        <v>0</v>
      </c>
      <c r="S343" s="309"/>
      <c r="T343" s="308">
        <f>N343*S343</f>
        <v>0</v>
      </c>
      <c r="U343" s="307">
        <v>21</v>
      </c>
      <c r="V343" s="307">
        <f>P343*(U343/100)</f>
        <v>811.1456639999999</v>
      </c>
      <c r="W343" s="307">
        <f>P343+V343</f>
        <v>4673.7440639999995</v>
      </c>
      <c r="X343" s="306"/>
      <c r="Y343" s="305" t="s">
        <v>365</v>
      </c>
      <c r="Z343" s="305" t="s">
        <v>351</v>
      </c>
    </row>
    <row r="344" spans="6:26" s="314" customFormat="1" ht="11.25" outlineLevel="4">
      <c r="F344" s="323"/>
      <c r="G344" s="315"/>
      <c r="H344" s="315"/>
      <c r="I344" s="315"/>
      <c r="J344" s="316" t="s">
        <v>373</v>
      </c>
      <c r="K344" s="315"/>
      <c r="L344" s="322">
        <v>2682.36</v>
      </c>
      <c r="M344" s="317"/>
      <c r="N344" s="321"/>
      <c r="O344" s="317"/>
      <c r="P344" s="320"/>
      <c r="Q344" s="319"/>
      <c r="R344" s="317"/>
      <c r="S344" s="317"/>
      <c r="T344" s="317"/>
      <c r="U344" s="318" t="s">
        <v>81</v>
      </c>
      <c r="V344" s="317"/>
      <c r="W344" s="317"/>
      <c r="X344" s="316"/>
      <c r="Y344" s="315"/>
      <c r="Z344" s="315"/>
    </row>
    <row r="345" spans="6:26" s="304" customFormat="1" ht="24" outlineLevel="3">
      <c r="F345" s="313">
        <v>35</v>
      </c>
      <c r="G345" s="312" t="s">
        <v>55</v>
      </c>
      <c r="H345" s="305" t="s">
        <v>355</v>
      </c>
      <c r="I345" s="305"/>
      <c r="J345" s="306" t="s">
        <v>356</v>
      </c>
      <c r="K345" s="312" t="s">
        <v>51</v>
      </c>
      <c r="L345" s="311">
        <v>111.765</v>
      </c>
      <c r="M345" s="310">
        <v>0</v>
      </c>
      <c r="N345" s="311">
        <f>L345*(1+M345/100)</f>
        <v>111.765</v>
      </c>
      <c r="O345" s="310">
        <v>39.6</v>
      </c>
      <c r="P345" s="307">
        <f>N345*O345</f>
        <v>4425.8940000000002</v>
      </c>
      <c r="Q345" s="309"/>
      <c r="R345" s="308">
        <f>N345*Q345</f>
        <v>0</v>
      </c>
      <c r="S345" s="309"/>
      <c r="T345" s="308">
        <f>N345*S345</f>
        <v>0</v>
      </c>
      <c r="U345" s="307">
        <v>21</v>
      </c>
      <c r="V345" s="307">
        <f>P345*(U345/100)</f>
        <v>929.43773999999996</v>
      </c>
      <c r="W345" s="307">
        <f>P345+V345</f>
        <v>5355.3317400000005</v>
      </c>
      <c r="X345" s="306"/>
      <c r="Y345" s="305" t="s">
        <v>365</v>
      </c>
      <c r="Z345" s="305" t="s">
        <v>351</v>
      </c>
    </row>
    <row r="346" spans="6:26" s="295" customFormat="1" ht="12.75" customHeight="1" outlineLevel="3">
      <c r="F346" s="303"/>
      <c r="G346" s="296"/>
      <c r="H346" s="296"/>
      <c r="I346" s="296"/>
      <c r="J346" s="302"/>
      <c r="K346" s="296"/>
      <c r="L346" s="301"/>
      <c r="M346" s="297"/>
      <c r="N346" s="301"/>
      <c r="O346" s="297"/>
      <c r="P346" s="300"/>
      <c r="Q346" s="299"/>
      <c r="R346" s="297"/>
      <c r="S346" s="297"/>
      <c r="T346" s="297"/>
      <c r="U346" s="298" t="s">
        <v>81</v>
      </c>
      <c r="V346" s="297"/>
      <c r="W346" s="297"/>
      <c r="X346" s="297"/>
      <c r="Y346" s="296"/>
      <c r="Z346" s="296"/>
    </row>
    <row r="347" spans="6:26" s="295" customFormat="1" ht="12.75" customHeight="1" outlineLevel="2">
      <c r="F347" s="303"/>
      <c r="G347" s="296"/>
      <c r="H347" s="296"/>
      <c r="I347" s="296"/>
      <c r="J347" s="302"/>
      <c r="K347" s="296"/>
      <c r="L347" s="301"/>
      <c r="M347" s="297"/>
      <c r="N347" s="301"/>
      <c r="O347" s="297"/>
      <c r="P347" s="300"/>
      <c r="Q347" s="299"/>
      <c r="R347" s="297"/>
      <c r="S347" s="297"/>
      <c r="T347" s="297"/>
      <c r="U347" s="298" t="s">
        <v>81</v>
      </c>
      <c r="V347" s="297"/>
      <c r="W347" s="297"/>
      <c r="X347" s="297"/>
      <c r="Y347" s="296"/>
      <c r="Z347" s="296"/>
    </row>
    <row r="348" spans="6:26" s="295" customFormat="1" ht="12.75" customHeight="1" outlineLevel="1">
      <c r="F348" s="303"/>
      <c r="G348" s="296"/>
      <c r="H348" s="296"/>
      <c r="I348" s="296"/>
      <c r="J348" s="302"/>
      <c r="K348" s="296"/>
      <c r="L348" s="301"/>
      <c r="M348" s="297"/>
      <c r="N348" s="301"/>
      <c r="O348" s="297"/>
      <c r="P348" s="300"/>
      <c r="Q348" s="299"/>
      <c r="R348" s="297"/>
      <c r="S348" s="297"/>
      <c r="T348" s="297"/>
      <c r="U348" s="298" t="s">
        <v>81</v>
      </c>
      <c r="V348" s="297"/>
      <c r="W348" s="297"/>
      <c r="X348" s="297"/>
      <c r="Y348" s="296"/>
      <c r="Z348" s="296"/>
    </row>
    <row r="349" spans="6:26" s="295" customFormat="1" ht="12.75" hidden="1" customHeight="1">
      <c r="F349" s="303"/>
      <c r="G349" s="296"/>
      <c r="H349" s="296"/>
      <c r="I349" s="296"/>
      <c r="J349" s="302"/>
      <c r="K349" s="296"/>
      <c r="L349" s="301"/>
      <c r="M349" s="297"/>
      <c r="N349" s="301"/>
      <c r="O349" s="297"/>
      <c r="P349" s="300"/>
      <c r="Q349" s="299"/>
      <c r="R349" s="297"/>
      <c r="S349" s="297"/>
      <c r="T349" s="297"/>
      <c r="U349" s="298" t="s">
        <v>81</v>
      </c>
      <c r="V349" s="297"/>
      <c r="W349" s="297"/>
      <c r="X349" s="297"/>
      <c r="Y349" s="296"/>
      <c r="Z349" s="296"/>
    </row>
  </sheetData>
  <pageMargins left="0.39370078740157483" right="0.39370078740157483" top="0.59055118110236227" bottom="0.59055118110236227" header="0.39370078740157483" footer="0.39370078740157483"/>
  <pageSetup paperSize="9" scale="90" fitToHeight="9999" orientation="landscape" horizontalDpi="300" verticalDpi="300" r:id="rId1"/>
  <headerFooter alignWithMargins="0">
    <oddFooter>&amp;L&amp;8www.euroCALC.cz&amp;C&amp;8&amp;P z &amp;N&amp;R&amp;8&amp;D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view="pageBreakPreview" topLeftCell="A22" zoomScaleNormal="100" zoomScaleSheetLayoutView="100" workbookViewId="0">
      <selection activeCell="D25" sqref="D25"/>
    </sheetView>
  </sheetViews>
  <sheetFormatPr defaultColWidth="9.140625" defaultRowHeight="12.75"/>
  <cols>
    <col min="1" max="1" width="11.28515625" customWidth="1"/>
    <col min="2" max="2" width="9.28515625" customWidth="1"/>
    <col min="3" max="5" width="17.140625" customWidth="1"/>
    <col min="6" max="6" width="8.42578125" customWidth="1"/>
    <col min="7" max="7" width="16.140625" customWidth="1"/>
    <col min="8" max="8" width="6.28515625" customWidth="1"/>
    <col min="9" max="9" width="14.7109375" customWidth="1"/>
  </cols>
  <sheetData>
    <row r="1" spans="1:10" ht="37.5" customHeight="1" thickBot="1">
      <c r="A1" s="190" t="s">
        <v>18</v>
      </c>
      <c r="B1" s="190"/>
      <c r="C1" s="190"/>
      <c r="D1" s="190"/>
      <c r="E1" s="190"/>
      <c r="F1" s="190"/>
      <c r="G1" s="190"/>
      <c r="H1" s="190"/>
      <c r="I1" s="190"/>
      <c r="J1" s="71"/>
    </row>
    <row r="2" spans="1:10" ht="15.75">
      <c r="A2" s="195" t="s">
        <v>35</v>
      </c>
      <c r="B2" s="196"/>
      <c r="C2" s="196"/>
      <c r="D2" s="196"/>
      <c r="E2" s="196"/>
      <c r="F2" s="196"/>
      <c r="G2" s="196"/>
      <c r="H2" s="196"/>
      <c r="I2" s="197"/>
    </row>
    <row r="3" spans="1:10" ht="14.45" customHeight="1" thickBot="1">
      <c r="A3" s="198"/>
      <c r="B3" s="199"/>
      <c r="C3" s="199"/>
      <c r="D3" s="199"/>
      <c r="E3" s="199"/>
      <c r="F3" s="199"/>
      <c r="G3" s="199"/>
      <c r="H3" s="199"/>
      <c r="I3" s="200"/>
    </row>
    <row r="4" spans="1:10" ht="15" customHeight="1">
      <c r="A4" s="183" t="s">
        <v>22</v>
      </c>
      <c r="B4" s="73" t="s">
        <v>77</v>
      </c>
      <c r="C4" s="33"/>
      <c r="D4" s="33"/>
      <c r="E4" s="179"/>
      <c r="F4" s="179"/>
      <c r="G4" s="179"/>
      <c r="H4" s="179"/>
      <c r="I4" s="64" t="s">
        <v>6</v>
      </c>
    </row>
    <row r="5" spans="1:10" ht="27.75" customHeight="1">
      <c r="A5" s="183" t="s">
        <v>7</v>
      </c>
      <c r="B5" s="74" t="s">
        <v>78</v>
      </c>
      <c r="C5" s="33"/>
      <c r="D5" s="33"/>
      <c r="E5" s="179"/>
      <c r="F5" s="179"/>
      <c r="G5" s="179"/>
      <c r="H5" s="179"/>
      <c r="I5" s="201" t="s">
        <v>45</v>
      </c>
    </row>
    <row r="6" spans="1:10" ht="13.15" customHeight="1">
      <c r="A6" s="183" t="s">
        <v>8</v>
      </c>
      <c r="B6" s="74" t="s">
        <v>36</v>
      </c>
      <c r="C6" s="33"/>
      <c r="D6" s="33"/>
      <c r="E6" s="179"/>
      <c r="F6" s="179"/>
      <c r="G6" s="179"/>
      <c r="H6" s="179"/>
      <c r="I6" s="202"/>
    </row>
    <row r="7" spans="1:10" ht="13.9" customHeight="1" thickBot="1">
      <c r="A7" s="182" t="s">
        <v>9</v>
      </c>
      <c r="B7" s="210" t="s">
        <v>37</v>
      </c>
      <c r="C7" s="211"/>
      <c r="D7" s="211"/>
      <c r="E7" s="181"/>
      <c r="F7" s="181"/>
      <c r="G7" s="181"/>
      <c r="H7" s="181"/>
      <c r="I7" s="203"/>
    </row>
    <row r="8" spans="1:10" ht="15.75" customHeight="1" thickBot="1">
      <c r="A8" s="180"/>
      <c r="B8" s="74"/>
      <c r="C8" s="33"/>
      <c r="D8" s="33"/>
      <c r="E8" s="179"/>
      <c r="F8" s="179"/>
      <c r="G8" s="179"/>
      <c r="H8" s="178"/>
      <c r="I8" s="65"/>
    </row>
    <row r="9" spans="1:10" ht="34.9" customHeight="1" thickTop="1" thickBot="1">
      <c r="A9" s="38" t="s">
        <v>10</v>
      </c>
      <c r="B9" s="204" t="s">
        <v>367</v>
      </c>
      <c r="C9" s="205"/>
      <c r="D9" s="205"/>
      <c r="E9" s="205"/>
      <c r="F9" s="205"/>
      <c r="G9" s="205"/>
      <c r="H9" s="205"/>
      <c r="I9" s="206"/>
    </row>
    <row r="10" spans="1:10" ht="13.5" thickTop="1">
      <c r="A10" s="79" t="s">
        <v>24</v>
      </c>
      <c r="C10" s="177"/>
      <c r="D10" s="177"/>
      <c r="E10" s="176"/>
      <c r="F10" s="176"/>
      <c r="G10" s="176"/>
      <c r="H10" s="176"/>
      <c r="I10" s="3"/>
    </row>
    <row r="11" spans="1:10" ht="77.25" customHeight="1">
      <c r="A11" s="194" t="s">
        <v>372</v>
      </c>
      <c r="B11" s="192"/>
      <c r="C11" s="192"/>
      <c r="D11" s="192"/>
      <c r="E11" s="192"/>
      <c r="F11" s="192"/>
      <c r="G11" s="192"/>
      <c r="H11" s="192"/>
      <c r="I11" s="193"/>
    </row>
    <row r="12" spans="1:10" ht="12.75" customHeight="1">
      <c r="A12" s="207" t="s">
        <v>34</v>
      </c>
      <c r="B12" s="208"/>
      <c r="C12" s="208"/>
      <c r="D12" s="208"/>
      <c r="E12" s="208"/>
      <c r="F12" s="208"/>
      <c r="G12" s="208"/>
      <c r="H12" s="208"/>
      <c r="I12" s="209"/>
    </row>
    <row r="13" spans="1:10" ht="33.75" customHeight="1">
      <c r="A13" s="191" t="s">
        <v>368</v>
      </c>
      <c r="B13" s="192"/>
      <c r="C13" s="192"/>
      <c r="D13" s="192"/>
      <c r="E13" s="192"/>
      <c r="F13" s="192"/>
      <c r="G13" s="192"/>
      <c r="H13" s="192"/>
      <c r="I13" s="193"/>
    </row>
    <row r="14" spans="1:10" ht="15" customHeight="1">
      <c r="A14" s="207" t="s">
        <v>33</v>
      </c>
      <c r="B14" s="208"/>
      <c r="C14" s="208"/>
      <c r="D14" s="208"/>
      <c r="E14" s="208"/>
      <c r="F14" s="208"/>
      <c r="G14" s="208"/>
      <c r="H14" s="208"/>
      <c r="I14" s="209"/>
    </row>
    <row r="15" spans="1:10" ht="30.6" customHeight="1">
      <c r="A15" s="207" t="s">
        <v>369</v>
      </c>
      <c r="B15" s="212"/>
      <c r="C15" s="212"/>
      <c r="D15" s="212"/>
      <c r="E15" s="212"/>
      <c r="F15" s="212"/>
      <c r="G15" s="212"/>
      <c r="H15" s="212"/>
      <c r="I15" s="213"/>
    </row>
    <row r="16" spans="1:10" ht="15" customHeight="1">
      <c r="A16" s="214"/>
      <c r="B16" s="215"/>
      <c r="C16" s="215"/>
      <c r="D16" s="215"/>
      <c r="E16" s="215"/>
      <c r="F16" s="215"/>
      <c r="G16" s="215"/>
      <c r="H16" s="215"/>
      <c r="I16" s="216"/>
    </row>
    <row r="17" spans="1:9" ht="38.25" customHeight="1">
      <c r="A17" s="191"/>
      <c r="B17" s="192"/>
      <c r="C17" s="192"/>
      <c r="D17" s="192"/>
      <c r="E17" s="192"/>
      <c r="F17" s="192"/>
      <c r="G17" s="192"/>
      <c r="H17" s="192"/>
      <c r="I17" s="193"/>
    </row>
    <row r="18" spans="1:9" ht="15">
      <c r="A18" s="134" t="s">
        <v>11</v>
      </c>
      <c r="B18" s="133"/>
      <c r="C18" s="139"/>
      <c r="D18" s="139"/>
      <c r="E18" s="131" t="s">
        <v>12</v>
      </c>
      <c r="F18" s="175" t="s">
        <v>13</v>
      </c>
      <c r="G18" s="115"/>
      <c r="H18" s="246" t="s">
        <v>19</v>
      </c>
      <c r="I18" s="247"/>
    </row>
    <row r="19" spans="1:9" ht="14.25">
      <c r="A19" s="140"/>
      <c r="B19" s="248"/>
      <c r="C19" s="248"/>
      <c r="D19" s="127"/>
      <c r="E19" s="151"/>
      <c r="F19" s="251"/>
      <c r="G19" s="251"/>
      <c r="H19" s="151"/>
      <c r="I19" s="166" t="s">
        <v>43</v>
      </c>
    </row>
    <row r="20" spans="1:9" ht="21" customHeight="1">
      <c r="A20" s="154"/>
      <c r="B20" s="156"/>
      <c r="C20" s="165"/>
      <c r="D20" s="125"/>
      <c r="E20" s="159" t="s">
        <v>14</v>
      </c>
      <c r="F20" s="156" t="s">
        <v>2</v>
      </c>
      <c r="G20" s="158">
        <v>0</v>
      </c>
      <c r="H20" s="125" t="s">
        <v>0</v>
      </c>
      <c r="I20" s="162"/>
    </row>
    <row r="21" spans="1:9" ht="17.45" customHeight="1">
      <c r="A21" s="164"/>
      <c r="B21" s="156"/>
      <c r="C21" s="163"/>
      <c r="D21" s="125"/>
      <c r="E21" s="157"/>
      <c r="F21" s="156"/>
      <c r="G21" s="163"/>
      <c r="H21" s="125"/>
      <c r="I21" s="162"/>
    </row>
    <row r="22" spans="1:9" ht="19.5" customHeight="1" thickBot="1">
      <c r="A22" s="174"/>
      <c r="B22" s="172"/>
      <c r="C22" s="171"/>
      <c r="D22" s="170"/>
      <c r="E22" s="173"/>
      <c r="F22" s="172"/>
      <c r="G22" s="171"/>
      <c r="H22" s="170"/>
      <c r="I22" s="169"/>
    </row>
    <row r="23" spans="1:9" ht="19.5" customHeight="1">
      <c r="A23" s="140" t="s">
        <v>11</v>
      </c>
      <c r="B23" s="127"/>
      <c r="C23" s="168"/>
      <c r="D23" s="168"/>
      <c r="E23" s="151" t="s">
        <v>12</v>
      </c>
      <c r="F23" s="167" t="s">
        <v>13</v>
      </c>
      <c r="G23" s="125"/>
      <c r="H23" s="249" t="s">
        <v>21</v>
      </c>
      <c r="I23" s="250"/>
    </row>
    <row r="24" spans="1:9" ht="19.5" customHeight="1">
      <c r="A24" s="140"/>
      <c r="B24" s="248"/>
      <c r="C24" s="248"/>
      <c r="D24" s="127"/>
      <c r="E24" s="151"/>
      <c r="F24" s="251"/>
      <c r="G24" s="251"/>
      <c r="H24" s="151"/>
      <c r="I24" s="166" t="s">
        <v>5</v>
      </c>
    </row>
    <row r="25" spans="1:9" ht="19.5" customHeight="1">
      <c r="A25" s="154"/>
      <c r="B25" s="156"/>
      <c r="C25" s="165"/>
      <c r="D25" s="125"/>
      <c r="E25" s="159" t="s">
        <v>14</v>
      </c>
      <c r="F25" s="156" t="s">
        <v>2</v>
      </c>
      <c r="G25" s="158">
        <v>1092508</v>
      </c>
      <c r="H25" s="125" t="s">
        <v>0</v>
      </c>
      <c r="I25" s="162"/>
    </row>
    <row r="26" spans="1:9" ht="19.5" customHeight="1">
      <c r="A26" s="164"/>
      <c r="B26" s="156"/>
      <c r="C26" s="163"/>
      <c r="D26" s="125"/>
      <c r="E26" s="157"/>
      <c r="F26" s="156"/>
      <c r="G26" s="155"/>
      <c r="H26" s="125"/>
      <c r="I26" s="162"/>
    </row>
    <row r="27" spans="1:9" ht="19.5" customHeight="1">
      <c r="A27" s="161"/>
      <c r="B27" s="149"/>
      <c r="C27" s="148"/>
      <c r="D27" s="113"/>
      <c r="E27" s="150"/>
      <c r="F27" s="149"/>
      <c r="G27" s="148"/>
      <c r="H27" s="113"/>
      <c r="I27" s="160"/>
    </row>
    <row r="28" spans="1:9" ht="19.5" customHeight="1">
      <c r="A28" s="154" t="s">
        <v>23</v>
      </c>
      <c r="B28" s="153"/>
      <c r="C28" s="152"/>
      <c r="D28" s="151"/>
      <c r="E28" s="159" t="s">
        <v>14</v>
      </c>
      <c r="F28" s="156" t="s">
        <v>2</v>
      </c>
      <c r="G28" s="158">
        <f>SUM(G20,G25)</f>
        <v>1092508</v>
      </c>
      <c r="H28" s="125" t="s">
        <v>0</v>
      </c>
      <c r="I28" s="147"/>
    </row>
    <row r="29" spans="1:9" ht="19.5" customHeight="1">
      <c r="A29" s="154"/>
      <c r="B29" s="153"/>
      <c r="C29" s="152"/>
      <c r="D29" s="151"/>
      <c r="E29" s="157"/>
      <c r="F29" s="156"/>
      <c r="G29" s="155"/>
      <c r="H29" s="125"/>
      <c r="I29" s="147"/>
    </row>
    <row r="30" spans="1:9" ht="19.5" customHeight="1">
      <c r="A30" s="154"/>
      <c r="B30" s="153"/>
      <c r="C30" s="152"/>
      <c r="D30" s="151"/>
      <c r="E30" s="150"/>
      <c r="F30" s="149"/>
      <c r="G30" s="148"/>
      <c r="H30" s="113"/>
      <c r="I30" s="147"/>
    </row>
    <row r="31" spans="1:9">
      <c r="A31" s="134" t="s">
        <v>15</v>
      </c>
      <c r="B31" s="133"/>
      <c r="C31" s="133"/>
      <c r="D31" s="146"/>
      <c r="E31" s="115"/>
      <c r="F31" s="115"/>
      <c r="G31" s="115"/>
      <c r="H31" s="115"/>
      <c r="I31" s="114"/>
    </row>
    <row r="32" spans="1:9" ht="30.75" customHeight="1">
      <c r="A32" s="145" t="s">
        <v>29</v>
      </c>
      <c r="B32" s="144"/>
      <c r="C32" s="143"/>
      <c r="D32" s="142"/>
      <c r="E32" s="142"/>
      <c r="F32" s="142"/>
      <c r="G32" s="142"/>
      <c r="H32" s="142"/>
      <c r="I32" s="141"/>
    </row>
    <row r="33" spans="1:9">
      <c r="A33" s="140" t="s">
        <v>16</v>
      </c>
      <c r="B33" s="139"/>
      <c r="C33" s="127"/>
      <c r="D33" s="138" t="s">
        <v>44</v>
      </c>
      <c r="E33" s="115"/>
      <c r="F33" s="125"/>
      <c r="G33" s="125"/>
      <c r="H33" s="125"/>
      <c r="I33" s="135"/>
    </row>
    <row r="34" spans="1:9" ht="12.75" customHeight="1">
      <c r="A34" s="137"/>
      <c r="B34" s="127"/>
      <c r="C34" s="136"/>
      <c r="D34" s="125"/>
      <c r="E34" s="125"/>
      <c r="F34" s="125"/>
      <c r="G34" s="125"/>
      <c r="H34" s="125"/>
      <c r="I34" s="135"/>
    </row>
    <row r="35" spans="1:9">
      <c r="A35" s="134"/>
      <c r="B35" s="133"/>
      <c r="C35" s="132"/>
      <c r="D35" s="115"/>
      <c r="E35" s="131"/>
      <c r="F35" s="115"/>
      <c r="G35" s="115"/>
      <c r="H35" s="115"/>
      <c r="I35" s="114"/>
    </row>
    <row r="36" spans="1:9">
      <c r="A36" s="130"/>
      <c r="B36" s="240"/>
      <c r="C36" s="240"/>
      <c r="D36" s="240"/>
      <c r="E36" s="240"/>
      <c r="F36" s="240"/>
      <c r="G36" s="240"/>
      <c r="H36" s="240"/>
      <c r="I36" s="241"/>
    </row>
    <row r="37" spans="1:9">
      <c r="A37" s="130"/>
      <c r="B37" s="240"/>
      <c r="C37" s="240"/>
      <c r="D37" s="240"/>
      <c r="E37" s="240"/>
      <c r="F37" s="240"/>
      <c r="G37" s="240"/>
      <c r="H37" s="240"/>
      <c r="I37" s="241"/>
    </row>
    <row r="38" spans="1:9">
      <c r="A38" s="130"/>
      <c r="B38" s="240"/>
      <c r="C38" s="240"/>
      <c r="D38" s="240"/>
      <c r="E38" s="240"/>
      <c r="F38" s="240"/>
      <c r="G38" s="240"/>
      <c r="H38" s="240"/>
      <c r="I38" s="241"/>
    </row>
    <row r="39" spans="1:9">
      <c r="A39" s="130"/>
      <c r="B39" s="242"/>
      <c r="C39" s="242"/>
      <c r="D39" s="242"/>
      <c r="E39" s="242"/>
      <c r="F39" s="242"/>
      <c r="G39" s="242"/>
      <c r="H39" s="242"/>
      <c r="I39" s="243"/>
    </row>
    <row r="40" spans="1:9">
      <c r="A40" s="129"/>
      <c r="B40" s="244"/>
      <c r="C40" s="244"/>
      <c r="D40" s="244"/>
      <c r="E40" s="244"/>
      <c r="F40" s="244"/>
      <c r="G40" s="244"/>
      <c r="H40" s="244"/>
      <c r="I40" s="245"/>
    </row>
    <row r="41" spans="1:9">
      <c r="A41" s="116" t="s">
        <v>17</v>
      </c>
      <c r="B41" s="115"/>
      <c r="C41" s="115"/>
      <c r="D41" s="121" t="s">
        <v>32</v>
      </c>
      <c r="E41" s="115"/>
      <c r="F41" s="115"/>
      <c r="G41" s="115"/>
      <c r="H41" s="115"/>
      <c r="I41" s="114"/>
    </row>
    <row r="42" spans="1:9" ht="15.6" customHeight="1">
      <c r="A42" s="119"/>
      <c r="B42" s="113"/>
      <c r="C42" s="113"/>
      <c r="D42" s="113"/>
      <c r="E42" s="113"/>
      <c r="F42" s="113"/>
      <c r="G42" s="113"/>
      <c r="H42" s="113" t="s">
        <v>3</v>
      </c>
      <c r="I42" s="112"/>
    </row>
    <row r="43" spans="1:9" ht="16.899999999999999" customHeight="1">
      <c r="A43" s="128" t="s">
        <v>20</v>
      </c>
      <c r="B43" s="127"/>
      <c r="C43" s="127"/>
      <c r="D43" s="126" t="s">
        <v>39</v>
      </c>
      <c r="E43" s="125"/>
      <c r="F43" s="125"/>
      <c r="G43" s="125"/>
      <c r="H43" s="125"/>
      <c r="I43" s="124"/>
    </row>
    <row r="44" spans="1:9" ht="15.6" customHeight="1">
      <c r="A44" s="123"/>
      <c r="B44" s="113"/>
      <c r="C44" s="113"/>
      <c r="D44" s="113"/>
      <c r="E44" s="113"/>
      <c r="F44" s="113"/>
      <c r="G44" s="113"/>
      <c r="H44" s="113" t="s">
        <v>3</v>
      </c>
      <c r="I44" s="122"/>
    </row>
    <row r="45" spans="1:9" ht="15.6" customHeight="1">
      <c r="A45" s="116" t="s">
        <v>4</v>
      </c>
      <c r="B45" s="115"/>
      <c r="C45" s="115"/>
      <c r="D45" s="121" t="s">
        <v>38</v>
      </c>
      <c r="E45" s="115"/>
      <c r="F45" s="115"/>
      <c r="G45" s="115"/>
      <c r="H45" s="115"/>
      <c r="I45" s="120"/>
    </row>
    <row r="46" spans="1:9" ht="15.6" customHeight="1">
      <c r="A46" s="119"/>
      <c r="B46" s="113"/>
      <c r="C46" s="118"/>
      <c r="D46" s="118"/>
      <c r="E46" s="113"/>
      <c r="F46" s="113"/>
      <c r="G46" s="113"/>
      <c r="H46" s="113" t="s">
        <v>3</v>
      </c>
      <c r="I46" s="112"/>
    </row>
    <row r="47" spans="1:9" ht="17.45" customHeight="1">
      <c r="A47" s="67" t="s">
        <v>40</v>
      </c>
      <c r="B47" s="68"/>
      <c r="C47" s="68"/>
      <c r="D47" s="106" t="s">
        <v>41</v>
      </c>
      <c r="I47" s="3"/>
    </row>
    <row r="48" spans="1:9" ht="15.6" customHeight="1">
      <c r="A48" s="226"/>
      <c r="B48" s="227"/>
      <c r="C48" s="227"/>
      <c r="D48" s="26"/>
      <c r="E48" s="113"/>
      <c r="F48" s="26"/>
      <c r="G48" s="26"/>
      <c r="H48" s="113" t="s">
        <v>3</v>
      </c>
      <c r="I48" s="117"/>
    </row>
    <row r="49" spans="1:9" ht="17.45" customHeight="1">
      <c r="A49" s="116"/>
      <c r="B49" s="115"/>
      <c r="C49" s="115"/>
      <c r="D49" s="115"/>
      <c r="E49" s="115"/>
      <c r="F49" s="115"/>
      <c r="G49" s="115"/>
      <c r="H49" s="115"/>
      <c r="I49" s="114"/>
    </row>
    <row r="50" spans="1:9" ht="17.45" customHeight="1">
      <c r="A50" s="77"/>
      <c r="B50" s="78"/>
      <c r="C50" s="78" t="s">
        <v>1</v>
      </c>
      <c r="D50" s="26"/>
      <c r="E50" s="113"/>
      <c r="F50" s="26"/>
      <c r="G50" s="26"/>
      <c r="H50" s="113" t="s">
        <v>3</v>
      </c>
      <c r="I50" s="112"/>
    </row>
    <row r="51" spans="1:9" ht="13.5" thickBot="1"/>
    <row r="52" spans="1:9" ht="13.5" thickBot="1">
      <c r="I52" s="90" t="s">
        <v>6</v>
      </c>
    </row>
    <row r="53" spans="1:9" ht="21.75" customHeight="1">
      <c r="A53" s="228"/>
      <c r="B53" s="229"/>
      <c r="C53" s="229"/>
      <c r="D53" s="229"/>
      <c r="E53" s="229"/>
      <c r="F53" s="229"/>
      <c r="G53" s="229"/>
      <c r="H53" s="230"/>
      <c r="I53" s="201" t="s">
        <v>45</v>
      </c>
    </row>
    <row r="54" spans="1:9" ht="13.5" customHeight="1" thickBot="1">
      <c r="A54" s="231"/>
      <c r="B54" s="232"/>
      <c r="C54" s="232"/>
      <c r="D54" s="232"/>
      <c r="E54" s="232"/>
      <c r="F54" s="232"/>
      <c r="G54" s="232"/>
      <c r="H54" s="233"/>
      <c r="I54" s="202"/>
    </row>
    <row r="55" spans="1:9" ht="13.5" customHeight="1" thickBot="1">
      <c r="I55" s="203"/>
    </row>
    <row r="56" spans="1:9">
      <c r="A56" s="91" t="s">
        <v>25</v>
      </c>
      <c r="B56" s="92"/>
      <c r="C56" s="92"/>
      <c r="D56" s="92"/>
      <c r="E56" s="92"/>
      <c r="F56" s="92"/>
      <c r="G56" s="92"/>
      <c r="H56" s="92"/>
      <c r="I56" s="3"/>
    </row>
    <row r="57" spans="1:9">
      <c r="A57" s="109"/>
      <c r="I57" s="3"/>
    </row>
    <row r="58" spans="1:9">
      <c r="A58" s="217"/>
      <c r="B58" s="218"/>
      <c r="C58" s="218"/>
      <c r="D58" s="218"/>
      <c r="E58" s="218"/>
      <c r="F58" s="218"/>
      <c r="G58" s="218"/>
      <c r="H58" s="218"/>
      <c r="I58" s="219"/>
    </row>
    <row r="59" spans="1:9" ht="18">
      <c r="A59" s="94"/>
      <c r="B59" s="95"/>
      <c r="C59" s="95"/>
      <c r="D59" s="95"/>
      <c r="E59" s="95"/>
      <c r="F59" s="95"/>
      <c r="G59" s="95"/>
      <c r="H59" s="95"/>
      <c r="I59" s="96"/>
    </row>
    <row r="60" spans="1:9" ht="18">
      <c r="A60" s="94"/>
      <c r="B60" s="95"/>
      <c r="C60" s="95"/>
      <c r="D60" s="95"/>
      <c r="E60" s="95"/>
      <c r="F60" s="95"/>
      <c r="G60" s="95"/>
      <c r="H60" s="95"/>
      <c r="I60" s="96"/>
    </row>
    <row r="61" spans="1:9" ht="18">
      <c r="A61" s="94"/>
      <c r="B61" s="95"/>
      <c r="C61" s="95"/>
      <c r="D61" s="95"/>
      <c r="E61" s="95"/>
      <c r="F61" s="95"/>
      <c r="G61" s="95"/>
      <c r="H61" s="95"/>
      <c r="I61" s="96"/>
    </row>
    <row r="62" spans="1:9" ht="18">
      <c r="A62" s="94"/>
      <c r="B62" s="95"/>
      <c r="C62" s="95"/>
      <c r="D62" s="95"/>
      <c r="E62" s="95"/>
      <c r="F62" s="95"/>
      <c r="G62" s="95"/>
      <c r="H62" s="95"/>
      <c r="I62" s="96"/>
    </row>
    <row r="63" spans="1:9">
      <c r="A63" s="97"/>
      <c r="B63" s="98"/>
      <c r="C63" s="98"/>
      <c r="D63" s="98"/>
      <c r="E63" s="98"/>
      <c r="F63" s="98"/>
      <c r="G63" s="98"/>
      <c r="H63" s="98"/>
      <c r="I63" s="99"/>
    </row>
    <row r="64" spans="1:9">
      <c r="A64" s="91" t="s">
        <v>26</v>
      </c>
      <c r="B64" s="92"/>
      <c r="C64" s="92"/>
      <c r="D64" s="92"/>
      <c r="E64" s="92"/>
      <c r="F64" s="92"/>
      <c r="G64" s="92"/>
      <c r="H64" s="92"/>
      <c r="I64" s="101"/>
    </row>
    <row r="65" spans="1:9">
      <c r="A65" s="93"/>
      <c r="I65" s="3"/>
    </row>
    <row r="66" spans="1:9">
      <c r="A66" s="184"/>
      <c r="B66" s="185"/>
      <c r="C66" s="185"/>
      <c r="D66" s="185"/>
      <c r="E66" s="185"/>
      <c r="F66" s="185"/>
      <c r="G66" s="185"/>
      <c r="H66" s="185"/>
      <c r="I66" s="186"/>
    </row>
    <row r="67" spans="1:9">
      <c r="A67" s="93"/>
      <c r="E67" t="s">
        <v>30</v>
      </c>
      <c r="I67" s="3"/>
    </row>
    <row r="68" spans="1:9">
      <c r="A68" s="109"/>
      <c r="I68" s="3"/>
    </row>
    <row r="69" spans="1:9">
      <c r="A69" s="93"/>
      <c r="I69" s="3"/>
    </row>
    <row r="70" spans="1:9">
      <c r="A70" s="93"/>
      <c r="I70" s="3"/>
    </row>
    <row r="71" spans="1:9">
      <c r="A71" s="93"/>
      <c r="I71" s="3"/>
    </row>
    <row r="72" spans="1:9">
      <c r="A72" s="93"/>
      <c r="I72" s="3"/>
    </row>
    <row r="73" spans="1:9">
      <c r="A73" s="93"/>
      <c r="I73" s="3"/>
    </row>
    <row r="74" spans="1:9">
      <c r="A74" s="93"/>
      <c r="I74" s="3"/>
    </row>
    <row r="75" spans="1:9">
      <c r="A75" s="93"/>
      <c r="I75" s="3"/>
    </row>
    <row r="76" spans="1:9">
      <c r="A76" s="93"/>
      <c r="I76" s="3"/>
    </row>
    <row r="77" spans="1:9">
      <c r="A77" s="97"/>
      <c r="B77" s="98"/>
      <c r="C77" s="98"/>
      <c r="D77" s="98"/>
      <c r="E77" s="98"/>
      <c r="F77" s="98"/>
      <c r="G77" s="98"/>
      <c r="H77" s="98"/>
      <c r="I77" s="99"/>
    </row>
    <row r="78" spans="1:9">
      <c r="A78" s="91" t="s">
        <v>27</v>
      </c>
      <c r="B78" s="92"/>
      <c r="C78" s="92"/>
      <c r="D78" s="92"/>
      <c r="E78" s="92"/>
      <c r="F78" s="92"/>
      <c r="G78" s="92"/>
      <c r="H78" s="92"/>
      <c r="I78" s="101"/>
    </row>
    <row r="79" spans="1:9">
      <c r="A79" s="93"/>
      <c r="I79" s="3"/>
    </row>
    <row r="80" spans="1:9" ht="12.75" customHeight="1">
      <c r="A80" s="187"/>
      <c r="B80" s="188"/>
      <c r="C80" s="188"/>
      <c r="D80" s="188"/>
      <c r="E80" s="188"/>
      <c r="F80" s="188"/>
      <c r="G80" s="188"/>
      <c r="H80" s="188"/>
      <c r="I80" s="189"/>
    </row>
    <row r="81" spans="1:9">
      <c r="A81" s="184"/>
      <c r="B81" s="185"/>
      <c r="C81" s="185"/>
      <c r="D81" s="185"/>
      <c r="E81" s="185"/>
      <c r="F81" s="185"/>
      <c r="G81" s="185"/>
      <c r="H81" s="185"/>
      <c r="I81" s="186"/>
    </row>
    <row r="82" spans="1:9">
      <c r="A82" s="184"/>
      <c r="B82" s="185"/>
      <c r="C82" s="185"/>
      <c r="D82" s="185"/>
      <c r="E82" s="185"/>
      <c r="F82" s="185"/>
      <c r="G82" s="185"/>
      <c r="H82" s="185"/>
      <c r="I82" s="186"/>
    </row>
    <row r="83" spans="1:9">
      <c r="A83" s="184"/>
      <c r="B83" s="185"/>
      <c r="C83" s="185"/>
      <c r="D83" s="185"/>
      <c r="E83" s="185"/>
      <c r="F83" s="185"/>
      <c r="G83" s="185"/>
      <c r="H83" s="185"/>
      <c r="I83" s="186"/>
    </row>
    <row r="84" spans="1:9">
      <c r="A84" s="184"/>
      <c r="B84" s="185"/>
      <c r="C84" s="185"/>
      <c r="D84" s="185"/>
      <c r="E84" s="185"/>
      <c r="F84" s="185"/>
      <c r="G84" s="185"/>
      <c r="H84" s="185"/>
      <c r="I84" s="186"/>
    </row>
    <row r="85" spans="1:9">
      <c r="A85" s="184"/>
      <c r="B85" s="185"/>
      <c r="C85" s="185"/>
      <c r="D85" s="185"/>
      <c r="E85" s="185"/>
      <c r="F85" s="185"/>
      <c r="G85" s="185"/>
      <c r="H85" s="185"/>
      <c r="I85" s="186"/>
    </row>
    <row r="86" spans="1:9">
      <c r="A86" s="184"/>
      <c r="B86" s="185"/>
      <c r="C86" s="185"/>
      <c r="D86" s="185"/>
      <c r="E86" s="185"/>
      <c r="F86" s="185"/>
      <c r="G86" s="185"/>
      <c r="H86" s="185"/>
      <c r="I86" s="186"/>
    </row>
    <row r="87" spans="1:9">
      <c r="A87" s="184"/>
      <c r="B87" s="185"/>
      <c r="C87" s="185"/>
      <c r="D87" s="185"/>
      <c r="E87" s="185"/>
      <c r="F87" s="185"/>
      <c r="G87" s="185"/>
      <c r="H87" s="185"/>
      <c r="I87" s="186"/>
    </row>
    <row r="88" spans="1:9">
      <c r="A88" s="102"/>
      <c r="B88" s="103"/>
      <c r="C88" s="103"/>
      <c r="D88" s="103"/>
      <c r="E88" s="103"/>
      <c r="F88" s="103"/>
      <c r="G88" s="103"/>
      <c r="H88" s="103"/>
      <c r="I88" s="104"/>
    </row>
    <row r="89" spans="1:9">
      <c r="A89" s="97"/>
      <c r="B89" s="98"/>
      <c r="C89" s="98"/>
      <c r="D89" s="98"/>
      <c r="E89" s="98"/>
      <c r="F89" s="98"/>
      <c r="G89" s="98"/>
      <c r="H89" s="98"/>
      <c r="I89" s="99"/>
    </row>
    <row r="90" spans="1:9">
      <c r="A90" s="100" t="s">
        <v>28</v>
      </c>
      <c r="I90" s="3"/>
    </row>
    <row r="91" spans="1:9">
      <c r="A91" s="93"/>
      <c r="I91" s="3"/>
    </row>
    <row r="92" spans="1:9">
      <c r="A92" s="184"/>
      <c r="B92" s="185"/>
      <c r="C92" s="185"/>
      <c r="D92" s="185"/>
      <c r="E92" s="185"/>
      <c r="F92" s="185"/>
      <c r="G92" s="185"/>
      <c r="H92" s="185"/>
      <c r="I92" s="186"/>
    </row>
    <row r="93" spans="1:9">
      <c r="A93" s="93"/>
      <c r="I93" s="3"/>
    </row>
    <row r="94" spans="1:9">
      <c r="A94" s="93"/>
      <c r="I94" s="3"/>
    </row>
    <row r="95" spans="1:9">
      <c r="A95" s="93"/>
      <c r="I95" s="3"/>
    </row>
    <row r="96" spans="1:9">
      <c r="A96" s="93"/>
      <c r="I96" s="3"/>
    </row>
    <row r="97" spans="1:9">
      <c r="A97" s="93"/>
      <c r="I97" s="3"/>
    </row>
    <row r="98" spans="1:9">
      <c r="A98" s="97"/>
      <c r="B98" s="98"/>
      <c r="C98" s="98"/>
      <c r="D98" s="98"/>
      <c r="E98" s="98"/>
      <c r="F98" s="98"/>
      <c r="G98" s="98"/>
      <c r="H98" s="98"/>
      <c r="I98" s="99"/>
    </row>
  </sheetData>
  <mergeCells count="38">
    <mergeCell ref="A1:I1"/>
    <mergeCell ref="A17:I17"/>
    <mergeCell ref="A11:I11"/>
    <mergeCell ref="A2:I2"/>
    <mergeCell ref="A3:I3"/>
    <mergeCell ref="I5:I7"/>
    <mergeCell ref="A13:I13"/>
    <mergeCell ref="B9:I9"/>
    <mergeCell ref="A12:I12"/>
    <mergeCell ref="A14:I14"/>
    <mergeCell ref="B7:D7"/>
    <mergeCell ref="A15:I15"/>
    <mergeCell ref="A16:I16"/>
    <mergeCell ref="A87:I87"/>
    <mergeCell ref="A66:I66"/>
    <mergeCell ref="A92:I92"/>
    <mergeCell ref="A81:I81"/>
    <mergeCell ref="A82:I82"/>
    <mergeCell ref="A83:I83"/>
    <mergeCell ref="A84:I84"/>
    <mergeCell ref="A85:I85"/>
    <mergeCell ref="A80:I80"/>
    <mergeCell ref="A86:I86"/>
    <mergeCell ref="B38:I38"/>
    <mergeCell ref="B39:I39"/>
    <mergeCell ref="B40:I40"/>
    <mergeCell ref="A58:I58"/>
    <mergeCell ref="H18:I18"/>
    <mergeCell ref="B19:C19"/>
    <mergeCell ref="H23:I23"/>
    <mergeCell ref="F19:G19"/>
    <mergeCell ref="A48:C48"/>
    <mergeCell ref="B24:C24"/>
    <mergeCell ref="F24:G24"/>
    <mergeCell ref="A53:H54"/>
    <mergeCell ref="I53:I55"/>
    <mergeCell ref="B36:I36"/>
    <mergeCell ref="B37:I37"/>
  </mergeCells>
  <printOptions horizontalCentered="1" verticalCentered="1"/>
  <pageMargins left="0.31496062992125984" right="0.23622047244094491" top="0.19685039370078741" bottom="0.15748031496062992" header="0.19685039370078741" footer="0.15748031496062992"/>
  <pageSetup paperSize="9" scale="84" fitToHeight="2" orientation="portrait" r:id="rId1"/>
  <rowBreaks count="1" manualBreakCount="1">
    <brk id="50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349"/>
  <sheetViews>
    <sheetView topLeftCell="F1" zoomScaleNormal="100" zoomScaleSheetLayoutView="100" workbookViewId="0">
      <pane ySplit="3" topLeftCell="A4" activePane="bottomLeft" state="frozen"/>
      <selection pane="bottomLeft" activeCell="J363" sqref="J363"/>
    </sheetView>
  </sheetViews>
  <sheetFormatPr defaultRowHeight="12.75" outlineLevelRow="4"/>
  <cols>
    <col min="1" max="5" width="0" style="252" hidden="1" customWidth="1"/>
    <col min="6" max="6" width="5.42578125" style="294" customWidth="1"/>
    <col min="7" max="7" width="4.28515625" style="292" hidden="1" customWidth="1"/>
    <col min="8" max="8" width="14.28515625" style="287" customWidth="1"/>
    <col min="9" max="9" width="10" style="287" hidden="1" customWidth="1"/>
    <col min="10" max="10" width="57.140625" style="293" customWidth="1"/>
    <col min="11" max="11" width="4.28515625" style="292" customWidth="1"/>
    <col min="12" max="12" width="13.7109375" style="291" hidden="1" customWidth="1"/>
    <col min="13" max="13" width="6.85546875" style="288" hidden="1" customWidth="1"/>
    <col min="14" max="14" width="13.42578125" style="291" customWidth="1"/>
    <col min="15" max="15" width="12.42578125" style="288" customWidth="1"/>
    <col min="16" max="16" width="15.7109375" style="290" customWidth="1"/>
    <col min="17" max="17" width="11.42578125" style="289" hidden="1" customWidth="1"/>
    <col min="18" max="18" width="14.28515625" style="288" hidden="1" customWidth="1"/>
    <col min="19" max="19" width="11.42578125" style="288" hidden="1" customWidth="1"/>
    <col min="20" max="20" width="14.28515625" style="288" hidden="1" customWidth="1"/>
    <col min="21" max="21" width="9.7109375" style="288" hidden="1" customWidth="1"/>
    <col min="22" max="22" width="14.5703125" style="288" hidden="1" customWidth="1"/>
    <col min="23" max="23" width="15.7109375" style="288" hidden="1" customWidth="1"/>
    <col min="24" max="24" width="25.7109375" style="288" hidden="1" customWidth="1"/>
    <col min="25" max="26" width="10" style="287" hidden="1" customWidth="1"/>
    <col min="27" max="27" width="9.42578125" style="252" customWidth="1"/>
    <col min="28" max="16384" width="9.140625" style="252"/>
  </cols>
  <sheetData>
    <row r="1" spans="1:26" ht="21.6" customHeight="1">
      <c r="F1" s="359"/>
      <c r="G1" s="281"/>
      <c r="H1" s="281"/>
      <c r="I1" s="281"/>
      <c r="J1" s="281"/>
      <c r="K1" s="281"/>
      <c r="L1" s="358"/>
      <c r="M1" s="282"/>
      <c r="N1" s="358"/>
      <c r="O1" s="282"/>
      <c r="P1" s="283"/>
      <c r="Q1" s="357"/>
      <c r="R1" s="282"/>
      <c r="S1" s="282"/>
      <c r="T1" s="282"/>
      <c r="U1" s="282"/>
      <c r="V1" s="282"/>
      <c r="W1" s="282"/>
      <c r="X1" s="282"/>
      <c r="Y1" s="281"/>
      <c r="Z1" s="281"/>
    </row>
    <row r="2" spans="1:26" ht="21.6" customHeight="1">
      <c r="F2" s="359"/>
      <c r="G2" s="281"/>
      <c r="H2" s="281"/>
      <c r="I2" s="281"/>
      <c r="J2" s="281"/>
      <c r="K2" s="281"/>
      <c r="L2" s="358"/>
      <c r="M2" s="282"/>
      <c r="N2" s="358"/>
      <c r="O2" s="282"/>
      <c r="P2" s="283"/>
      <c r="Q2" s="357"/>
      <c r="R2" s="282"/>
      <c r="S2" s="282"/>
      <c r="T2" s="282"/>
      <c r="U2" s="282"/>
      <c r="V2" s="282"/>
      <c r="W2" s="282"/>
      <c r="X2" s="282"/>
      <c r="Y2" s="281"/>
      <c r="Z2" s="281"/>
    </row>
    <row r="3" spans="1:26" s="355" customFormat="1" ht="13.5" thickBot="1">
      <c r="F3" s="279" t="s">
        <v>72</v>
      </c>
      <c r="G3" s="279" t="s">
        <v>71</v>
      </c>
      <c r="H3" s="279" t="s">
        <v>70</v>
      </c>
      <c r="I3" s="279" t="s">
        <v>69</v>
      </c>
      <c r="J3" s="356" t="s">
        <v>68</v>
      </c>
      <c r="K3" s="279" t="s">
        <v>67</v>
      </c>
      <c r="L3" s="279" t="s">
        <v>66</v>
      </c>
      <c r="M3" s="279" t="s">
        <v>65</v>
      </c>
      <c r="N3" s="279" t="s">
        <v>64</v>
      </c>
      <c r="O3" s="279" t="s">
        <v>63</v>
      </c>
      <c r="P3" s="279" t="s">
        <v>62</v>
      </c>
      <c r="Q3" s="279" t="s">
        <v>82</v>
      </c>
      <c r="R3" s="279" t="s">
        <v>83</v>
      </c>
      <c r="S3" s="279" t="s">
        <v>84</v>
      </c>
      <c r="T3" s="279" t="s">
        <v>85</v>
      </c>
      <c r="U3" s="279" t="s">
        <v>86</v>
      </c>
      <c r="V3" s="279" t="s">
        <v>74</v>
      </c>
      <c r="W3" s="279" t="s">
        <v>87</v>
      </c>
      <c r="X3" s="356" t="s">
        <v>88</v>
      </c>
      <c r="Y3" s="279" t="s">
        <v>89</v>
      </c>
      <c r="Z3" s="279" t="s">
        <v>90</v>
      </c>
    </row>
    <row r="4" spans="1:26" ht="11.25" customHeight="1">
      <c r="F4" s="353"/>
      <c r="G4" s="331"/>
      <c r="H4" s="325"/>
      <c r="I4" s="325"/>
      <c r="J4" s="354"/>
      <c r="K4" s="331"/>
      <c r="L4" s="353"/>
      <c r="M4" s="353"/>
      <c r="N4" s="353"/>
      <c r="O4" s="353"/>
      <c r="P4" s="353"/>
      <c r="Q4" s="353"/>
      <c r="R4" s="353"/>
      <c r="S4" s="353"/>
      <c r="T4" s="353"/>
      <c r="U4" s="353"/>
      <c r="V4" s="353"/>
      <c r="W4" s="353"/>
      <c r="X4" s="352"/>
      <c r="Y4" s="325"/>
      <c r="Z4" s="325"/>
    </row>
    <row r="5" spans="1:26" s="272" customFormat="1" ht="19.5" hidden="1" customHeight="1">
      <c r="F5" s="351"/>
      <c r="G5" s="349"/>
      <c r="H5" s="350"/>
      <c r="I5" s="350"/>
      <c r="J5" s="350" t="s">
        <v>80</v>
      </c>
      <c r="K5" s="349"/>
      <c r="L5" s="348"/>
      <c r="M5" s="346"/>
      <c r="N5" s="348"/>
      <c r="O5" s="346"/>
      <c r="P5" s="273">
        <f>SUBTOTAL(9,P6:P272)</f>
        <v>1383689.8506166134</v>
      </c>
      <c r="Q5" s="347"/>
      <c r="R5" s="274">
        <f>SUBTOTAL(9,R6:R272)</f>
        <v>161.21855055418195</v>
      </c>
      <c r="S5" s="346"/>
      <c r="T5" s="274">
        <f>SUBTOTAL(9,T6:T272)</f>
        <v>242.25190000000001</v>
      </c>
      <c r="U5" s="345" t="s">
        <v>81</v>
      </c>
      <c r="V5" s="273">
        <f>SUBTOTAL(9,V6:V272)</f>
        <v>290574.8686294888</v>
      </c>
      <c r="W5" s="273">
        <f>SUBTOTAL(9,W6:W272)</f>
        <v>1674264.719246103</v>
      </c>
      <c r="X5" s="344"/>
      <c r="Y5" s="275"/>
      <c r="Z5" s="275"/>
    </row>
    <row r="6" spans="1:26" s="334" customFormat="1" ht="18.75" hidden="1" customHeight="1" outlineLevel="1" collapsed="1">
      <c r="F6" s="343"/>
      <c r="G6" s="341"/>
      <c r="H6" s="342"/>
      <c r="I6" s="342"/>
      <c r="J6" s="342" t="s">
        <v>91</v>
      </c>
      <c r="K6" s="341"/>
      <c r="L6" s="340"/>
      <c r="M6" s="338"/>
      <c r="N6" s="340"/>
      <c r="O6" s="338"/>
      <c r="P6" s="269">
        <f>SUBTOTAL(9,P7:P20)</f>
        <v>724227.14050891076</v>
      </c>
      <c r="Q6" s="339"/>
      <c r="R6" s="270">
        <f>SUBTOTAL(9,R7:R20)</f>
        <v>0</v>
      </c>
      <c r="S6" s="338"/>
      <c r="T6" s="270">
        <f>SUBTOTAL(9,T7:T20)</f>
        <v>242.25190000000001</v>
      </c>
      <c r="U6" s="337" t="s">
        <v>81</v>
      </c>
      <c r="V6" s="269">
        <f>SUBTOTAL(9,V7:V20)</f>
        <v>152087.69950687126</v>
      </c>
      <c r="W6" s="269">
        <f>SUBTOTAL(9,W7:W20)</f>
        <v>876314.84001578204</v>
      </c>
      <c r="X6" s="336"/>
      <c r="Y6" s="335"/>
      <c r="Z6" s="335"/>
    </row>
    <row r="7" spans="1:26" s="324" customFormat="1" ht="16.5" hidden="1" customHeight="1" outlineLevel="2">
      <c r="F7" s="333"/>
      <c r="G7" s="331"/>
      <c r="H7" s="332"/>
      <c r="I7" s="332"/>
      <c r="J7" s="332" t="s">
        <v>92</v>
      </c>
      <c r="K7" s="331"/>
      <c r="L7" s="330"/>
      <c r="M7" s="328"/>
      <c r="N7" s="330"/>
      <c r="O7" s="328"/>
      <c r="P7" s="265">
        <f>SUBTOTAL(9,P8:P11)</f>
        <v>21113.499729541229</v>
      </c>
      <c r="Q7" s="329"/>
      <c r="R7" s="266">
        <f>SUBTOTAL(9,R8:R11)</f>
        <v>0</v>
      </c>
      <c r="S7" s="328"/>
      <c r="T7" s="266">
        <f>SUBTOTAL(9,T8:T11)</f>
        <v>242.25190000000001</v>
      </c>
      <c r="U7" s="327" t="s">
        <v>81</v>
      </c>
      <c r="V7" s="265">
        <f>SUBTOTAL(9,V8:V11)</f>
        <v>4433.8349432036575</v>
      </c>
      <c r="W7" s="265">
        <f>SUBTOTAL(9,W8:W11)</f>
        <v>25547.334672744888</v>
      </c>
      <c r="X7" s="326"/>
      <c r="Y7" s="325"/>
      <c r="Z7" s="325"/>
    </row>
    <row r="8" spans="1:26" s="304" customFormat="1" ht="24" hidden="1" outlineLevel="3">
      <c r="A8" s="304" t="s">
        <v>60</v>
      </c>
      <c r="B8" s="304" t="s">
        <v>59</v>
      </c>
      <c r="C8" s="304" t="s">
        <v>58</v>
      </c>
      <c r="D8" s="304" t="s">
        <v>57</v>
      </c>
      <c r="E8" s="304" t="s">
        <v>56</v>
      </c>
      <c r="F8" s="313">
        <v>8</v>
      </c>
      <c r="G8" s="312" t="s">
        <v>47</v>
      </c>
      <c r="H8" s="305" t="s">
        <v>93</v>
      </c>
      <c r="I8" s="305"/>
      <c r="J8" s="306" t="s">
        <v>94</v>
      </c>
      <c r="K8" s="312" t="s">
        <v>50</v>
      </c>
      <c r="L8" s="311">
        <v>96.900760000000005</v>
      </c>
      <c r="M8" s="310">
        <v>0</v>
      </c>
      <c r="N8" s="311">
        <f>L8*(1+M8/100)</f>
        <v>96.900760000000005</v>
      </c>
      <c r="O8" s="310">
        <v>217.88786516784003</v>
      </c>
      <c r="P8" s="307">
        <f>N8*O8</f>
        <v>21113.499729541229</v>
      </c>
      <c r="Q8" s="309"/>
      <c r="R8" s="308">
        <f>N8*Q8</f>
        <v>0</v>
      </c>
      <c r="S8" s="309">
        <v>2.5</v>
      </c>
      <c r="T8" s="308">
        <f>N8*S8</f>
        <v>242.25190000000001</v>
      </c>
      <c r="U8" s="307">
        <v>21</v>
      </c>
      <c r="V8" s="307">
        <f>P8*(U8/100)</f>
        <v>4433.8349432036575</v>
      </c>
      <c r="W8" s="307">
        <f>P8+V8</f>
        <v>25547.334672744888</v>
      </c>
      <c r="X8" s="306"/>
      <c r="Y8" s="305" t="s">
        <v>95</v>
      </c>
      <c r="Z8" s="305" t="s">
        <v>96</v>
      </c>
    </row>
    <row r="9" spans="1:26" s="314" customFormat="1" ht="11.25" hidden="1" outlineLevel="4">
      <c r="F9" s="323"/>
      <c r="G9" s="315"/>
      <c r="H9" s="315"/>
      <c r="I9" s="315"/>
      <c r="J9" s="316" t="s">
        <v>388</v>
      </c>
      <c r="K9" s="315"/>
      <c r="L9" s="322">
        <v>96.900760000000005</v>
      </c>
      <c r="M9" s="317"/>
      <c r="N9" s="321"/>
      <c r="O9" s="317"/>
      <c r="P9" s="320"/>
      <c r="Q9" s="319"/>
      <c r="R9" s="317"/>
      <c r="S9" s="317"/>
      <c r="T9" s="317"/>
      <c r="U9" s="318" t="s">
        <v>81</v>
      </c>
      <c r="V9" s="317"/>
      <c r="W9" s="317"/>
      <c r="X9" s="316"/>
      <c r="Y9" s="315"/>
      <c r="Z9" s="315"/>
    </row>
    <row r="10" spans="1:26" s="314" customFormat="1" ht="11.25" hidden="1" outlineLevel="4">
      <c r="F10" s="323"/>
      <c r="G10" s="315"/>
      <c r="H10" s="315"/>
      <c r="I10" s="315"/>
      <c r="J10" s="316"/>
      <c r="K10" s="315"/>
      <c r="L10" s="322">
        <v>0</v>
      </c>
      <c r="M10" s="317"/>
      <c r="N10" s="321"/>
      <c r="O10" s="317"/>
      <c r="P10" s="320"/>
      <c r="Q10" s="319"/>
      <c r="R10" s="317"/>
      <c r="S10" s="317"/>
      <c r="T10" s="317"/>
      <c r="U10" s="318" t="s">
        <v>81</v>
      </c>
      <c r="V10" s="317"/>
      <c r="W10" s="317"/>
      <c r="X10" s="316"/>
      <c r="Y10" s="315"/>
      <c r="Z10" s="315"/>
    </row>
    <row r="11" spans="1:26" s="295" customFormat="1" ht="12.75" hidden="1" customHeight="1" outlineLevel="3">
      <c r="F11" s="303"/>
      <c r="G11" s="296"/>
      <c r="H11" s="296"/>
      <c r="I11" s="296"/>
      <c r="J11" s="302"/>
      <c r="K11" s="296"/>
      <c r="L11" s="301"/>
      <c r="M11" s="297"/>
      <c r="N11" s="301"/>
      <c r="O11" s="297"/>
      <c r="P11" s="300"/>
      <c r="Q11" s="299"/>
      <c r="R11" s="297"/>
      <c r="S11" s="297"/>
      <c r="T11" s="297"/>
      <c r="U11" s="298" t="s">
        <v>81</v>
      </c>
      <c r="V11" s="297"/>
      <c r="W11" s="297"/>
      <c r="X11" s="297"/>
      <c r="Y11" s="296"/>
      <c r="Z11" s="296"/>
    </row>
    <row r="12" spans="1:26" s="324" customFormat="1" ht="16.5" hidden="1" customHeight="1" outlineLevel="2">
      <c r="F12" s="333"/>
      <c r="G12" s="331"/>
      <c r="H12" s="332"/>
      <c r="I12" s="332"/>
      <c r="J12" s="332" t="s">
        <v>97</v>
      </c>
      <c r="K12" s="331"/>
      <c r="L12" s="330"/>
      <c r="M12" s="328"/>
      <c r="N12" s="330"/>
      <c r="O12" s="328"/>
      <c r="P12" s="265">
        <f>SUBTOTAL(9,P13:P19)</f>
        <v>703113.64077936951</v>
      </c>
      <c r="Q12" s="329"/>
      <c r="R12" s="266">
        <f>SUBTOTAL(9,R13:R19)</f>
        <v>0</v>
      </c>
      <c r="S12" s="328"/>
      <c r="T12" s="266">
        <f>SUBTOTAL(9,T13:T19)</f>
        <v>0</v>
      </c>
      <c r="U12" s="327" t="s">
        <v>81</v>
      </c>
      <c r="V12" s="265">
        <f>SUBTOTAL(9,V13:V19)</f>
        <v>147653.86456366762</v>
      </c>
      <c r="W12" s="265">
        <f>SUBTOTAL(9,W13:W19)</f>
        <v>850767.50534303719</v>
      </c>
      <c r="X12" s="326"/>
      <c r="Y12" s="325"/>
      <c r="Z12" s="325"/>
    </row>
    <row r="13" spans="1:26" s="304" customFormat="1" ht="12" hidden="1" outlineLevel="3">
      <c r="F13" s="313">
        <v>16</v>
      </c>
      <c r="G13" s="312" t="s">
        <v>47</v>
      </c>
      <c r="H13" s="305" t="s">
        <v>98</v>
      </c>
      <c r="I13" s="305"/>
      <c r="J13" s="306" t="s">
        <v>99</v>
      </c>
      <c r="K13" s="312" t="s">
        <v>46</v>
      </c>
      <c r="L13" s="311">
        <v>188.81200000000001</v>
      </c>
      <c r="M13" s="310">
        <v>28.302226553397023</v>
      </c>
      <c r="N13" s="311">
        <f>L13*(1+M13/100)</f>
        <v>242.25</v>
      </c>
      <c r="O13" s="310">
        <v>624.56065023631993</v>
      </c>
      <c r="P13" s="307">
        <f>N13*O13</f>
        <v>151299.8175197485</v>
      </c>
      <c r="Q13" s="309"/>
      <c r="R13" s="308">
        <f>N13*Q13</f>
        <v>0</v>
      </c>
      <c r="S13" s="309"/>
      <c r="T13" s="308">
        <f>N13*S13</f>
        <v>0</v>
      </c>
      <c r="U13" s="307">
        <v>21</v>
      </c>
      <c r="V13" s="307">
        <f>P13*(U13/100)</f>
        <v>31772.961679147182</v>
      </c>
      <c r="W13" s="307">
        <f>P13+V13</f>
        <v>183072.77919889567</v>
      </c>
      <c r="X13" s="306"/>
      <c r="Y13" s="305" t="s">
        <v>95</v>
      </c>
      <c r="Z13" s="305" t="s">
        <v>100</v>
      </c>
    </row>
    <row r="14" spans="1:26" s="304" customFormat="1" ht="24" hidden="1" outlineLevel="3">
      <c r="F14" s="313">
        <v>17</v>
      </c>
      <c r="G14" s="312" t="s">
        <v>47</v>
      </c>
      <c r="H14" s="305" t="s">
        <v>101</v>
      </c>
      <c r="I14" s="305"/>
      <c r="J14" s="306" t="s">
        <v>102</v>
      </c>
      <c r="K14" s="312" t="s">
        <v>46</v>
      </c>
      <c r="L14" s="311">
        <v>188.81200000000001</v>
      </c>
      <c r="M14" s="310">
        <v>28.302226553397023</v>
      </c>
      <c r="N14" s="311">
        <f>L14*(1+M14/100)</f>
        <v>242.25</v>
      </c>
      <c r="O14" s="310">
        <v>170.70196205990004</v>
      </c>
      <c r="P14" s="307">
        <f>N14*O14</f>
        <v>41352.550309010781</v>
      </c>
      <c r="Q14" s="309"/>
      <c r="R14" s="308">
        <f>N14*Q14</f>
        <v>0</v>
      </c>
      <c r="S14" s="309"/>
      <c r="T14" s="308">
        <f>N14*S14</f>
        <v>0</v>
      </c>
      <c r="U14" s="307">
        <v>21</v>
      </c>
      <c r="V14" s="307">
        <f>P14*(U14/100)</f>
        <v>8684.0355648922632</v>
      </c>
      <c r="W14" s="307">
        <f>P14+V14</f>
        <v>50036.585873903045</v>
      </c>
      <c r="X14" s="306"/>
      <c r="Y14" s="305" t="s">
        <v>95</v>
      </c>
      <c r="Z14" s="305" t="s">
        <v>100</v>
      </c>
    </row>
    <row r="15" spans="1:26" s="304" customFormat="1" ht="24" hidden="1" outlineLevel="3">
      <c r="F15" s="313">
        <v>18</v>
      </c>
      <c r="G15" s="312" t="s">
        <v>47</v>
      </c>
      <c r="H15" s="305" t="s">
        <v>103</v>
      </c>
      <c r="I15" s="305"/>
      <c r="J15" s="306" t="s">
        <v>104</v>
      </c>
      <c r="K15" s="312" t="s">
        <v>46</v>
      </c>
      <c r="L15" s="311">
        <v>2180.25</v>
      </c>
      <c r="M15" s="310">
        <v>0</v>
      </c>
      <c r="N15" s="311">
        <f>L15*(1+M15/100)</f>
        <v>2180.25</v>
      </c>
      <c r="O15" s="310">
        <v>14.129697489099998</v>
      </c>
      <c r="P15" s="307">
        <f>N15*O15</f>
        <v>30806.27295061027</v>
      </c>
      <c r="Q15" s="309"/>
      <c r="R15" s="308">
        <f>N15*Q15</f>
        <v>0</v>
      </c>
      <c r="S15" s="309"/>
      <c r="T15" s="308">
        <f>N15*S15</f>
        <v>0</v>
      </c>
      <c r="U15" s="307">
        <v>21</v>
      </c>
      <c r="V15" s="307">
        <f>P15*(U15/100)</f>
        <v>6469.3173196281559</v>
      </c>
      <c r="W15" s="307">
        <f>P15+V15</f>
        <v>37275.590270238426</v>
      </c>
      <c r="X15" s="306"/>
      <c r="Y15" s="305" t="s">
        <v>95</v>
      </c>
      <c r="Z15" s="305" t="s">
        <v>100</v>
      </c>
    </row>
    <row r="16" spans="1:26" s="314" customFormat="1" ht="11.25" hidden="1" outlineLevel="4">
      <c r="F16" s="323"/>
      <c r="G16" s="315"/>
      <c r="H16" s="315"/>
      <c r="I16" s="315"/>
      <c r="J16" s="316" t="s">
        <v>387</v>
      </c>
      <c r="K16" s="315"/>
      <c r="L16" s="322">
        <v>2180.25</v>
      </c>
      <c r="M16" s="317"/>
      <c r="N16" s="321"/>
      <c r="O16" s="317"/>
      <c r="P16" s="320"/>
      <c r="Q16" s="319"/>
      <c r="R16" s="317"/>
      <c r="S16" s="317"/>
      <c r="T16" s="317"/>
      <c r="U16" s="318" t="s">
        <v>81</v>
      </c>
      <c r="V16" s="317"/>
      <c r="W16" s="317"/>
      <c r="X16" s="316"/>
      <c r="Y16" s="315"/>
      <c r="Z16" s="315"/>
    </row>
    <row r="17" spans="6:26" s="314" customFormat="1" ht="11.25" hidden="1" outlineLevel="4">
      <c r="F17" s="323"/>
      <c r="G17" s="315"/>
      <c r="H17" s="315"/>
      <c r="I17" s="315"/>
      <c r="J17" s="316"/>
      <c r="K17" s="315"/>
      <c r="L17" s="322">
        <v>0</v>
      </c>
      <c r="M17" s="317"/>
      <c r="N17" s="321"/>
      <c r="O17" s="317"/>
      <c r="P17" s="320"/>
      <c r="Q17" s="319"/>
      <c r="R17" s="317"/>
      <c r="S17" s="317"/>
      <c r="T17" s="317"/>
      <c r="U17" s="318" t="s">
        <v>81</v>
      </c>
      <c r="V17" s="317"/>
      <c r="W17" s="317"/>
      <c r="X17" s="316"/>
      <c r="Y17" s="315"/>
      <c r="Z17" s="315"/>
    </row>
    <row r="18" spans="6:26" s="304" customFormat="1" ht="36" hidden="1" outlineLevel="3">
      <c r="F18" s="313">
        <v>22</v>
      </c>
      <c r="G18" s="312" t="s">
        <v>55</v>
      </c>
      <c r="H18" s="305" t="s">
        <v>105</v>
      </c>
      <c r="I18" s="305"/>
      <c r="J18" s="306" t="s">
        <v>106</v>
      </c>
      <c r="K18" s="312" t="s">
        <v>46</v>
      </c>
      <c r="L18" s="311">
        <v>188.81200000000001</v>
      </c>
      <c r="M18" s="310">
        <v>28.302226553397023</v>
      </c>
      <c r="N18" s="311">
        <f>L18*(1+M18/100)</f>
        <v>242.25</v>
      </c>
      <c r="O18" s="310">
        <v>1980</v>
      </c>
      <c r="P18" s="307">
        <f>N18*O18</f>
        <v>479655</v>
      </c>
      <c r="Q18" s="309"/>
      <c r="R18" s="308">
        <f>N18*Q18</f>
        <v>0</v>
      </c>
      <c r="S18" s="309"/>
      <c r="T18" s="308">
        <f>N18*S18</f>
        <v>0</v>
      </c>
      <c r="U18" s="307">
        <v>21</v>
      </c>
      <c r="V18" s="307">
        <f>P18*(U18/100)</f>
        <v>100727.55</v>
      </c>
      <c r="W18" s="307">
        <f>P18+V18</f>
        <v>580382.55000000005</v>
      </c>
      <c r="X18" s="306"/>
      <c r="Y18" s="305" t="s">
        <v>95</v>
      </c>
      <c r="Z18" s="305" t="s">
        <v>100</v>
      </c>
    </row>
    <row r="19" spans="6:26" s="295" customFormat="1" ht="12.75" hidden="1" customHeight="1" outlineLevel="3">
      <c r="F19" s="303"/>
      <c r="G19" s="296"/>
      <c r="H19" s="296"/>
      <c r="I19" s="296"/>
      <c r="J19" s="302"/>
      <c r="K19" s="296"/>
      <c r="L19" s="301"/>
      <c r="M19" s="297"/>
      <c r="N19" s="301"/>
      <c r="O19" s="297"/>
      <c r="P19" s="300"/>
      <c r="Q19" s="299"/>
      <c r="R19" s="297"/>
      <c r="S19" s="297"/>
      <c r="T19" s="297"/>
      <c r="U19" s="298" t="s">
        <v>81</v>
      </c>
      <c r="V19" s="297"/>
      <c r="W19" s="297"/>
      <c r="X19" s="297"/>
      <c r="Y19" s="296"/>
      <c r="Z19" s="296"/>
    </row>
    <row r="20" spans="6:26" s="295" customFormat="1" ht="12.75" hidden="1" customHeight="1" outlineLevel="2">
      <c r="F20" s="303"/>
      <c r="G20" s="296"/>
      <c r="H20" s="296"/>
      <c r="I20" s="296"/>
      <c r="J20" s="302"/>
      <c r="K20" s="296"/>
      <c r="L20" s="301"/>
      <c r="M20" s="297"/>
      <c r="N20" s="301"/>
      <c r="O20" s="297"/>
      <c r="P20" s="300"/>
      <c r="Q20" s="299"/>
      <c r="R20" s="297"/>
      <c r="S20" s="297"/>
      <c r="T20" s="297"/>
      <c r="U20" s="298" t="s">
        <v>81</v>
      </c>
      <c r="V20" s="297"/>
      <c r="W20" s="297"/>
      <c r="X20" s="297"/>
      <c r="Y20" s="296"/>
      <c r="Z20" s="296"/>
    </row>
    <row r="21" spans="6:26" s="334" customFormat="1" ht="18.75" hidden="1" customHeight="1" outlineLevel="1" collapsed="1">
      <c r="F21" s="343"/>
      <c r="G21" s="341"/>
      <c r="H21" s="342"/>
      <c r="I21" s="342"/>
      <c r="J21" s="342" t="s">
        <v>107</v>
      </c>
      <c r="K21" s="341"/>
      <c r="L21" s="340"/>
      <c r="M21" s="338"/>
      <c r="N21" s="340"/>
      <c r="O21" s="338"/>
      <c r="P21" s="269">
        <f>SUBTOTAL(9,P22:P271)</f>
        <v>659462.71010770276</v>
      </c>
      <c r="Q21" s="339"/>
      <c r="R21" s="270">
        <f>SUBTOTAL(9,R22:R271)</f>
        <v>161.21855055418195</v>
      </c>
      <c r="S21" s="338"/>
      <c r="T21" s="270">
        <f>SUBTOTAL(9,T22:T271)</f>
        <v>0</v>
      </c>
      <c r="U21" s="337" t="s">
        <v>81</v>
      </c>
      <c r="V21" s="269">
        <f>SUBTOTAL(9,V22:V271)</f>
        <v>138487.16912261749</v>
      </c>
      <c r="W21" s="269">
        <f>SUBTOTAL(9,W22:W271)</f>
        <v>797949.87923031976</v>
      </c>
      <c r="X21" s="336"/>
      <c r="Y21" s="335"/>
      <c r="Z21" s="335"/>
    </row>
    <row r="22" spans="6:26" s="324" customFormat="1" ht="16.5" hidden="1" customHeight="1" outlineLevel="2">
      <c r="F22" s="333"/>
      <c r="G22" s="331"/>
      <c r="H22" s="332"/>
      <c r="I22" s="332"/>
      <c r="J22" s="332" t="s">
        <v>61</v>
      </c>
      <c r="K22" s="331"/>
      <c r="L22" s="330"/>
      <c r="M22" s="328"/>
      <c r="N22" s="330"/>
      <c r="O22" s="328"/>
      <c r="P22" s="265">
        <f>SUBTOTAL(9,P23:P36)</f>
        <v>42987.17047388287</v>
      </c>
      <c r="Q22" s="329"/>
      <c r="R22" s="266">
        <f>SUBTOTAL(9,R23:R36)</f>
        <v>0</v>
      </c>
      <c r="S22" s="328"/>
      <c r="T22" s="266">
        <f>SUBTOTAL(9,T23:T36)</f>
        <v>0</v>
      </c>
      <c r="U22" s="327" t="s">
        <v>81</v>
      </c>
      <c r="V22" s="265">
        <f>SUBTOTAL(9,V23:V36)</f>
        <v>9027.3057995154031</v>
      </c>
      <c r="W22" s="265">
        <f>SUBTOTAL(9,W23:W36)</f>
        <v>52014.476273398279</v>
      </c>
      <c r="X22" s="326"/>
      <c r="Y22" s="325"/>
      <c r="Z22" s="325"/>
    </row>
    <row r="23" spans="6:26" s="304" customFormat="1" ht="24" hidden="1" outlineLevel="3">
      <c r="F23" s="313">
        <v>2</v>
      </c>
      <c r="G23" s="312" t="s">
        <v>47</v>
      </c>
      <c r="H23" s="305" t="s">
        <v>108</v>
      </c>
      <c r="I23" s="305"/>
      <c r="J23" s="306" t="s">
        <v>109</v>
      </c>
      <c r="K23" s="312" t="s">
        <v>50</v>
      </c>
      <c r="L23" s="311">
        <v>32.742000000000004</v>
      </c>
      <c r="M23" s="310">
        <v>0</v>
      </c>
      <c r="N23" s="311">
        <f>L23*(1+M23/100)</f>
        <v>32.742000000000004</v>
      </c>
      <c r="O23" s="310">
        <v>784.86138263249995</v>
      </c>
      <c r="P23" s="307">
        <f>N23*O23</f>
        <v>25697.931390153317</v>
      </c>
      <c r="Q23" s="309"/>
      <c r="R23" s="308">
        <f>N23*Q23</f>
        <v>0</v>
      </c>
      <c r="S23" s="309"/>
      <c r="T23" s="308">
        <f>N23*S23</f>
        <v>0</v>
      </c>
      <c r="U23" s="307">
        <v>21</v>
      </c>
      <c r="V23" s="307">
        <f>P23*(U23/100)</f>
        <v>5396.5655919321962</v>
      </c>
      <c r="W23" s="307">
        <f>P23+V23</f>
        <v>31094.496982085511</v>
      </c>
      <c r="X23" s="306"/>
      <c r="Y23" s="305" t="s">
        <v>110</v>
      </c>
      <c r="Z23" s="305" t="s">
        <v>31</v>
      </c>
    </row>
    <row r="24" spans="6:26" s="314" customFormat="1" ht="11.25" hidden="1" outlineLevel="4">
      <c r="F24" s="323"/>
      <c r="G24" s="315"/>
      <c r="H24" s="315"/>
      <c r="I24" s="315"/>
      <c r="J24" s="316" t="s">
        <v>385</v>
      </c>
      <c r="K24" s="315"/>
      <c r="L24" s="322">
        <v>32.742000000000004</v>
      </c>
      <c r="M24" s="317"/>
      <c r="N24" s="321"/>
      <c r="O24" s="317"/>
      <c r="P24" s="320"/>
      <c r="Q24" s="319"/>
      <c r="R24" s="317"/>
      <c r="S24" s="317"/>
      <c r="T24" s="317"/>
      <c r="U24" s="318" t="s">
        <v>81</v>
      </c>
      <c r="V24" s="317"/>
      <c r="W24" s="317"/>
      <c r="X24" s="316"/>
      <c r="Y24" s="315"/>
      <c r="Z24" s="315"/>
    </row>
    <row r="25" spans="6:26" s="314" customFormat="1" ht="11.25" hidden="1" outlineLevel="4">
      <c r="F25" s="323"/>
      <c r="G25" s="315"/>
      <c r="H25" s="315"/>
      <c r="I25" s="315"/>
      <c r="J25" s="316"/>
      <c r="K25" s="315"/>
      <c r="L25" s="322">
        <v>0</v>
      </c>
      <c r="M25" s="317"/>
      <c r="N25" s="321"/>
      <c r="O25" s="317"/>
      <c r="P25" s="320"/>
      <c r="Q25" s="319"/>
      <c r="R25" s="317"/>
      <c r="S25" s="317"/>
      <c r="T25" s="317"/>
      <c r="U25" s="318" t="s">
        <v>81</v>
      </c>
      <c r="V25" s="317"/>
      <c r="W25" s="317"/>
      <c r="X25" s="316"/>
      <c r="Y25" s="315"/>
      <c r="Z25" s="315"/>
    </row>
    <row r="26" spans="6:26" s="304" customFormat="1" ht="24" hidden="1" outlineLevel="3">
      <c r="F26" s="313">
        <v>4</v>
      </c>
      <c r="G26" s="312" t="s">
        <v>47</v>
      </c>
      <c r="H26" s="305" t="s">
        <v>111</v>
      </c>
      <c r="I26" s="305"/>
      <c r="J26" s="306" t="s">
        <v>112</v>
      </c>
      <c r="K26" s="312" t="s">
        <v>50</v>
      </c>
      <c r="L26" s="311">
        <v>24.556999999999999</v>
      </c>
      <c r="M26" s="310">
        <v>33.330618560899133</v>
      </c>
      <c r="N26" s="311">
        <f>L26*(1+M26/100)</f>
        <v>32.741999999999997</v>
      </c>
      <c r="O26" s="310">
        <v>41.927978192400005</v>
      </c>
      <c r="P26" s="307">
        <f>N26*O26</f>
        <v>1372.8058619755609</v>
      </c>
      <c r="Q26" s="309"/>
      <c r="R26" s="308">
        <f>N26*Q26</f>
        <v>0</v>
      </c>
      <c r="S26" s="309"/>
      <c r="T26" s="308">
        <f>N26*S26</f>
        <v>0</v>
      </c>
      <c r="U26" s="307">
        <v>21</v>
      </c>
      <c r="V26" s="307">
        <f>P26*(U26/100)</f>
        <v>288.28923101486777</v>
      </c>
      <c r="W26" s="307">
        <f>P26+V26</f>
        <v>1661.0950929904286</v>
      </c>
      <c r="X26" s="306"/>
      <c r="Y26" s="305" t="s">
        <v>110</v>
      </c>
      <c r="Z26" s="305" t="s">
        <v>31</v>
      </c>
    </row>
    <row r="27" spans="6:26" s="304" customFormat="1" ht="12" hidden="1" outlineLevel="3">
      <c r="F27" s="313">
        <v>5</v>
      </c>
      <c r="G27" s="312" t="s">
        <v>47</v>
      </c>
      <c r="H27" s="305" t="s">
        <v>113</v>
      </c>
      <c r="I27" s="305"/>
      <c r="J27" s="306" t="s">
        <v>114</v>
      </c>
      <c r="K27" s="312" t="s">
        <v>50</v>
      </c>
      <c r="L27" s="311">
        <v>24.556999999999999</v>
      </c>
      <c r="M27" s="310">
        <v>33.330618560899133</v>
      </c>
      <c r="N27" s="311">
        <f>L27*(1+M27/100)</f>
        <v>32.741999999999997</v>
      </c>
      <c r="O27" s="310">
        <v>163.89206260020001</v>
      </c>
      <c r="P27" s="307">
        <f>N27*O27</f>
        <v>5366.1539136557485</v>
      </c>
      <c r="Q27" s="309"/>
      <c r="R27" s="308">
        <f>N27*Q27</f>
        <v>0</v>
      </c>
      <c r="S27" s="309"/>
      <c r="T27" s="308">
        <f>N27*S27</f>
        <v>0</v>
      </c>
      <c r="U27" s="307">
        <v>21</v>
      </c>
      <c r="V27" s="307">
        <f>P27*(U27/100)</f>
        <v>1126.8923218677071</v>
      </c>
      <c r="W27" s="307">
        <f>P27+V27</f>
        <v>6493.0462355234558</v>
      </c>
      <c r="X27" s="306"/>
      <c r="Y27" s="305" t="s">
        <v>110</v>
      </c>
      <c r="Z27" s="305" t="s">
        <v>31</v>
      </c>
    </row>
    <row r="28" spans="6:26" s="304" customFormat="1" ht="24" hidden="1" outlineLevel="3">
      <c r="F28" s="313">
        <v>6</v>
      </c>
      <c r="G28" s="312" t="s">
        <v>47</v>
      </c>
      <c r="H28" s="305" t="s">
        <v>115</v>
      </c>
      <c r="I28" s="305"/>
      <c r="J28" s="306" t="s">
        <v>116</v>
      </c>
      <c r="K28" s="312" t="s">
        <v>50</v>
      </c>
      <c r="L28" s="311">
        <v>24.556999999999999</v>
      </c>
      <c r="M28" s="310">
        <v>33.330618560899133</v>
      </c>
      <c r="N28" s="311">
        <f>L28*(1+M28/100)</f>
        <v>32.741999999999997</v>
      </c>
      <c r="O28" s="310">
        <v>177.34276771199998</v>
      </c>
      <c r="P28" s="307">
        <f>N28*O28</f>
        <v>5806.5569004263034</v>
      </c>
      <c r="Q28" s="309"/>
      <c r="R28" s="308">
        <f>N28*Q28</f>
        <v>0</v>
      </c>
      <c r="S28" s="309"/>
      <c r="T28" s="308">
        <f>N28*S28</f>
        <v>0</v>
      </c>
      <c r="U28" s="307">
        <v>21</v>
      </c>
      <c r="V28" s="307">
        <f>P28*(U28/100)</f>
        <v>1219.3769490895236</v>
      </c>
      <c r="W28" s="307">
        <f>P28+V28</f>
        <v>7025.9338495158272</v>
      </c>
      <c r="X28" s="306"/>
      <c r="Y28" s="305" t="s">
        <v>110</v>
      </c>
      <c r="Z28" s="305" t="s">
        <v>31</v>
      </c>
    </row>
    <row r="29" spans="6:26" s="304" customFormat="1" ht="12" hidden="1" outlineLevel="3">
      <c r="F29" s="313">
        <v>7</v>
      </c>
      <c r="G29" s="312" t="s">
        <v>47</v>
      </c>
      <c r="H29" s="305" t="s">
        <v>117</v>
      </c>
      <c r="I29" s="305"/>
      <c r="J29" s="306" t="s">
        <v>118</v>
      </c>
      <c r="K29" s="312" t="s">
        <v>50</v>
      </c>
      <c r="L29" s="311">
        <v>24.556999999999999</v>
      </c>
      <c r="M29" s="310">
        <v>33.380298896445005</v>
      </c>
      <c r="N29" s="311">
        <f>L29*(1+M29/100)</f>
        <v>32.754199999999997</v>
      </c>
      <c r="O29" s="310">
        <v>21.411823419000001</v>
      </c>
      <c r="P29" s="307">
        <f>N29*O29</f>
        <v>701.32714663060972</v>
      </c>
      <c r="Q29" s="309"/>
      <c r="R29" s="308">
        <f>N29*Q29</f>
        <v>0</v>
      </c>
      <c r="S29" s="309"/>
      <c r="T29" s="308">
        <f>N29*S29</f>
        <v>0</v>
      </c>
      <c r="U29" s="307">
        <v>21</v>
      </c>
      <c r="V29" s="307">
        <f>P29*(U29/100)</f>
        <v>147.27870079242803</v>
      </c>
      <c r="W29" s="307">
        <f>P29+V29</f>
        <v>848.60584742303774</v>
      </c>
      <c r="X29" s="306"/>
      <c r="Y29" s="305" t="s">
        <v>110</v>
      </c>
      <c r="Z29" s="305" t="s">
        <v>31</v>
      </c>
    </row>
    <row r="30" spans="6:26" s="304" customFormat="1" ht="24" hidden="1" outlineLevel="3">
      <c r="F30" s="313">
        <v>8</v>
      </c>
      <c r="G30" s="312" t="s">
        <v>55</v>
      </c>
      <c r="H30" s="305" t="s">
        <v>119</v>
      </c>
      <c r="I30" s="305"/>
      <c r="J30" s="306" t="s">
        <v>120</v>
      </c>
      <c r="K30" s="312" t="s">
        <v>46</v>
      </c>
      <c r="L30" s="311">
        <v>58.935599999999994</v>
      </c>
      <c r="M30" s="310">
        <v>0</v>
      </c>
      <c r="N30" s="311">
        <f>L30*(1+M30/100)</f>
        <v>58.935599999999994</v>
      </c>
      <c r="O30" s="310">
        <v>60</v>
      </c>
      <c r="P30" s="307">
        <f>N30*O30</f>
        <v>3536.1359999999995</v>
      </c>
      <c r="Q30" s="309"/>
      <c r="R30" s="308">
        <f>N30*Q30</f>
        <v>0</v>
      </c>
      <c r="S30" s="309"/>
      <c r="T30" s="308">
        <f>N30*S30</f>
        <v>0</v>
      </c>
      <c r="U30" s="307">
        <v>21</v>
      </c>
      <c r="V30" s="307">
        <f>P30*(U30/100)</f>
        <v>742.58855999999992</v>
      </c>
      <c r="W30" s="307">
        <f>P30+V30</f>
        <v>4278.7245599999997</v>
      </c>
      <c r="X30" s="306"/>
      <c r="Y30" s="305" t="s">
        <v>110</v>
      </c>
      <c r="Z30" s="305" t="s">
        <v>31</v>
      </c>
    </row>
    <row r="31" spans="6:26" s="314" customFormat="1" ht="11.25" hidden="1" outlineLevel="4">
      <c r="F31" s="323"/>
      <c r="G31" s="315"/>
      <c r="H31" s="315"/>
      <c r="I31" s="315"/>
      <c r="J31" s="316" t="s">
        <v>386</v>
      </c>
      <c r="K31" s="315"/>
      <c r="L31" s="322">
        <v>58.935599999999994</v>
      </c>
      <c r="M31" s="317"/>
      <c r="N31" s="321"/>
      <c r="O31" s="317"/>
      <c r="P31" s="320"/>
      <c r="Q31" s="319"/>
      <c r="R31" s="317"/>
      <c r="S31" s="317"/>
      <c r="T31" s="317"/>
      <c r="U31" s="318" t="s">
        <v>81</v>
      </c>
      <c r="V31" s="317"/>
      <c r="W31" s="317"/>
      <c r="X31" s="316"/>
      <c r="Y31" s="315"/>
      <c r="Z31" s="315"/>
    </row>
    <row r="32" spans="6:26" s="314" customFormat="1" ht="11.25" hidden="1" outlineLevel="4">
      <c r="F32" s="323"/>
      <c r="G32" s="315"/>
      <c r="H32" s="315"/>
      <c r="I32" s="315"/>
      <c r="J32" s="316"/>
      <c r="K32" s="315"/>
      <c r="L32" s="322">
        <v>0</v>
      </c>
      <c r="M32" s="317"/>
      <c r="N32" s="321"/>
      <c r="O32" s="317"/>
      <c r="P32" s="320"/>
      <c r="Q32" s="319"/>
      <c r="R32" s="317"/>
      <c r="S32" s="317"/>
      <c r="T32" s="317"/>
      <c r="U32" s="318" t="s">
        <v>81</v>
      </c>
      <c r="V32" s="317"/>
      <c r="W32" s="317"/>
      <c r="X32" s="316"/>
      <c r="Y32" s="315"/>
      <c r="Z32" s="315"/>
    </row>
    <row r="33" spans="6:26" s="304" customFormat="1" ht="24" hidden="1" outlineLevel="3">
      <c r="F33" s="313">
        <v>9</v>
      </c>
      <c r="G33" s="312" t="s">
        <v>47</v>
      </c>
      <c r="H33" s="305" t="s">
        <v>121</v>
      </c>
      <c r="I33" s="305"/>
      <c r="J33" s="306" t="s">
        <v>122</v>
      </c>
      <c r="K33" s="312" t="s">
        <v>51</v>
      </c>
      <c r="L33" s="311">
        <v>9.636000000000001</v>
      </c>
      <c r="M33" s="310">
        <v>0</v>
      </c>
      <c r="N33" s="311">
        <f>L33*(1+M33/100)</f>
        <v>9.636000000000001</v>
      </c>
      <c r="O33" s="310">
        <v>52.538320988099997</v>
      </c>
      <c r="P33" s="307">
        <f>N33*O33</f>
        <v>506.25926104133163</v>
      </c>
      <c r="Q33" s="309"/>
      <c r="R33" s="308">
        <f>N33*Q33</f>
        <v>0</v>
      </c>
      <c r="S33" s="309"/>
      <c r="T33" s="308">
        <f>N33*S33</f>
        <v>0</v>
      </c>
      <c r="U33" s="307">
        <v>21</v>
      </c>
      <c r="V33" s="307">
        <f>P33*(U33/100)</f>
        <v>106.31444481867963</v>
      </c>
      <c r="W33" s="307">
        <f>P33+V33</f>
        <v>612.57370586001127</v>
      </c>
      <c r="X33" s="306"/>
      <c r="Y33" s="305" t="s">
        <v>110</v>
      </c>
      <c r="Z33" s="305" t="s">
        <v>31</v>
      </c>
    </row>
    <row r="34" spans="6:26" s="314" customFormat="1" ht="11.25" hidden="1" outlineLevel="4">
      <c r="F34" s="323"/>
      <c r="G34" s="315"/>
      <c r="H34" s="315"/>
      <c r="I34" s="315"/>
      <c r="J34" s="316" t="s">
        <v>123</v>
      </c>
      <c r="K34" s="315"/>
      <c r="L34" s="322"/>
      <c r="M34" s="317"/>
      <c r="N34" s="321"/>
      <c r="O34" s="317"/>
      <c r="P34" s="320"/>
      <c r="Q34" s="319"/>
      <c r="R34" s="317"/>
      <c r="S34" s="317"/>
      <c r="T34" s="317"/>
      <c r="U34" s="318" t="s">
        <v>81</v>
      </c>
      <c r="V34" s="317"/>
      <c r="W34" s="317"/>
      <c r="X34" s="316"/>
      <c r="Y34" s="315"/>
      <c r="Z34" s="315"/>
    </row>
    <row r="35" spans="6:26" s="314" customFormat="1" ht="11.25" hidden="1" outlineLevel="4">
      <c r="F35" s="323"/>
      <c r="G35" s="315"/>
      <c r="H35" s="315"/>
      <c r="I35" s="315"/>
      <c r="J35" s="316" t="s">
        <v>124</v>
      </c>
      <c r="K35" s="315"/>
      <c r="L35" s="322">
        <v>9.636000000000001</v>
      </c>
      <c r="M35" s="317"/>
      <c r="N35" s="321"/>
      <c r="O35" s="317"/>
      <c r="P35" s="320"/>
      <c r="Q35" s="319"/>
      <c r="R35" s="317"/>
      <c r="S35" s="317"/>
      <c r="T35" s="317"/>
      <c r="U35" s="318" t="s">
        <v>81</v>
      </c>
      <c r="V35" s="317"/>
      <c r="W35" s="317"/>
      <c r="X35" s="316"/>
      <c r="Y35" s="315"/>
      <c r="Z35" s="315"/>
    </row>
    <row r="36" spans="6:26" s="295" customFormat="1" ht="12.75" hidden="1" customHeight="1" outlineLevel="3">
      <c r="F36" s="303"/>
      <c r="G36" s="296"/>
      <c r="H36" s="296"/>
      <c r="I36" s="296"/>
      <c r="J36" s="302"/>
      <c r="K36" s="296"/>
      <c r="L36" s="301"/>
      <c r="M36" s="297"/>
      <c r="N36" s="301"/>
      <c r="O36" s="297"/>
      <c r="P36" s="300"/>
      <c r="Q36" s="299"/>
      <c r="R36" s="297"/>
      <c r="S36" s="297"/>
      <c r="T36" s="297"/>
      <c r="U36" s="298" t="s">
        <v>81</v>
      </c>
      <c r="V36" s="297"/>
      <c r="W36" s="297"/>
      <c r="X36" s="297"/>
      <c r="Y36" s="296"/>
      <c r="Z36" s="296"/>
    </row>
    <row r="37" spans="6:26" s="324" customFormat="1" ht="16.5" hidden="1" customHeight="1" outlineLevel="2">
      <c r="F37" s="333"/>
      <c r="G37" s="331"/>
      <c r="H37" s="332"/>
      <c r="I37" s="332"/>
      <c r="J37" s="332" t="s">
        <v>54</v>
      </c>
      <c r="K37" s="331"/>
      <c r="L37" s="330"/>
      <c r="M37" s="328"/>
      <c r="N37" s="330"/>
      <c r="O37" s="328"/>
      <c r="P37" s="265">
        <f>SUBTOTAL(9,P38:P61)</f>
        <v>274907.81125055323</v>
      </c>
      <c r="Q37" s="329"/>
      <c r="R37" s="266">
        <f>SUBTOTAL(9,R38:R61)</f>
        <v>133.75737519894105</v>
      </c>
      <c r="S37" s="328"/>
      <c r="T37" s="266">
        <f>SUBTOTAL(9,T38:T61)</f>
        <v>0</v>
      </c>
      <c r="U37" s="327" t="s">
        <v>81</v>
      </c>
      <c r="V37" s="265">
        <f>SUBTOTAL(9,V38:V61)</f>
        <v>57730.64036261617</v>
      </c>
      <c r="W37" s="265">
        <f>SUBTOTAL(9,W38:W61)</f>
        <v>332638.45161316934</v>
      </c>
      <c r="X37" s="326"/>
      <c r="Y37" s="325"/>
      <c r="Z37" s="325"/>
    </row>
    <row r="38" spans="6:26" s="304" customFormat="1" ht="12" hidden="1" outlineLevel="3">
      <c r="F38" s="313">
        <v>11</v>
      </c>
      <c r="G38" s="312" t="s">
        <v>47</v>
      </c>
      <c r="H38" s="305" t="s">
        <v>125</v>
      </c>
      <c r="I38" s="305"/>
      <c r="J38" s="306" t="s">
        <v>126</v>
      </c>
      <c r="K38" s="312" t="s">
        <v>50</v>
      </c>
      <c r="L38" s="311">
        <v>33.887970000000003</v>
      </c>
      <c r="M38" s="310">
        <v>0</v>
      </c>
      <c r="N38" s="311">
        <f>L38*(1+M38/100)</f>
        <v>33.887970000000003</v>
      </c>
      <c r="O38" s="310">
        <v>4245.3511228201596</v>
      </c>
      <c r="P38" s="307">
        <f>N38*O38</f>
        <v>143866.3314895959</v>
      </c>
      <c r="Q38" s="309">
        <v>2.5018699999999998</v>
      </c>
      <c r="R38" s="308">
        <f>N38*Q38</f>
        <v>84.783295503900007</v>
      </c>
      <c r="S38" s="309"/>
      <c r="T38" s="308">
        <f>N38*S38</f>
        <v>0</v>
      </c>
      <c r="U38" s="307">
        <v>21</v>
      </c>
      <c r="V38" s="307">
        <f>P38*(U38/100)</f>
        <v>30211.92961281514</v>
      </c>
      <c r="W38" s="307">
        <f>P38+V38</f>
        <v>174078.26110241105</v>
      </c>
      <c r="X38" s="306"/>
      <c r="Y38" s="305" t="s">
        <v>110</v>
      </c>
      <c r="Z38" s="305" t="s">
        <v>45</v>
      </c>
    </row>
    <row r="39" spans="6:26" s="314" customFormat="1" ht="11.25" hidden="1" outlineLevel="4">
      <c r="F39" s="323"/>
      <c r="G39" s="315"/>
      <c r="H39" s="315"/>
      <c r="I39" s="315"/>
      <c r="J39" s="316" t="s">
        <v>385</v>
      </c>
      <c r="K39" s="315"/>
      <c r="L39" s="322">
        <v>32.742000000000004</v>
      </c>
      <c r="M39" s="317"/>
      <c r="N39" s="321"/>
      <c r="O39" s="317"/>
      <c r="P39" s="320"/>
      <c r="Q39" s="319"/>
      <c r="R39" s="317"/>
      <c r="S39" s="317"/>
      <c r="T39" s="317"/>
      <c r="U39" s="318" t="s">
        <v>81</v>
      </c>
      <c r="V39" s="317"/>
      <c r="W39" s="317"/>
      <c r="X39" s="316"/>
      <c r="Y39" s="315"/>
      <c r="Z39" s="315"/>
    </row>
    <row r="40" spans="6:26" s="314" customFormat="1" ht="11.25" hidden="1" outlineLevel="4">
      <c r="F40" s="323"/>
      <c r="G40" s="315"/>
      <c r="H40" s="315"/>
      <c r="I40" s="315"/>
      <c r="J40" s="316" t="s">
        <v>127</v>
      </c>
      <c r="K40" s="315"/>
      <c r="L40" s="322">
        <v>0</v>
      </c>
      <c r="M40" s="317"/>
      <c r="N40" s="321"/>
      <c r="O40" s="317"/>
      <c r="P40" s="320"/>
      <c r="Q40" s="319"/>
      <c r="R40" s="317"/>
      <c r="S40" s="317"/>
      <c r="T40" s="317"/>
      <c r="U40" s="318" t="s">
        <v>81</v>
      </c>
      <c r="V40" s="317"/>
      <c r="W40" s="317"/>
      <c r="X40" s="316"/>
      <c r="Y40" s="315"/>
      <c r="Z40" s="315"/>
    </row>
    <row r="41" spans="6:26" s="314" customFormat="1" ht="11.25" hidden="1" outlineLevel="4">
      <c r="F41" s="323"/>
      <c r="G41" s="315"/>
      <c r="H41" s="315"/>
      <c r="I41" s="315"/>
      <c r="J41" s="316" t="s">
        <v>384</v>
      </c>
      <c r="K41" s="315"/>
      <c r="L41" s="322">
        <v>1.1459699999999999</v>
      </c>
      <c r="M41" s="317"/>
      <c r="N41" s="321"/>
      <c r="O41" s="317"/>
      <c r="P41" s="320"/>
      <c r="Q41" s="319"/>
      <c r="R41" s="317"/>
      <c r="S41" s="317"/>
      <c r="T41" s="317"/>
      <c r="U41" s="318" t="s">
        <v>81</v>
      </c>
      <c r="V41" s="317"/>
      <c r="W41" s="317"/>
      <c r="X41" s="316"/>
      <c r="Y41" s="315"/>
      <c r="Z41" s="315"/>
    </row>
    <row r="42" spans="6:26" s="314" customFormat="1" ht="11.25" hidden="1" outlineLevel="4">
      <c r="F42" s="323"/>
      <c r="G42" s="315"/>
      <c r="H42" s="315"/>
      <c r="I42" s="315"/>
      <c r="J42" s="316"/>
      <c r="K42" s="315"/>
      <c r="L42" s="322">
        <v>0</v>
      </c>
      <c r="M42" s="317"/>
      <c r="N42" s="321"/>
      <c r="O42" s="317"/>
      <c r="P42" s="320"/>
      <c r="Q42" s="319"/>
      <c r="R42" s="317"/>
      <c r="S42" s="317"/>
      <c r="T42" s="317"/>
      <c r="U42" s="318" t="s">
        <v>81</v>
      </c>
      <c r="V42" s="317"/>
      <c r="W42" s="317"/>
      <c r="X42" s="316"/>
      <c r="Y42" s="315"/>
      <c r="Z42" s="315"/>
    </row>
    <row r="43" spans="6:26" s="304" customFormat="1" ht="12" hidden="1" outlineLevel="3">
      <c r="F43" s="313">
        <v>12</v>
      </c>
      <c r="G43" s="312" t="s">
        <v>47</v>
      </c>
      <c r="H43" s="305" t="s">
        <v>128</v>
      </c>
      <c r="I43" s="305"/>
      <c r="J43" s="306" t="s">
        <v>129</v>
      </c>
      <c r="K43" s="312" t="s">
        <v>50</v>
      </c>
      <c r="L43" s="311">
        <v>3.7762440000000006</v>
      </c>
      <c r="M43" s="310">
        <v>0</v>
      </c>
      <c r="N43" s="311">
        <f>L43*(1+M43/100)</f>
        <v>3.7762440000000006</v>
      </c>
      <c r="O43" s="310">
        <v>3954.8229757992003</v>
      </c>
      <c r="P43" s="307">
        <f>N43*O43</f>
        <v>14934.376533423878</v>
      </c>
      <c r="Q43" s="309">
        <v>2.5018699999999998</v>
      </c>
      <c r="R43" s="308">
        <f>N43*Q43</f>
        <v>9.4476715762800012</v>
      </c>
      <c r="S43" s="309"/>
      <c r="T43" s="308">
        <f>N43*S43</f>
        <v>0</v>
      </c>
      <c r="U43" s="307">
        <v>21</v>
      </c>
      <c r="V43" s="307">
        <f>P43*(U43/100)</f>
        <v>3136.2190720190142</v>
      </c>
      <c r="W43" s="307">
        <f>P43+V43</f>
        <v>18070.595605442893</v>
      </c>
      <c r="X43" s="306"/>
      <c r="Y43" s="305" t="s">
        <v>110</v>
      </c>
      <c r="Z43" s="305" t="s">
        <v>45</v>
      </c>
    </row>
    <row r="44" spans="6:26" s="314" customFormat="1" ht="11.25" hidden="1" outlineLevel="4">
      <c r="F44" s="323"/>
      <c r="G44" s="315"/>
      <c r="H44" s="315"/>
      <c r="I44" s="315"/>
      <c r="J44" s="316" t="s">
        <v>130</v>
      </c>
      <c r="K44" s="315"/>
      <c r="L44" s="322">
        <v>3.7762440000000006</v>
      </c>
      <c r="M44" s="317"/>
      <c r="N44" s="321"/>
      <c r="O44" s="317"/>
      <c r="P44" s="320"/>
      <c r="Q44" s="319"/>
      <c r="R44" s="317"/>
      <c r="S44" s="317"/>
      <c r="T44" s="317"/>
      <c r="U44" s="318" t="s">
        <v>81</v>
      </c>
      <c r="V44" s="317"/>
      <c r="W44" s="317"/>
      <c r="X44" s="316"/>
      <c r="Y44" s="315"/>
      <c r="Z44" s="315"/>
    </row>
    <row r="45" spans="6:26" s="304" customFormat="1" ht="12" hidden="1" outlineLevel="3">
      <c r="F45" s="313">
        <v>14</v>
      </c>
      <c r="G45" s="312" t="s">
        <v>47</v>
      </c>
      <c r="H45" s="305" t="s">
        <v>131</v>
      </c>
      <c r="I45" s="305"/>
      <c r="J45" s="306" t="s">
        <v>132</v>
      </c>
      <c r="K45" s="312" t="s">
        <v>46</v>
      </c>
      <c r="L45" s="311">
        <v>0.26197692750000001</v>
      </c>
      <c r="M45" s="310">
        <v>0</v>
      </c>
      <c r="N45" s="311">
        <f>L45*(1+M45/100)</f>
        <v>0.26197692750000001</v>
      </c>
      <c r="O45" s="310">
        <v>43280.505223295761</v>
      </c>
      <c r="P45" s="307">
        <f>N45*O45</f>
        <v>11338.493779046725</v>
      </c>
      <c r="Q45" s="309">
        <v>1.0606199999999999</v>
      </c>
      <c r="R45" s="308">
        <f>N45*Q45</f>
        <v>0.27785796884504999</v>
      </c>
      <c r="S45" s="309"/>
      <c r="T45" s="308">
        <f>N45*S45</f>
        <v>0</v>
      </c>
      <c r="U45" s="307">
        <v>21</v>
      </c>
      <c r="V45" s="307">
        <f>P45*(U45/100)</f>
        <v>2381.0836935998122</v>
      </c>
      <c r="W45" s="307">
        <f>P45+V45</f>
        <v>13719.577472646537</v>
      </c>
      <c r="X45" s="306"/>
      <c r="Y45" s="305" t="s">
        <v>110</v>
      </c>
      <c r="Z45" s="305" t="s">
        <v>45</v>
      </c>
    </row>
    <row r="46" spans="6:26" s="314" customFormat="1" ht="11.25" hidden="1" outlineLevel="4">
      <c r="F46" s="323"/>
      <c r="G46" s="315"/>
      <c r="H46" s="315"/>
      <c r="I46" s="315"/>
      <c r="J46" s="316" t="s">
        <v>133</v>
      </c>
      <c r="K46" s="315"/>
      <c r="L46" s="322">
        <v>0.26197692750000001</v>
      </c>
      <c r="M46" s="317"/>
      <c r="N46" s="321"/>
      <c r="O46" s="317"/>
      <c r="P46" s="320"/>
      <c r="Q46" s="319"/>
      <c r="R46" s="317"/>
      <c r="S46" s="317"/>
      <c r="T46" s="317"/>
      <c r="U46" s="318" t="s">
        <v>81</v>
      </c>
      <c r="V46" s="317"/>
      <c r="W46" s="317"/>
      <c r="X46" s="316"/>
      <c r="Y46" s="315"/>
      <c r="Z46" s="315"/>
    </row>
    <row r="47" spans="6:26" s="304" customFormat="1" ht="12" hidden="1" outlineLevel="3">
      <c r="F47" s="313">
        <v>15</v>
      </c>
      <c r="G47" s="312" t="s">
        <v>47</v>
      </c>
      <c r="H47" s="305" t="s">
        <v>134</v>
      </c>
      <c r="I47" s="305"/>
      <c r="J47" s="306" t="s">
        <v>135</v>
      </c>
      <c r="K47" s="312" t="s">
        <v>51</v>
      </c>
      <c r="L47" s="311">
        <v>4.5849600000000006</v>
      </c>
      <c r="M47" s="310">
        <v>0</v>
      </c>
      <c r="N47" s="311">
        <f>L47*(1+M47/100)</f>
        <v>4.5849600000000006</v>
      </c>
      <c r="O47" s="310">
        <v>656.83799245167995</v>
      </c>
      <c r="P47" s="307">
        <f>N47*O47</f>
        <v>3011.5759218712551</v>
      </c>
      <c r="Q47" s="309">
        <v>2.9399999999999999E-3</v>
      </c>
      <c r="R47" s="308">
        <f>N47*Q47</f>
        <v>1.3479782400000001E-2</v>
      </c>
      <c r="S47" s="309"/>
      <c r="T47" s="308">
        <f>N47*S47</f>
        <v>0</v>
      </c>
      <c r="U47" s="307">
        <v>21</v>
      </c>
      <c r="V47" s="307">
        <f>P47*(U47/100)</f>
        <v>632.43094359296356</v>
      </c>
      <c r="W47" s="307">
        <f>P47+V47</f>
        <v>3644.0068654642187</v>
      </c>
      <c r="X47" s="306"/>
      <c r="Y47" s="305" t="s">
        <v>110</v>
      </c>
      <c r="Z47" s="305" t="s">
        <v>45</v>
      </c>
    </row>
    <row r="48" spans="6:26" s="314" customFormat="1" ht="11.25" hidden="1" outlineLevel="4">
      <c r="F48" s="323"/>
      <c r="G48" s="315"/>
      <c r="H48" s="315"/>
      <c r="I48" s="315"/>
      <c r="J48" s="316" t="s">
        <v>136</v>
      </c>
      <c r="K48" s="315"/>
      <c r="L48" s="322">
        <v>4.5849600000000006</v>
      </c>
      <c r="M48" s="317"/>
      <c r="N48" s="321"/>
      <c r="O48" s="317"/>
      <c r="P48" s="320"/>
      <c r="Q48" s="319"/>
      <c r="R48" s="317"/>
      <c r="S48" s="317"/>
      <c r="T48" s="317"/>
      <c r="U48" s="318" t="s">
        <v>81</v>
      </c>
      <c r="V48" s="317"/>
      <c r="W48" s="317"/>
      <c r="X48" s="316"/>
      <c r="Y48" s="315"/>
      <c r="Z48" s="315"/>
    </row>
    <row r="49" spans="6:26" s="304" customFormat="1" ht="12" hidden="1" outlineLevel="3">
      <c r="F49" s="313">
        <v>16</v>
      </c>
      <c r="G49" s="312" t="s">
        <v>47</v>
      </c>
      <c r="H49" s="305" t="s">
        <v>137</v>
      </c>
      <c r="I49" s="305"/>
      <c r="J49" s="306" t="s">
        <v>138</v>
      </c>
      <c r="K49" s="312" t="s">
        <v>51</v>
      </c>
      <c r="L49" s="311">
        <v>4.585</v>
      </c>
      <c r="M49" s="310">
        <v>0</v>
      </c>
      <c r="N49" s="311">
        <f>L49*(1+M49/100)</f>
        <v>4.585</v>
      </c>
      <c r="O49" s="310">
        <v>136.59853798976002</v>
      </c>
      <c r="P49" s="307">
        <f>N49*O49</f>
        <v>626.30429668304964</v>
      </c>
      <c r="Q49" s="309"/>
      <c r="R49" s="308">
        <f>N49*Q49</f>
        <v>0</v>
      </c>
      <c r="S49" s="309"/>
      <c r="T49" s="308">
        <f>N49*S49</f>
        <v>0</v>
      </c>
      <c r="U49" s="307">
        <v>21</v>
      </c>
      <c r="V49" s="307">
        <f>P49*(U49/100)</f>
        <v>131.52390230344042</v>
      </c>
      <c r="W49" s="307">
        <f>P49+V49</f>
        <v>757.82819898649007</v>
      </c>
      <c r="X49" s="306"/>
      <c r="Y49" s="305" t="s">
        <v>110</v>
      </c>
      <c r="Z49" s="305" t="s">
        <v>45</v>
      </c>
    </row>
    <row r="50" spans="6:26" s="304" customFormat="1" ht="24" hidden="1" outlineLevel="3">
      <c r="F50" s="313">
        <v>18</v>
      </c>
      <c r="G50" s="312" t="s">
        <v>47</v>
      </c>
      <c r="H50" s="305" t="s">
        <v>139</v>
      </c>
      <c r="I50" s="305"/>
      <c r="J50" s="306" t="s">
        <v>140</v>
      </c>
      <c r="K50" s="312" t="s">
        <v>50</v>
      </c>
      <c r="L50" s="311">
        <v>1.5417600000000002</v>
      </c>
      <c r="M50" s="310">
        <v>0</v>
      </c>
      <c r="N50" s="311">
        <f>L50*(1+M50/100)</f>
        <v>1.5417600000000002</v>
      </c>
      <c r="O50" s="310">
        <v>2218.839926226</v>
      </c>
      <c r="P50" s="307">
        <f>N50*O50</f>
        <v>3420.9186446581984</v>
      </c>
      <c r="Q50" s="309">
        <v>2.16</v>
      </c>
      <c r="R50" s="308">
        <f>N50*Q50</f>
        <v>3.3302016000000005</v>
      </c>
      <c r="S50" s="309"/>
      <c r="T50" s="308">
        <f>N50*S50</f>
        <v>0</v>
      </c>
      <c r="U50" s="307">
        <v>21</v>
      </c>
      <c r="V50" s="307">
        <f>P50*(U50/100)</f>
        <v>718.39291537822169</v>
      </c>
      <c r="W50" s="307">
        <f>P50+V50</f>
        <v>4139.3115600364199</v>
      </c>
      <c r="X50" s="306"/>
      <c r="Y50" s="305" t="s">
        <v>110</v>
      </c>
      <c r="Z50" s="305" t="s">
        <v>45</v>
      </c>
    </row>
    <row r="51" spans="6:26" s="314" customFormat="1" ht="11.25" hidden="1" outlineLevel="4">
      <c r="F51" s="323"/>
      <c r="G51" s="315"/>
      <c r="H51" s="315"/>
      <c r="I51" s="315"/>
      <c r="J51" s="316" t="s">
        <v>123</v>
      </c>
      <c r="K51" s="315"/>
      <c r="L51" s="322">
        <v>0</v>
      </c>
      <c r="M51" s="317"/>
      <c r="N51" s="321"/>
      <c r="O51" s="317"/>
      <c r="P51" s="320"/>
      <c r="Q51" s="319"/>
      <c r="R51" s="317"/>
      <c r="S51" s="317"/>
      <c r="T51" s="317"/>
      <c r="U51" s="318" t="s">
        <v>81</v>
      </c>
      <c r="V51" s="317"/>
      <c r="W51" s="317"/>
      <c r="X51" s="316"/>
      <c r="Y51" s="315"/>
      <c r="Z51" s="315"/>
    </row>
    <row r="52" spans="6:26" s="314" customFormat="1" ht="11.25" hidden="1" outlineLevel="4">
      <c r="F52" s="323"/>
      <c r="G52" s="315"/>
      <c r="H52" s="315"/>
      <c r="I52" s="315"/>
      <c r="J52" s="316" t="s">
        <v>141</v>
      </c>
      <c r="K52" s="315"/>
      <c r="L52" s="322">
        <v>1.5417600000000002</v>
      </c>
      <c r="M52" s="317"/>
      <c r="N52" s="321"/>
      <c r="O52" s="317"/>
      <c r="P52" s="320"/>
      <c r="Q52" s="319"/>
      <c r="R52" s="317"/>
      <c r="S52" s="317"/>
      <c r="T52" s="317"/>
      <c r="U52" s="318" t="s">
        <v>81</v>
      </c>
      <c r="V52" s="317"/>
      <c r="W52" s="317"/>
      <c r="X52" s="316"/>
      <c r="Y52" s="315"/>
      <c r="Z52" s="315"/>
    </row>
    <row r="53" spans="6:26" s="304" customFormat="1" ht="24" hidden="1" outlineLevel="3">
      <c r="F53" s="313">
        <v>19</v>
      </c>
      <c r="G53" s="312" t="s">
        <v>47</v>
      </c>
      <c r="H53" s="305" t="s">
        <v>142</v>
      </c>
      <c r="I53" s="305"/>
      <c r="J53" s="306" t="s">
        <v>143</v>
      </c>
      <c r="K53" s="312" t="s">
        <v>50</v>
      </c>
      <c r="L53" s="311">
        <v>0.96360000000000012</v>
      </c>
      <c r="M53" s="310">
        <v>0</v>
      </c>
      <c r="N53" s="311">
        <f>L53*(1+M53/100)</f>
        <v>0.96360000000000012</v>
      </c>
      <c r="O53" s="310">
        <v>1136.8240753124001</v>
      </c>
      <c r="P53" s="307">
        <f>N53*O53</f>
        <v>1095.4436789710289</v>
      </c>
      <c r="Q53" s="309">
        <v>1.98</v>
      </c>
      <c r="R53" s="308">
        <f>N53*Q53</f>
        <v>1.9079280000000003</v>
      </c>
      <c r="S53" s="309"/>
      <c r="T53" s="308">
        <f>N53*S53</f>
        <v>0</v>
      </c>
      <c r="U53" s="307">
        <v>21</v>
      </c>
      <c r="V53" s="307">
        <f>P53*(U53/100)</f>
        <v>230.04317258391606</v>
      </c>
      <c r="W53" s="307">
        <f>P53+V53</f>
        <v>1325.4868515549449</v>
      </c>
      <c r="X53" s="306"/>
      <c r="Y53" s="305" t="s">
        <v>110</v>
      </c>
      <c r="Z53" s="305" t="s">
        <v>45</v>
      </c>
    </row>
    <row r="54" spans="6:26" s="314" customFormat="1" ht="11.25" hidden="1" outlineLevel="4">
      <c r="F54" s="323"/>
      <c r="G54" s="315"/>
      <c r="H54" s="315"/>
      <c r="I54" s="315"/>
      <c r="J54" s="316" t="s">
        <v>123</v>
      </c>
      <c r="K54" s="315"/>
      <c r="L54" s="322">
        <v>0</v>
      </c>
      <c r="M54" s="317"/>
      <c r="N54" s="321"/>
      <c r="O54" s="317"/>
      <c r="P54" s="320"/>
      <c r="Q54" s="319"/>
      <c r="R54" s="317"/>
      <c r="S54" s="317"/>
      <c r="T54" s="317"/>
      <c r="U54" s="318" t="s">
        <v>81</v>
      </c>
      <c r="V54" s="317"/>
      <c r="W54" s="317"/>
      <c r="X54" s="316"/>
      <c r="Y54" s="315"/>
      <c r="Z54" s="315"/>
    </row>
    <row r="55" spans="6:26" s="314" customFormat="1" ht="11.25" hidden="1" outlineLevel="4">
      <c r="F55" s="323"/>
      <c r="G55" s="315"/>
      <c r="H55" s="315"/>
      <c r="I55" s="315"/>
      <c r="J55" s="316" t="s">
        <v>144</v>
      </c>
      <c r="K55" s="315"/>
      <c r="L55" s="322">
        <v>0.96360000000000012</v>
      </c>
      <c r="M55" s="317"/>
      <c r="N55" s="321"/>
      <c r="O55" s="317"/>
      <c r="P55" s="320"/>
      <c r="Q55" s="319"/>
      <c r="R55" s="317"/>
      <c r="S55" s="317"/>
      <c r="T55" s="317"/>
      <c r="U55" s="318" t="s">
        <v>81</v>
      </c>
      <c r="V55" s="317"/>
      <c r="W55" s="317"/>
      <c r="X55" s="316"/>
      <c r="Y55" s="315"/>
      <c r="Z55" s="315"/>
    </row>
    <row r="56" spans="6:26" s="304" customFormat="1" ht="24" hidden="1" outlineLevel="3">
      <c r="F56" s="313">
        <v>302</v>
      </c>
      <c r="G56" s="312" t="s">
        <v>47</v>
      </c>
      <c r="H56" s="305" t="s">
        <v>145</v>
      </c>
      <c r="I56" s="305"/>
      <c r="J56" s="306" t="s">
        <v>146</v>
      </c>
      <c r="K56" s="312" t="s">
        <v>51</v>
      </c>
      <c r="L56" s="311">
        <v>27.285000000000004</v>
      </c>
      <c r="M56" s="310">
        <v>0</v>
      </c>
      <c r="N56" s="311">
        <f>L56*(1+M56/100)</f>
        <v>27.285000000000004</v>
      </c>
      <c r="O56" s="310">
        <v>3150.0021898977457</v>
      </c>
      <c r="P56" s="307">
        <f>N56*O56</f>
        <v>85947.809751360008</v>
      </c>
      <c r="Q56" s="309">
        <v>1.2381500000000001</v>
      </c>
      <c r="R56" s="308">
        <f>N56*Q56</f>
        <v>33.782922750000004</v>
      </c>
      <c r="S56" s="309"/>
      <c r="T56" s="308">
        <f>N56*S56</f>
        <v>0</v>
      </c>
      <c r="U56" s="307">
        <v>21</v>
      </c>
      <c r="V56" s="307">
        <f>P56*(U56/100)</f>
        <v>18049.040047785602</v>
      </c>
      <c r="W56" s="307">
        <f>P56+V56</f>
        <v>103996.84979914561</v>
      </c>
      <c r="X56" s="306"/>
      <c r="Y56" s="305" t="s">
        <v>110</v>
      </c>
      <c r="Z56" s="305" t="s">
        <v>45</v>
      </c>
    </row>
    <row r="57" spans="6:26" s="314" customFormat="1" ht="11.25" hidden="1" outlineLevel="4">
      <c r="F57" s="323"/>
      <c r="G57" s="315"/>
      <c r="H57" s="315"/>
      <c r="I57" s="315"/>
      <c r="J57" s="316" t="s">
        <v>147</v>
      </c>
      <c r="K57" s="315"/>
      <c r="L57" s="322">
        <v>27.285000000000004</v>
      </c>
      <c r="M57" s="317"/>
      <c r="N57" s="321"/>
      <c r="O57" s="317"/>
      <c r="P57" s="320"/>
      <c r="Q57" s="319"/>
      <c r="R57" s="317"/>
      <c r="S57" s="317"/>
      <c r="T57" s="317"/>
      <c r="U57" s="318" t="s">
        <v>81</v>
      </c>
      <c r="V57" s="317"/>
      <c r="W57" s="317"/>
      <c r="X57" s="316"/>
      <c r="Y57" s="315"/>
      <c r="Z57" s="315"/>
    </row>
    <row r="58" spans="6:26" s="304" customFormat="1" ht="12" hidden="1" outlineLevel="3">
      <c r="F58" s="313">
        <v>303</v>
      </c>
      <c r="G58" s="312" t="s">
        <v>47</v>
      </c>
      <c r="H58" s="305" t="s">
        <v>53</v>
      </c>
      <c r="I58" s="305"/>
      <c r="J58" s="306" t="s">
        <v>52</v>
      </c>
      <c r="K58" s="312" t="s">
        <v>46</v>
      </c>
      <c r="L58" s="311">
        <v>0.20201813999999998</v>
      </c>
      <c r="M58" s="310">
        <v>0</v>
      </c>
      <c r="N58" s="311">
        <f>L58*(1+M58/100)</f>
        <v>0.20201813999999998</v>
      </c>
      <c r="O58" s="310">
        <v>52799.996846536509</v>
      </c>
      <c r="P58" s="307">
        <f>N58*O58</f>
        <v>10666.55715494317</v>
      </c>
      <c r="Q58" s="309">
        <v>1.0593999999999999</v>
      </c>
      <c r="R58" s="308">
        <f>N58*Q58</f>
        <v>0.21401801751599997</v>
      </c>
      <c r="S58" s="309"/>
      <c r="T58" s="308">
        <f>N58*S58</f>
        <v>0</v>
      </c>
      <c r="U58" s="307">
        <v>21</v>
      </c>
      <c r="V58" s="307">
        <f>P58*(U58/100)</f>
        <v>2239.9770025380653</v>
      </c>
      <c r="W58" s="307">
        <f>P58+V58</f>
        <v>12906.534157481236</v>
      </c>
      <c r="X58" s="306"/>
      <c r="Y58" s="305" t="s">
        <v>110</v>
      </c>
      <c r="Z58" s="305" t="s">
        <v>45</v>
      </c>
    </row>
    <row r="59" spans="6:26" s="314" customFormat="1" ht="11.25" hidden="1" outlineLevel="4">
      <c r="F59" s="323"/>
      <c r="G59" s="315"/>
      <c r="H59" s="315"/>
      <c r="I59" s="315"/>
      <c r="J59" s="316" t="s">
        <v>148</v>
      </c>
      <c r="K59" s="315"/>
      <c r="L59" s="322">
        <v>0</v>
      </c>
      <c r="M59" s="317"/>
      <c r="N59" s="321"/>
      <c r="O59" s="317"/>
      <c r="P59" s="320"/>
      <c r="Q59" s="319"/>
      <c r="R59" s="317"/>
      <c r="S59" s="317"/>
      <c r="T59" s="317"/>
      <c r="U59" s="318" t="s">
        <v>81</v>
      </c>
      <c r="V59" s="317"/>
      <c r="W59" s="317"/>
      <c r="X59" s="316"/>
      <c r="Y59" s="315"/>
      <c r="Z59" s="315"/>
    </row>
    <row r="60" spans="6:26" s="314" customFormat="1" ht="11.25" hidden="1" outlineLevel="4">
      <c r="F60" s="323"/>
      <c r="G60" s="315"/>
      <c r="H60" s="315"/>
      <c r="I60" s="315"/>
      <c r="J60" s="316" t="s">
        <v>149</v>
      </c>
      <c r="K60" s="315"/>
      <c r="L60" s="322">
        <v>0.20201813999999998</v>
      </c>
      <c r="M60" s="317"/>
      <c r="N60" s="321"/>
      <c r="O60" s="317"/>
      <c r="P60" s="320"/>
      <c r="Q60" s="319"/>
      <c r="R60" s="317"/>
      <c r="S60" s="317"/>
      <c r="T60" s="317"/>
      <c r="U60" s="318" t="s">
        <v>81</v>
      </c>
      <c r="V60" s="317"/>
      <c r="W60" s="317"/>
      <c r="X60" s="316"/>
      <c r="Y60" s="315"/>
      <c r="Z60" s="315"/>
    </row>
    <row r="61" spans="6:26" s="295" customFormat="1" ht="12.75" hidden="1" customHeight="1" outlineLevel="3">
      <c r="F61" s="303"/>
      <c r="G61" s="296"/>
      <c r="H61" s="296"/>
      <c r="I61" s="296"/>
      <c r="J61" s="302"/>
      <c r="K61" s="296"/>
      <c r="L61" s="301"/>
      <c r="M61" s="297"/>
      <c r="N61" s="301"/>
      <c r="O61" s="297"/>
      <c r="P61" s="300"/>
      <c r="Q61" s="299"/>
      <c r="R61" s="297"/>
      <c r="S61" s="297"/>
      <c r="T61" s="297"/>
      <c r="U61" s="298" t="s">
        <v>81</v>
      </c>
      <c r="V61" s="297"/>
      <c r="W61" s="297"/>
      <c r="X61" s="297"/>
      <c r="Y61" s="296"/>
      <c r="Z61" s="296"/>
    </row>
    <row r="62" spans="6:26" s="324" customFormat="1" ht="16.5" hidden="1" customHeight="1" outlineLevel="2">
      <c r="F62" s="333"/>
      <c r="G62" s="331"/>
      <c r="H62" s="332"/>
      <c r="I62" s="332"/>
      <c r="J62" s="332" t="s">
        <v>150</v>
      </c>
      <c r="K62" s="331"/>
      <c r="L62" s="330"/>
      <c r="M62" s="328"/>
      <c r="N62" s="330"/>
      <c r="O62" s="328"/>
      <c r="P62" s="265">
        <f>SUBTOTAL(9,P63:P74)</f>
        <v>210296.91011488406</v>
      </c>
      <c r="Q62" s="329"/>
      <c r="R62" s="266">
        <f>SUBTOTAL(9,R63:R74)</f>
        <v>24.169028535000002</v>
      </c>
      <c r="S62" s="328"/>
      <c r="T62" s="266">
        <f>SUBTOTAL(9,T63:T74)</f>
        <v>0</v>
      </c>
      <c r="U62" s="327" t="s">
        <v>81</v>
      </c>
      <c r="V62" s="265">
        <f>SUBTOTAL(9,V63:V74)</f>
        <v>44162.351124125656</v>
      </c>
      <c r="W62" s="265">
        <f>SUBTOTAL(9,W63:W74)</f>
        <v>254459.26123900971</v>
      </c>
      <c r="X62" s="326"/>
      <c r="Y62" s="325"/>
      <c r="Z62" s="325"/>
    </row>
    <row r="63" spans="6:26" s="304" customFormat="1" ht="24" hidden="1" outlineLevel="3">
      <c r="F63" s="313">
        <v>21</v>
      </c>
      <c r="G63" s="312" t="s">
        <v>47</v>
      </c>
      <c r="H63" s="305" t="s">
        <v>151</v>
      </c>
      <c r="I63" s="305"/>
      <c r="J63" s="306" t="s">
        <v>152</v>
      </c>
      <c r="K63" s="312" t="s">
        <v>51</v>
      </c>
      <c r="L63" s="311">
        <v>68.212500000000006</v>
      </c>
      <c r="M63" s="310">
        <v>0</v>
      </c>
      <c r="N63" s="311">
        <f>L63*(1+M63/100)</f>
        <v>68.212500000000006</v>
      </c>
      <c r="O63" s="310">
        <v>3008.2547056274402</v>
      </c>
      <c r="P63" s="307">
        <f>N63*O63</f>
        <v>205200.57410761178</v>
      </c>
      <c r="Q63" s="309">
        <v>0.34251999999999999</v>
      </c>
      <c r="R63" s="308">
        <f>N63*Q63</f>
        <v>23.364145500000003</v>
      </c>
      <c r="S63" s="309"/>
      <c r="T63" s="308">
        <f>N63*S63</f>
        <v>0</v>
      </c>
      <c r="U63" s="307">
        <v>21</v>
      </c>
      <c r="V63" s="307">
        <f>P63*(U63/100)</f>
        <v>43092.120562598473</v>
      </c>
      <c r="W63" s="307">
        <f>P63+V63</f>
        <v>248292.69467021024</v>
      </c>
      <c r="X63" s="306"/>
      <c r="Y63" s="305" t="s">
        <v>110</v>
      </c>
      <c r="Z63" s="305" t="s">
        <v>153</v>
      </c>
    </row>
    <row r="64" spans="6:26" s="314" customFormat="1" ht="11.25" hidden="1" outlineLevel="4">
      <c r="F64" s="323"/>
      <c r="G64" s="315"/>
      <c r="H64" s="315"/>
      <c r="I64" s="315"/>
      <c r="J64" s="316" t="s">
        <v>154</v>
      </c>
      <c r="K64" s="315"/>
      <c r="L64" s="322">
        <v>68.212500000000006</v>
      </c>
      <c r="M64" s="317"/>
      <c r="N64" s="321"/>
      <c r="O64" s="317"/>
      <c r="P64" s="320"/>
      <c r="Q64" s="319"/>
      <c r="R64" s="317"/>
      <c r="S64" s="317"/>
      <c r="T64" s="317"/>
      <c r="U64" s="318" t="s">
        <v>81</v>
      </c>
      <c r="V64" s="317"/>
      <c r="W64" s="317"/>
      <c r="X64" s="316"/>
      <c r="Y64" s="315"/>
      <c r="Z64" s="315"/>
    </row>
    <row r="65" spans="6:26" s="304" customFormat="1" ht="24" hidden="1" outlineLevel="3">
      <c r="F65" s="313">
        <v>24</v>
      </c>
      <c r="G65" s="312" t="s">
        <v>47</v>
      </c>
      <c r="H65" s="305" t="s">
        <v>155</v>
      </c>
      <c r="I65" s="305"/>
      <c r="J65" s="306" t="s">
        <v>156</v>
      </c>
      <c r="K65" s="312" t="s">
        <v>51</v>
      </c>
      <c r="L65" s="311">
        <v>1.0402499999999999</v>
      </c>
      <c r="M65" s="310">
        <v>0</v>
      </c>
      <c r="N65" s="311">
        <f>L65*(1+M65/100)</f>
        <v>1.0402499999999999</v>
      </c>
      <c r="O65" s="310">
        <v>1447.2905354320003</v>
      </c>
      <c r="P65" s="307">
        <f>N65*O65</f>
        <v>1505.5439794831382</v>
      </c>
      <c r="Q65" s="309">
        <v>0.26878000000000002</v>
      </c>
      <c r="R65" s="308">
        <f>N65*Q65</f>
        <v>0.279598395</v>
      </c>
      <c r="S65" s="309"/>
      <c r="T65" s="308">
        <f>N65*S65</f>
        <v>0</v>
      </c>
      <c r="U65" s="307">
        <v>21</v>
      </c>
      <c r="V65" s="307">
        <f>P65*(U65/100)</f>
        <v>316.164235691459</v>
      </c>
      <c r="W65" s="307">
        <f>P65+V65</f>
        <v>1821.7082151745972</v>
      </c>
      <c r="X65" s="306"/>
      <c r="Y65" s="305" t="s">
        <v>110</v>
      </c>
      <c r="Z65" s="305" t="s">
        <v>153</v>
      </c>
    </row>
    <row r="66" spans="6:26" s="314" customFormat="1" ht="11.25" hidden="1" outlineLevel="4">
      <c r="F66" s="323"/>
      <c r="G66" s="315"/>
      <c r="H66" s="315"/>
      <c r="I66" s="315"/>
      <c r="J66" s="316" t="s">
        <v>157</v>
      </c>
      <c r="K66" s="315"/>
      <c r="L66" s="322">
        <v>0</v>
      </c>
      <c r="M66" s="317"/>
      <c r="N66" s="321"/>
      <c r="O66" s="317"/>
      <c r="P66" s="320"/>
      <c r="Q66" s="319"/>
      <c r="R66" s="317"/>
      <c r="S66" s="317"/>
      <c r="T66" s="317"/>
      <c r="U66" s="318" t="s">
        <v>81</v>
      </c>
      <c r="V66" s="317"/>
      <c r="W66" s="317"/>
      <c r="X66" s="316"/>
      <c r="Y66" s="315"/>
      <c r="Z66" s="315"/>
    </row>
    <row r="67" spans="6:26" s="314" customFormat="1" ht="11.25" hidden="1" outlineLevel="4">
      <c r="F67" s="323"/>
      <c r="G67" s="315"/>
      <c r="H67" s="315"/>
      <c r="I67" s="315"/>
      <c r="J67" s="316" t="s">
        <v>158</v>
      </c>
      <c r="K67" s="315"/>
      <c r="L67" s="322">
        <v>1.0402499999999999</v>
      </c>
      <c r="M67" s="317"/>
      <c r="N67" s="321"/>
      <c r="O67" s="317"/>
      <c r="P67" s="320"/>
      <c r="Q67" s="319"/>
      <c r="R67" s="317"/>
      <c r="S67" s="317"/>
      <c r="T67" s="317"/>
      <c r="U67" s="318" t="s">
        <v>81</v>
      </c>
      <c r="V67" s="317"/>
      <c r="W67" s="317"/>
      <c r="X67" s="316"/>
      <c r="Y67" s="315"/>
      <c r="Z67" s="315"/>
    </row>
    <row r="68" spans="6:26" s="304" customFormat="1" ht="24" hidden="1" outlineLevel="3">
      <c r="F68" s="313">
        <v>25</v>
      </c>
      <c r="G68" s="312" t="s">
        <v>47</v>
      </c>
      <c r="H68" s="305" t="s">
        <v>159</v>
      </c>
      <c r="I68" s="305"/>
      <c r="J68" s="306" t="s">
        <v>160</v>
      </c>
      <c r="K68" s="312" t="s">
        <v>51</v>
      </c>
      <c r="L68" s="311">
        <v>2.0804999999999998</v>
      </c>
      <c r="M68" s="310">
        <v>0</v>
      </c>
      <c r="N68" s="311">
        <f>L68*(1+M68/100)</f>
        <v>2.0804999999999998</v>
      </c>
      <c r="O68" s="310">
        <v>974.54505377967996</v>
      </c>
      <c r="P68" s="307">
        <f>N68*O68</f>
        <v>2027.5409843886239</v>
      </c>
      <c r="Q68" s="309">
        <v>0.158</v>
      </c>
      <c r="R68" s="308">
        <f>N68*Q68</f>
        <v>0.32871899999999998</v>
      </c>
      <c r="S68" s="309"/>
      <c r="T68" s="308">
        <f>N68*S68</f>
        <v>0</v>
      </c>
      <c r="U68" s="307">
        <v>21</v>
      </c>
      <c r="V68" s="307">
        <f>P68*(U68/100)</f>
        <v>425.78360672161102</v>
      </c>
      <c r="W68" s="307">
        <f>P68+V68</f>
        <v>2453.3245911102349</v>
      </c>
      <c r="X68" s="306"/>
      <c r="Y68" s="305" t="s">
        <v>110</v>
      </c>
      <c r="Z68" s="305" t="s">
        <v>153</v>
      </c>
    </row>
    <row r="69" spans="6:26" s="314" customFormat="1" ht="11.25" hidden="1" outlineLevel="4">
      <c r="F69" s="323"/>
      <c r="G69" s="315"/>
      <c r="H69" s="315"/>
      <c r="I69" s="315"/>
      <c r="J69" s="316" t="s">
        <v>157</v>
      </c>
      <c r="K69" s="315"/>
      <c r="L69" s="322">
        <v>0</v>
      </c>
      <c r="M69" s="317"/>
      <c r="N69" s="321"/>
      <c r="O69" s="317"/>
      <c r="P69" s="320"/>
      <c r="Q69" s="319"/>
      <c r="R69" s="317"/>
      <c r="S69" s="317"/>
      <c r="T69" s="317"/>
      <c r="U69" s="318" t="s">
        <v>81</v>
      </c>
      <c r="V69" s="317"/>
      <c r="W69" s="317"/>
      <c r="X69" s="316"/>
      <c r="Y69" s="315"/>
      <c r="Z69" s="315"/>
    </row>
    <row r="70" spans="6:26" s="314" customFormat="1" ht="11.25" hidden="1" outlineLevel="4">
      <c r="F70" s="323"/>
      <c r="G70" s="315"/>
      <c r="H70" s="315"/>
      <c r="I70" s="315"/>
      <c r="J70" s="316" t="s">
        <v>161</v>
      </c>
      <c r="K70" s="315"/>
      <c r="L70" s="322">
        <v>2.0804999999999998</v>
      </c>
      <c r="M70" s="317"/>
      <c r="N70" s="321"/>
      <c r="O70" s="317"/>
      <c r="P70" s="320"/>
      <c r="Q70" s="319"/>
      <c r="R70" s="317"/>
      <c r="S70" s="317"/>
      <c r="T70" s="317"/>
      <c r="U70" s="318" t="s">
        <v>81</v>
      </c>
      <c r="V70" s="317"/>
      <c r="W70" s="317"/>
      <c r="X70" s="316"/>
      <c r="Y70" s="315"/>
      <c r="Z70" s="315"/>
    </row>
    <row r="71" spans="6:26" s="304" customFormat="1" ht="12" hidden="1" outlineLevel="3">
      <c r="F71" s="313">
        <v>26</v>
      </c>
      <c r="G71" s="312" t="s">
        <v>47</v>
      </c>
      <c r="H71" s="305" t="s">
        <v>162</v>
      </c>
      <c r="I71" s="305"/>
      <c r="J71" s="306" t="s">
        <v>163</v>
      </c>
      <c r="K71" s="312" t="s">
        <v>51</v>
      </c>
      <c r="L71" s="311">
        <v>2.0804999999999998</v>
      </c>
      <c r="M71" s="310">
        <v>0</v>
      </c>
      <c r="N71" s="311">
        <f>L71*(1+M71/100)</f>
        <v>2.0804999999999998</v>
      </c>
      <c r="O71" s="310">
        <v>751.38238087024001</v>
      </c>
      <c r="P71" s="307">
        <f>N71*O71</f>
        <v>1563.2510434005342</v>
      </c>
      <c r="Q71" s="309">
        <v>9.4479999999999995E-2</v>
      </c>
      <c r="R71" s="308">
        <f>N71*Q71</f>
        <v>0.19656563999999996</v>
      </c>
      <c r="S71" s="309"/>
      <c r="T71" s="308">
        <f>N71*S71</f>
        <v>0</v>
      </c>
      <c r="U71" s="307">
        <v>21</v>
      </c>
      <c r="V71" s="307">
        <f>P71*(U71/100)</f>
        <v>328.28271911411218</v>
      </c>
      <c r="W71" s="307">
        <f>P71+V71</f>
        <v>1891.5337625146462</v>
      </c>
      <c r="X71" s="306"/>
      <c r="Y71" s="305" t="s">
        <v>110</v>
      </c>
      <c r="Z71" s="305" t="s">
        <v>153</v>
      </c>
    </row>
    <row r="72" spans="6:26" s="314" customFormat="1" ht="11.25" hidden="1" outlineLevel="4">
      <c r="F72" s="323"/>
      <c r="G72" s="315"/>
      <c r="H72" s="315"/>
      <c r="I72" s="315"/>
      <c r="J72" s="316" t="s">
        <v>157</v>
      </c>
      <c r="K72" s="315"/>
      <c r="L72" s="322">
        <v>0</v>
      </c>
      <c r="M72" s="317"/>
      <c r="N72" s="321"/>
      <c r="O72" s="317"/>
      <c r="P72" s="320"/>
      <c r="Q72" s="319"/>
      <c r="R72" s="317"/>
      <c r="S72" s="317"/>
      <c r="T72" s="317"/>
      <c r="U72" s="318" t="s">
        <v>81</v>
      </c>
      <c r="V72" s="317"/>
      <c r="W72" s="317"/>
      <c r="X72" s="316"/>
      <c r="Y72" s="315"/>
      <c r="Z72" s="315"/>
    </row>
    <row r="73" spans="6:26" s="314" customFormat="1" ht="11.25" hidden="1" outlineLevel="4">
      <c r="F73" s="323"/>
      <c r="G73" s="315"/>
      <c r="H73" s="315"/>
      <c r="I73" s="315"/>
      <c r="J73" s="316" t="s">
        <v>161</v>
      </c>
      <c r="K73" s="315"/>
      <c r="L73" s="322">
        <v>2.0804999999999998</v>
      </c>
      <c r="M73" s="317"/>
      <c r="N73" s="321"/>
      <c r="O73" s="317"/>
      <c r="P73" s="320"/>
      <c r="Q73" s="319"/>
      <c r="R73" s="317"/>
      <c r="S73" s="317"/>
      <c r="T73" s="317"/>
      <c r="U73" s="318" t="s">
        <v>81</v>
      </c>
      <c r="V73" s="317"/>
      <c r="W73" s="317"/>
      <c r="X73" s="316"/>
      <c r="Y73" s="315"/>
      <c r="Z73" s="315"/>
    </row>
    <row r="74" spans="6:26" s="295" customFormat="1" ht="12.75" hidden="1" customHeight="1" outlineLevel="3">
      <c r="F74" s="303"/>
      <c r="G74" s="296"/>
      <c r="H74" s="296"/>
      <c r="I74" s="296"/>
      <c r="J74" s="302"/>
      <c r="K74" s="296"/>
      <c r="L74" s="301"/>
      <c r="M74" s="297"/>
      <c r="N74" s="301"/>
      <c r="O74" s="297"/>
      <c r="P74" s="300"/>
      <c r="Q74" s="299"/>
      <c r="R74" s="297"/>
      <c r="S74" s="297"/>
      <c r="T74" s="297"/>
      <c r="U74" s="298" t="s">
        <v>81</v>
      </c>
      <c r="V74" s="297"/>
      <c r="W74" s="297"/>
      <c r="X74" s="297"/>
      <c r="Y74" s="296"/>
      <c r="Z74" s="296"/>
    </row>
    <row r="75" spans="6:26" s="324" customFormat="1" ht="16.5" hidden="1" customHeight="1" outlineLevel="2">
      <c r="F75" s="333"/>
      <c r="G75" s="331"/>
      <c r="H75" s="332"/>
      <c r="I75" s="332"/>
      <c r="J75" s="332" t="s">
        <v>164</v>
      </c>
      <c r="K75" s="331"/>
      <c r="L75" s="330"/>
      <c r="M75" s="328"/>
      <c r="N75" s="330"/>
      <c r="O75" s="328"/>
      <c r="P75" s="265">
        <f>SUBTOTAL(9,P76:P81)</f>
        <v>4451.1357585958413</v>
      </c>
      <c r="Q75" s="329"/>
      <c r="R75" s="266">
        <f>SUBTOTAL(9,R76:R81)</f>
        <v>0.28676082749999998</v>
      </c>
      <c r="S75" s="328"/>
      <c r="T75" s="266">
        <f>SUBTOTAL(9,T76:T81)</f>
        <v>0</v>
      </c>
      <c r="U75" s="327" t="s">
        <v>81</v>
      </c>
      <c r="V75" s="265">
        <f>SUBTOTAL(9,V76:V81)</f>
        <v>934.73850930512663</v>
      </c>
      <c r="W75" s="265">
        <f>SUBTOTAL(9,W76:W81)</f>
        <v>5385.8742679009674</v>
      </c>
      <c r="X75" s="326"/>
      <c r="Y75" s="325"/>
      <c r="Z75" s="325"/>
    </row>
    <row r="76" spans="6:26" s="304" customFormat="1" ht="12" hidden="1" outlineLevel="3">
      <c r="F76" s="313">
        <v>59</v>
      </c>
      <c r="G76" s="312" t="s">
        <v>47</v>
      </c>
      <c r="H76" s="305" t="s">
        <v>165</v>
      </c>
      <c r="I76" s="305"/>
      <c r="J76" s="306" t="s">
        <v>166</v>
      </c>
      <c r="K76" s="312" t="s">
        <v>51</v>
      </c>
      <c r="L76" s="311">
        <v>7.2817499999999988</v>
      </c>
      <c r="M76" s="310">
        <v>0</v>
      </c>
      <c r="N76" s="311">
        <f>L76*(1+M76/100)</f>
        <v>7.2817499999999988</v>
      </c>
      <c r="O76" s="310">
        <v>361.02875852159997</v>
      </c>
      <c r="P76" s="307">
        <f>N76*O76</f>
        <v>2628.9211623646602</v>
      </c>
      <c r="Q76" s="309">
        <v>1.7330000000000002E-2</v>
      </c>
      <c r="R76" s="308">
        <f>N76*Q76</f>
        <v>0.12619272749999999</v>
      </c>
      <c r="S76" s="309"/>
      <c r="T76" s="308">
        <f>N76*S76</f>
        <v>0</v>
      </c>
      <c r="U76" s="307">
        <v>21</v>
      </c>
      <c r="V76" s="307">
        <f>P76*(U76/100)</f>
        <v>552.07344409657867</v>
      </c>
      <c r="W76" s="307">
        <f>P76+V76</f>
        <v>3180.9946064612386</v>
      </c>
      <c r="X76" s="306"/>
      <c r="Y76" s="305" t="s">
        <v>110</v>
      </c>
      <c r="Z76" s="305" t="s">
        <v>167</v>
      </c>
    </row>
    <row r="77" spans="6:26" s="314" customFormat="1" ht="11.25" hidden="1" outlineLevel="4">
      <c r="F77" s="323"/>
      <c r="G77" s="315"/>
      <c r="H77" s="315"/>
      <c r="I77" s="315"/>
      <c r="J77" s="316" t="s">
        <v>157</v>
      </c>
      <c r="K77" s="315"/>
      <c r="L77" s="322">
        <v>0</v>
      </c>
      <c r="M77" s="317"/>
      <c r="N77" s="321"/>
      <c r="O77" s="317"/>
      <c r="P77" s="320"/>
      <c r="Q77" s="319"/>
      <c r="R77" s="317"/>
      <c r="S77" s="317"/>
      <c r="T77" s="317"/>
      <c r="U77" s="318" t="s">
        <v>81</v>
      </c>
      <c r="V77" s="317"/>
      <c r="W77" s="317"/>
      <c r="X77" s="316"/>
      <c r="Y77" s="315"/>
      <c r="Z77" s="315"/>
    </row>
    <row r="78" spans="6:26" s="314" customFormat="1" ht="11.25" hidden="1" outlineLevel="4">
      <c r="F78" s="323"/>
      <c r="G78" s="315"/>
      <c r="H78" s="315"/>
      <c r="I78" s="315"/>
      <c r="J78" s="316" t="s">
        <v>168</v>
      </c>
      <c r="K78" s="315"/>
      <c r="L78" s="322">
        <v>7.2817499999999988</v>
      </c>
      <c r="M78" s="317"/>
      <c r="N78" s="321"/>
      <c r="O78" s="317"/>
      <c r="P78" s="320"/>
      <c r="Q78" s="319"/>
      <c r="R78" s="317"/>
      <c r="S78" s="317"/>
      <c r="T78" s="317"/>
      <c r="U78" s="318" t="s">
        <v>81</v>
      </c>
      <c r="V78" s="317"/>
      <c r="W78" s="317"/>
      <c r="X78" s="316"/>
      <c r="Y78" s="315"/>
      <c r="Z78" s="315"/>
    </row>
    <row r="79" spans="6:26" s="304" customFormat="1" ht="24" hidden="1" outlineLevel="3">
      <c r="F79" s="313">
        <v>60</v>
      </c>
      <c r="G79" s="312" t="s">
        <v>47</v>
      </c>
      <c r="H79" s="305" t="s">
        <v>169</v>
      </c>
      <c r="I79" s="305"/>
      <c r="J79" s="306" t="s">
        <v>170</v>
      </c>
      <c r="K79" s="312" t="s">
        <v>51</v>
      </c>
      <c r="L79" s="311">
        <v>21.846</v>
      </c>
      <c r="M79" s="310">
        <v>0</v>
      </c>
      <c r="N79" s="311">
        <f>L79*(1+M79/100)</f>
        <v>21.846</v>
      </c>
      <c r="O79" s="310">
        <v>83.411818924800002</v>
      </c>
      <c r="P79" s="307">
        <f>N79*O79</f>
        <v>1822.2145962311808</v>
      </c>
      <c r="Q79" s="309">
        <v>7.3499999999999998E-3</v>
      </c>
      <c r="R79" s="308">
        <f>N79*Q79</f>
        <v>0.16056809999999999</v>
      </c>
      <c r="S79" s="309"/>
      <c r="T79" s="308">
        <f>N79*S79</f>
        <v>0</v>
      </c>
      <c r="U79" s="307">
        <v>21</v>
      </c>
      <c r="V79" s="307">
        <f>P79*(U79/100)</f>
        <v>382.66506520854796</v>
      </c>
      <c r="W79" s="307">
        <f>P79+V79</f>
        <v>2204.8796614397288</v>
      </c>
      <c r="X79" s="306"/>
      <c r="Y79" s="305" t="s">
        <v>110</v>
      </c>
      <c r="Z79" s="305" t="s">
        <v>167</v>
      </c>
    </row>
    <row r="80" spans="6:26" s="314" customFormat="1" ht="11.25" hidden="1" outlineLevel="4">
      <c r="F80" s="323"/>
      <c r="G80" s="315"/>
      <c r="H80" s="315"/>
      <c r="I80" s="315"/>
      <c r="J80" s="316" t="s">
        <v>171</v>
      </c>
      <c r="K80" s="315"/>
      <c r="L80" s="322">
        <v>21.846</v>
      </c>
      <c r="M80" s="317"/>
      <c r="N80" s="321"/>
      <c r="O80" s="317"/>
      <c r="P80" s="320"/>
      <c r="Q80" s="319"/>
      <c r="R80" s="317"/>
      <c r="S80" s="317"/>
      <c r="T80" s="317"/>
      <c r="U80" s="318" t="s">
        <v>81</v>
      </c>
      <c r="V80" s="317"/>
      <c r="W80" s="317"/>
      <c r="X80" s="316"/>
      <c r="Y80" s="315"/>
      <c r="Z80" s="315"/>
    </row>
    <row r="81" spans="6:26" s="295" customFormat="1" ht="12.75" hidden="1" customHeight="1" outlineLevel="3">
      <c r="F81" s="303"/>
      <c r="G81" s="296"/>
      <c r="H81" s="296"/>
      <c r="I81" s="296"/>
      <c r="J81" s="302"/>
      <c r="K81" s="296"/>
      <c r="L81" s="301"/>
      <c r="M81" s="297"/>
      <c r="N81" s="301"/>
      <c r="O81" s="297"/>
      <c r="P81" s="300"/>
      <c r="Q81" s="299"/>
      <c r="R81" s="297"/>
      <c r="S81" s="297"/>
      <c r="T81" s="297"/>
      <c r="U81" s="298" t="s">
        <v>81</v>
      </c>
      <c r="V81" s="297"/>
      <c r="W81" s="297"/>
      <c r="X81" s="297"/>
      <c r="Y81" s="296"/>
      <c r="Z81" s="296"/>
    </row>
    <row r="82" spans="6:26" s="324" customFormat="1" ht="16.5" hidden="1" customHeight="1" outlineLevel="2">
      <c r="F82" s="333"/>
      <c r="G82" s="331"/>
      <c r="H82" s="332"/>
      <c r="I82" s="332"/>
      <c r="J82" s="332" t="s">
        <v>172</v>
      </c>
      <c r="K82" s="331"/>
      <c r="L82" s="330"/>
      <c r="M82" s="328"/>
      <c r="N82" s="330"/>
      <c r="O82" s="328"/>
      <c r="P82" s="265">
        <f>SUBTOTAL(9,P83:P134)</f>
        <v>7836.1342079427459</v>
      </c>
      <c r="Q82" s="329"/>
      <c r="R82" s="266">
        <f>SUBTOTAL(9,R83:R134)</f>
        <v>2.1592385741410562</v>
      </c>
      <c r="S82" s="328"/>
      <c r="T82" s="266">
        <f>SUBTOTAL(9,T83:T134)</f>
        <v>0</v>
      </c>
      <c r="U82" s="327" t="s">
        <v>81</v>
      </c>
      <c r="V82" s="265">
        <f>SUBTOTAL(9,V83:V134)</f>
        <v>1645.5881836679771</v>
      </c>
      <c r="W82" s="265">
        <f>SUBTOTAL(9,W83:W134)</f>
        <v>9481.7223916107232</v>
      </c>
      <c r="X82" s="326"/>
      <c r="Y82" s="325"/>
      <c r="Z82" s="325"/>
    </row>
    <row r="83" spans="6:26" s="304" customFormat="1" ht="24" hidden="1" outlineLevel="3">
      <c r="F83" s="313">
        <v>65</v>
      </c>
      <c r="G83" s="312" t="s">
        <v>47</v>
      </c>
      <c r="H83" s="305" t="s">
        <v>173</v>
      </c>
      <c r="I83" s="305"/>
      <c r="J83" s="306" t="s">
        <v>174</v>
      </c>
      <c r="K83" s="312" t="s">
        <v>50</v>
      </c>
      <c r="L83" s="311">
        <v>0.40443642499999999</v>
      </c>
      <c r="M83" s="310">
        <v>0</v>
      </c>
      <c r="N83" s="311">
        <f>L83*(1+M83/100)</f>
        <v>0.40443642499999999</v>
      </c>
      <c r="O83" s="310">
        <v>5119.1759879889614</v>
      </c>
      <c r="P83" s="307">
        <f>N83*O83</f>
        <v>2070.3812355280984</v>
      </c>
      <c r="Q83" s="309">
        <v>2.5018699999999998</v>
      </c>
      <c r="R83" s="308">
        <f>N83*Q83</f>
        <v>1.0118473586147498</v>
      </c>
      <c r="S83" s="309"/>
      <c r="T83" s="308">
        <f>N83*S83</f>
        <v>0</v>
      </c>
      <c r="U83" s="307">
        <v>21</v>
      </c>
      <c r="V83" s="307">
        <f>P83*(U83/100)</f>
        <v>434.78005946090065</v>
      </c>
      <c r="W83" s="307">
        <f>P83+V83</f>
        <v>2505.1612949889991</v>
      </c>
      <c r="X83" s="306"/>
      <c r="Y83" s="305" t="s">
        <v>110</v>
      </c>
      <c r="Z83" s="305" t="s">
        <v>175</v>
      </c>
    </row>
    <row r="84" spans="6:26" s="314" customFormat="1" ht="11.25" hidden="1" outlineLevel="4">
      <c r="F84" s="323"/>
      <c r="G84" s="315"/>
      <c r="H84" s="315"/>
      <c r="I84" s="315"/>
      <c r="J84" s="316" t="s">
        <v>123</v>
      </c>
      <c r="K84" s="315"/>
      <c r="L84" s="322">
        <v>0</v>
      </c>
      <c r="M84" s="317"/>
      <c r="N84" s="321"/>
      <c r="O84" s="317"/>
      <c r="P84" s="320"/>
      <c r="Q84" s="319"/>
      <c r="R84" s="317"/>
      <c r="S84" s="317"/>
      <c r="T84" s="317"/>
      <c r="U84" s="318" t="s">
        <v>81</v>
      </c>
      <c r="V84" s="317"/>
      <c r="W84" s="317"/>
      <c r="X84" s="316"/>
      <c r="Y84" s="315"/>
      <c r="Z84" s="315"/>
    </row>
    <row r="85" spans="6:26" s="314" customFormat="1" ht="11.25" hidden="1" outlineLevel="4">
      <c r="F85" s="323"/>
      <c r="G85" s="315"/>
      <c r="H85" s="315"/>
      <c r="I85" s="315"/>
      <c r="J85" s="316" t="s">
        <v>176</v>
      </c>
      <c r="K85" s="315"/>
      <c r="L85" s="322">
        <v>0</v>
      </c>
      <c r="M85" s="317"/>
      <c r="N85" s="321"/>
      <c r="O85" s="317"/>
      <c r="P85" s="320"/>
      <c r="Q85" s="319"/>
      <c r="R85" s="317"/>
      <c r="S85" s="317"/>
      <c r="T85" s="317"/>
      <c r="U85" s="318" t="s">
        <v>81</v>
      </c>
      <c r="V85" s="317"/>
      <c r="W85" s="317"/>
      <c r="X85" s="316"/>
      <c r="Y85" s="315"/>
      <c r="Z85" s="315"/>
    </row>
    <row r="86" spans="6:26" s="314" customFormat="1" ht="11.25" hidden="1" outlineLevel="4">
      <c r="F86" s="323"/>
      <c r="G86" s="315"/>
      <c r="H86" s="315"/>
      <c r="I86" s="315"/>
      <c r="J86" s="316" t="s">
        <v>177</v>
      </c>
      <c r="K86" s="315"/>
      <c r="L86" s="322">
        <v>0.28083282500000001</v>
      </c>
      <c r="M86" s="317"/>
      <c r="N86" s="321"/>
      <c r="O86" s="317"/>
      <c r="P86" s="320"/>
      <c r="Q86" s="319"/>
      <c r="R86" s="317"/>
      <c r="S86" s="317"/>
      <c r="T86" s="317"/>
      <c r="U86" s="318" t="s">
        <v>81</v>
      </c>
      <c r="V86" s="317"/>
      <c r="W86" s="317"/>
      <c r="X86" s="316"/>
      <c r="Y86" s="315"/>
      <c r="Z86" s="315"/>
    </row>
    <row r="87" spans="6:26" s="314" customFormat="1" ht="11.25" hidden="1" outlineLevel="4">
      <c r="F87" s="323"/>
      <c r="G87" s="315"/>
      <c r="H87" s="315"/>
      <c r="I87" s="315"/>
      <c r="J87" s="316" t="s">
        <v>178</v>
      </c>
      <c r="K87" s="315"/>
      <c r="L87" s="322">
        <v>0</v>
      </c>
      <c r="M87" s="317"/>
      <c r="N87" s="321"/>
      <c r="O87" s="317"/>
      <c r="P87" s="320"/>
      <c r="Q87" s="319"/>
      <c r="R87" s="317"/>
      <c r="S87" s="317"/>
      <c r="T87" s="317"/>
      <c r="U87" s="318" t="s">
        <v>81</v>
      </c>
      <c r="V87" s="317"/>
      <c r="W87" s="317"/>
      <c r="X87" s="316"/>
      <c r="Y87" s="315"/>
      <c r="Z87" s="315"/>
    </row>
    <row r="88" spans="6:26" s="314" customFormat="1" ht="11.25" hidden="1" outlineLevel="4">
      <c r="F88" s="323"/>
      <c r="G88" s="315"/>
      <c r="H88" s="315"/>
      <c r="I88" s="315"/>
      <c r="J88" s="316" t="s">
        <v>179</v>
      </c>
      <c r="K88" s="315"/>
      <c r="L88" s="322">
        <v>0.12360359999999998</v>
      </c>
      <c r="M88" s="317"/>
      <c r="N88" s="321"/>
      <c r="O88" s="317"/>
      <c r="P88" s="320"/>
      <c r="Q88" s="319"/>
      <c r="R88" s="317"/>
      <c r="S88" s="317"/>
      <c r="T88" s="317"/>
      <c r="U88" s="318" t="s">
        <v>81</v>
      </c>
      <c r="V88" s="317"/>
      <c r="W88" s="317"/>
      <c r="X88" s="316"/>
      <c r="Y88" s="315"/>
      <c r="Z88" s="315"/>
    </row>
    <row r="89" spans="6:26" s="304" customFormat="1" ht="12" hidden="1" outlineLevel="3">
      <c r="F89" s="313">
        <v>66</v>
      </c>
      <c r="G89" s="312" t="s">
        <v>47</v>
      </c>
      <c r="H89" s="305" t="s">
        <v>180</v>
      </c>
      <c r="I89" s="305"/>
      <c r="J89" s="306" t="s">
        <v>181</v>
      </c>
      <c r="K89" s="312" t="s">
        <v>50</v>
      </c>
      <c r="L89" s="311">
        <v>0.40400000000000003</v>
      </c>
      <c r="M89" s="310">
        <v>0</v>
      </c>
      <c r="N89" s="311">
        <f>L89*(1+M89/100)</f>
        <v>0.40400000000000003</v>
      </c>
      <c r="O89" s="310">
        <v>1275.1625426400001</v>
      </c>
      <c r="P89" s="307">
        <f>N89*O89</f>
        <v>515.16566722656012</v>
      </c>
      <c r="Q89" s="309"/>
      <c r="R89" s="308">
        <f>N89*Q89</f>
        <v>0</v>
      </c>
      <c r="S89" s="309"/>
      <c r="T89" s="308">
        <f>N89*S89</f>
        <v>0</v>
      </c>
      <c r="U89" s="307">
        <v>21</v>
      </c>
      <c r="V89" s="307">
        <f>P89*(U89/100)</f>
        <v>108.18479011757762</v>
      </c>
      <c r="W89" s="307">
        <f>P89+V89</f>
        <v>623.35045734413779</v>
      </c>
      <c r="X89" s="306"/>
      <c r="Y89" s="305" t="s">
        <v>110</v>
      </c>
      <c r="Z89" s="305" t="s">
        <v>175</v>
      </c>
    </row>
    <row r="90" spans="6:26" s="304" customFormat="1" ht="24" hidden="1" outlineLevel="3">
      <c r="F90" s="313">
        <v>67</v>
      </c>
      <c r="G90" s="312" t="s">
        <v>47</v>
      </c>
      <c r="H90" s="305" t="s">
        <v>182</v>
      </c>
      <c r="I90" s="305"/>
      <c r="J90" s="306" t="s">
        <v>183</v>
      </c>
      <c r="K90" s="312" t="s">
        <v>50</v>
      </c>
      <c r="L90" s="311">
        <v>0.40400000000000003</v>
      </c>
      <c r="M90" s="310">
        <v>0</v>
      </c>
      <c r="N90" s="311">
        <f>L90*(1+M90/100)</f>
        <v>0.40400000000000003</v>
      </c>
      <c r="O90" s="310">
        <v>387.27158702400004</v>
      </c>
      <c r="P90" s="307">
        <f>N90*O90</f>
        <v>156.45772115769603</v>
      </c>
      <c r="Q90" s="309"/>
      <c r="R90" s="308">
        <f>N90*Q90</f>
        <v>0</v>
      </c>
      <c r="S90" s="309"/>
      <c r="T90" s="308">
        <f>N90*S90</f>
        <v>0</v>
      </c>
      <c r="U90" s="307">
        <v>21</v>
      </c>
      <c r="V90" s="307">
        <f>P90*(U90/100)</f>
        <v>32.856121443116166</v>
      </c>
      <c r="W90" s="307">
        <f>P90+V90</f>
        <v>189.31384260081219</v>
      </c>
      <c r="X90" s="306"/>
      <c r="Y90" s="305" t="s">
        <v>110</v>
      </c>
      <c r="Z90" s="305" t="s">
        <v>175</v>
      </c>
    </row>
    <row r="91" spans="6:26" s="304" customFormat="1" ht="24" hidden="1" outlineLevel="3">
      <c r="F91" s="313">
        <v>68</v>
      </c>
      <c r="G91" s="312" t="s">
        <v>47</v>
      </c>
      <c r="H91" s="305" t="s">
        <v>184</v>
      </c>
      <c r="I91" s="305"/>
      <c r="J91" s="306" t="s">
        <v>185</v>
      </c>
      <c r="K91" s="312" t="s">
        <v>50</v>
      </c>
      <c r="L91" s="311">
        <v>0.2253145</v>
      </c>
      <c r="M91" s="310">
        <v>0</v>
      </c>
      <c r="N91" s="311">
        <f>L91*(1+M91/100)</f>
        <v>0.2253145</v>
      </c>
      <c r="O91" s="310">
        <v>5133.9364194529589</v>
      </c>
      <c r="P91" s="307">
        <f>N91*O91</f>
        <v>1156.7503173808336</v>
      </c>
      <c r="Q91" s="309">
        <v>2.5018699999999998</v>
      </c>
      <c r="R91" s="308">
        <f>N91*Q91</f>
        <v>0.56370758811499999</v>
      </c>
      <c r="S91" s="309"/>
      <c r="T91" s="308">
        <f>N91*S91</f>
        <v>0</v>
      </c>
      <c r="U91" s="307">
        <v>21</v>
      </c>
      <c r="V91" s="307">
        <f>P91*(U91/100)</f>
        <v>242.91756664997504</v>
      </c>
      <c r="W91" s="307">
        <f>P91+V91</f>
        <v>1399.6678840308086</v>
      </c>
      <c r="X91" s="306"/>
      <c r="Y91" s="305" t="s">
        <v>110</v>
      </c>
      <c r="Z91" s="305" t="s">
        <v>175</v>
      </c>
    </row>
    <row r="92" spans="6:26" s="314" customFormat="1" ht="11.25" hidden="1" outlineLevel="4">
      <c r="F92" s="323"/>
      <c r="G92" s="315"/>
      <c r="H92" s="315"/>
      <c r="I92" s="315"/>
      <c r="J92" s="316" t="s">
        <v>123</v>
      </c>
      <c r="K92" s="315"/>
      <c r="L92" s="322">
        <v>0</v>
      </c>
      <c r="M92" s="317"/>
      <c r="N92" s="321"/>
      <c r="O92" s="317"/>
      <c r="P92" s="320"/>
      <c r="Q92" s="319"/>
      <c r="R92" s="317"/>
      <c r="S92" s="317"/>
      <c r="T92" s="317"/>
      <c r="U92" s="318" t="s">
        <v>81</v>
      </c>
      <c r="V92" s="317"/>
      <c r="W92" s="317"/>
      <c r="X92" s="316"/>
      <c r="Y92" s="315"/>
      <c r="Z92" s="315"/>
    </row>
    <row r="93" spans="6:26" s="314" customFormat="1" ht="11.25" hidden="1" outlineLevel="4">
      <c r="F93" s="323"/>
      <c r="G93" s="315"/>
      <c r="H93" s="315"/>
      <c r="I93" s="315"/>
      <c r="J93" s="316" t="s">
        <v>186</v>
      </c>
      <c r="K93" s="315"/>
      <c r="L93" s="322">
        <v>0</v>
      </c>
      <c r="M93" s="317"/>
      <c r="N93" s="321"/>
      <c r="O93" s="317"/>
      <c r="P93" s="320"/>
      <c r="Q93" s="319"/>
      <c r="R93" s="317"/>
      <c r="S93" s="317"/>
      <c r="T93" s="317"/>
      <c r="U93" s="318" t="s">
        <v>81</v>
      </c>
      <c r="V93" s="317"/>
      <c r="W93" s="317"/>
      <c r="X93" s="316"/>
      <c r="Y93" s="315"/>
      <c r="Z93" s="315"/>
    </row>
    <row r="94" spans="6:26" s="314" customFormat="1" ht="11.25" hidden="1" outlineLevel="4">
      <c r="F94" s="323"/>
      <c r="G94" s="315"/>
      <c r="H94" s="315"/>
      <c r="I94" s="315"/>
      <c r="J94" s="316" t="s">
        <v>187</v>
      </c>
      <c r="K94" s="315"/>
      <c r="L94" s="322">
        <v>0.2253145</v>
      </c>
      <c r="M94" s="317"/>
      <c r="N94" s="321"/>
      <c r="O94" s="317"/>
      <c r="P94" s="320"/>
      <c r="Q94" s="319"/>
      <c r="R94" s="317"/>
      <c r="S94" s="317"/>
      <c r="T94" s="317"/>
      <c r="U94" s="318" t="s">
        <v>81</v>
      </c>
      <c r="V94" s="317"/>
      <c r="W94" s="317"/>
      <c r="X94" s="316"/>
      <c r="Y94" s="315"/>
      <c r="Z94" s="315"/>
    </row>
    <row r="95" spans="6:26" s="304" customFormat="1" ht="12" hidden="1" outlineLevel="3">
      <c r="F95" s="313">
        <v>69</v>
      </c>
      <c r="G95" s="312" t="s">
        <v>47</v>
      </c>
      <c r="H95" s="305" t="s">
        <v>188</v>
      </c>
      <c r="I95" s="305"/>
      <c r="J95" s="306" t="s">
        <v>189</v>
      </c>
      <c r="K95" s="312" t="s">
        <v>50</v>
      </c>
      <c r="L95" s="311">
        <v>0.22500000000000001</v>
      </c>
      <c r="M95" s="310">
        <v>0</v>
      </c>
      <c r="N95" s="311">
        <f>L95*(1+M95/100)</f>
        <v>0.22500000000000001</v>
      </c>
      <c r="O95" s="310">
        <v>637.58127132000004</v>
      </c>
      <c r="P95" s="307">
        <f>N95*O95</f>
        <v>143.455786047</v>
      </c>
      <c r="Q95" s="309"/>
      <c r="R95" s="308">
        <f>N95*Q95</f>
        <v>0</v>
      </c>
      <c r="S95" s="309"/>
      <c r="T95" s="308">
        <f>N95*S95</f>
        <v>0</v>
      </c>
      <c r="U95" s="307">
        <v>21</v>
      </c>
      <c r="V95" s="307">
        <f>P95*(U95/100)</f>
        <v>30.125715069870001</v>
      </c>
      <c r="W95" s="307">
        <f>P95+V95</f>
        <v>173.58150111687002</v>
      </c>
      <c r="X95" s="306"/>
      <c r="Y95" s="305" t="s">
        <v>110</v>
      </c>
      <c r="Z95" s="305" t="s">
        <v>175</v>
      </c>
    </row>
    <row r="96" spans="6:26" s="304" customFormat="1" ht="24" hidden="1" outlineLevel="3">
      <c r="F96" s="313">
        <v>70</v>
      </c>
      <c r="G96" s="312" t="s">
        <v>47</v>
      </c>
      <c r="H96" s="305" t="s">
        <v>190</v>
      </c>
      <c r="I96" s="305"/>
      <c r="J96" s="306" t="s">
        <v>191</v>
      </c>
      <c r="K96" s="312" t="s">
        <v>50</v>
      </c>
      <c r="L96" s="311">
        <v>0.22500000000000001</v>
      </c>
      <c r="M96" s="310">
        <v>0</v>
      </c>
      <c r="N96" s="311">
        <f>L96*(1+M96/100)</f>
        <v>0.22500000000000001</v>
      </c>
      <c r="O96" s="310">
        <v>193.63579351200002</v>
      </c>
      <c r="P96" s="307">
        <f>N96*O96</f>
        <v>43.568053540200005</v>
      </c>
      <c r="Q96" s="309"/>
      <c r="R96" s="308">
        <f>N96*Q96</f>
        <v>0</v>
      </c>
      <c r="S96" s="309"/>
      <c r="T96" s="308">
        <f>N96*S96</f>
        <v>0</v>
      </c>
      <c r="U96" s="307">
        <v>21</v>
      </c>
      <c r="V96" s="307">
        <f>P96*(U96/100)</f>
        <v>9.1492912434420006</v>
      </c>
      <c r="W96" s="307">
        <f>P96+V96</f>
        <v>52.717344783642005</v>
      </c>
      <c r="X96" s="306"/>
      <c r="Y96" s="305" t="s">
        <v>110</v>
      </c>
      <c r="Z96" s="305" t="s">
        <v>175</v>
      </c>
    </row>
    <row r="97" spans="6:26" s="304" customFormat="1" ht="24" hidden="1" outlineLevel="3">
      <c r="F97" s="313">
        <v>71</v>
      </c>
      <c r="G97" s="312" t="s">
        <v>47</v>
      </c>
      <c r="H97" s="305" t="s">
        <v>192</v>
      </c>
      <c r="I97" s="305"/>
      <c r="J97" s="306" t="s">
        <v>193</v>
      </c>
      <c r="K97" s="312" t="s">
        <v>50</v>
      </c>
      <c r="L97" s="311">
        <v>0.2098458</v>
      </c>
      <c r="M97" s="310">
        <v>0</v>
      </c>
      <c r="N97" s="311">
        <f>L97*(1+M97/100)</f>
        <v>0.2098458</v>
      </c>
      <c r="O97" s="310">
        <v>4682.8773530416802</v>
      </c>
      <c r="P97" s="307">
        <f>N97*O97</f>
        <v>982.68214445091382</v>
      </c>
      <c r="Q97" s="309">
        <v>2.5018699999999998</v>
      </c>
      <c r="R97" s="308">
        <f>N97*Q97</f>
        <v>0.525006911646</v>
      </c>
      <c r="S97" s="309"/>
      <c r="T97" s="308">
        <f>N97*S97</f>
        <v>0</v>
      </c>
      <c r="U97" s="307">
        <v>21</v>
      </c>
      <c r="V97" s="307">
        <f>P97*(U97/100)</f>
        <v>206.36325033469188</v>
      </c>
      <c r="W97" s="307">
        <f>P97+V97</f>
        <v>1189.0453947856058</v>
      </c>
      <c r="X97" s="306"/>
      <c r="Y97" s="305" t="s">
        <v>110</v>
      </c>
      <c r="Z97" s="305" t="s">
        <v>175</v>
      </c>
    </row>
    <row r="98" spans="6:26" s="314" customFormat="1" ht="11.25" hidden="1" outlineLevel="4">
      <c r="F98" s="323"/>
      <c r="G98" s="315"/>
      <c r="H98" s="315"/>
      <c r="I98" s="315"/>
      <c r="J98" s="316" t="s">
        <v>123</v>
      </c>
      <c r="K98" s="315"/>
      <c r="L98" s="322">
        <v>0</v>
      </c>
      <c r="M98" s="317"/>
      <c r="N98" s="321"/>
      <c r="O98" s="317"/>
      <c r="P98" s="320"/>
      <c r="Q98" s="319"/>
      <c r="R98" s="317"/>
      <c r="S98" s="317"/>
      <c r="T98" s="317"/>
      <c r="U98" s="318" t="s">
        <v>81</v>
      </c>
      <c r="V98" s="317"/>
      <c r="W98" s="317"/>
      <c r="X98" s="316"/>
      <c r="Y98" s="315"/>
      <c r="Z98" s="315"/>
    </row>
    <row r="99" spans="6:26" s="314" customFormat="1" ht="11.25" hidden="1" outlineLevel="4">
      <c r="F99" s="323"/>
      <c r="G99" s="315"/>
      <c r="H99" s="315"/>
      <c r="I99" s="315"/>
      <c r="J99" s="316" t="s">
        <v>194</v>
      </c>
      <c r="K99" s="315"/>
      <c r="L99" s="322">
        <v>0</v>
      </c>
      <c r="M99" s="317"/>
      <c r="N99" s="321"/>
      <c r="O99" s="317"/>
      <c r="P99" s="320"/>
      <c r="Q99" s="319"/>
      <c r="R99" s="317"/>
      <c r="S99" s="317"/>
      <c r="T99" s="317"/>
      <c r="U99" s="318" t="s">
        <v>81</v>
      </c>
      <c r="V99" s="317"/>
      <c r="W99" s="317"/>
      <c r="X99" s="316"/>
      <c r="Y99" s="315"/>
      <c r="Z99" s="315"/>
    </row>
    <row r="100" spans="6:26" s="314" customFormat="1" ht="11.25" hidden="1" outlineLevel="4">
      <c r="F100" s="323"/>
      <c r="G100" s="315"/>
      <c r="H100" s="315"/>
      <c r="I100" s="315"/>
      <c r="J100" s="316" t="s">
        <v>195</v>
      </c>
      <c r="K100" s="315"/>
      <c r="L100" s="322">
        <v>0.2098458</v>
      </c>
      <c r="M100" s="317"/>
      <c r="N100" s="321"/>
      <c r="O100" s="317"/>
      <c r="P100" s="320"/>
      <c r="Q100" s="319"/>
      <c r="R100" s="317"/>
      <c r="S100" s="317"/>
      <c r="T100" s="317"/>
      <c r="U100" s="318" t="s">
        <v>81</v>
      </c>
      <c r="V100" s="317"/>
      <c r="W100" s="317"/>
      <c r="X100" s="316"/>
      <c r="Y100" s="315"/>
      <c r="Z100" s="315"/>
    </row>
    <row r="101" spans="6:26" s="304" customFormat="1" ht="12" hidden="1" outlineLevel="3">
      <c r="F101" s="313">
        <v>72</v>
      </c>
      <c r="G101" s="312" t="s">
        <v>47</v>
      </c>
      <c r="H101" s="305" t="s">
        <v>196</v>
      </c>
      <c r="I101" s="305"/>
      <c r="J101" s="306" t="s">
        <v>197</v>
      </c>
      <c r="K101" s="312" t="s">
        <v>50</v>
      </c>
      <c r="L101" s="311">
        <v>0.21</v>
      </c>
      <c r="M101" s="310">
        <v>0</v>
      </c>
      <c r="N101" s="311">
        <f>L101*(1+M101/100)</f>
        <v>0.21</v>
      </c>
      <c r="O101" s="310">
        <v>318.79063566000002</v>
      </c>
      <c r="P101" s="307">
        <f>N101*O101</f>
        <v>66.946033488600008</v>
      </c>
      <c r="Q101" s="309"/>
      <c r="R101" s="308">
        <f>N101*Q101</f>
        <v>0</v>
      </c>
      <c r="S101" s="309"/>
      <c r="T101" s="308">
        <f>N101*S101</f>
        <v>0</v>
      </c>
      <c r="U101" s="307">
        <v>21</v>
      </c>
      <c r="V101" s="307">
        <f>P101*(U101/100)</f>
        <v>14.058667032606001</v>
      </c>
      <c r="W101" s="307">
        <f>P101+V101</f>
        <v>81.004700521206004</v>
      </c>
      <c r="X101" s="306"/>
      <c r="Y101" s="305" t="s">
        <v>110</v>
      </c>
      <c r="Z101" s="305" t="s">
        <v>175</v>
      </c>
    </row>
    <row r="102" spans="6:26" s="304" customFormat="1" ht="24" hidden="1" outlineLevel="3">
      <c r="F102" s="313">
        <v>73</v>
      </c>
      <c r="G102" s="312" t="s">
        <v>47</v>
      </c>
      <c r="H102" s="305" t="s">
        <v>198</v>
      </c>
      <c r="I102" s="305"/>
      <c r="J102" s="306" t="s">
        <v>199</v>
      </c>
      <c r="K102" s="312" t="s">
        <v>50</v>
      </c>
      <c r="L102" s="311">
        <v>0.21</v>
      </c>
      <c r="M102" s="310">
        <v>0</v>
      </c>
      <c r="N102" s="311">
        <f>L102*(1+M102/100)</f>
        <v>0.21</v>
      </c>
      <c r="O102" s="310">
        <v>96.81789675600001</v>
      </c>
      <c r="P102" s="307">
        <f>N102*O102</f>
        <v>20.331758318760002</v>
      </c>
      <c r="Q102" s="309"/>
      <c r="R102" s="308">
        <f>N102*Q102</f>
        <v>0</v>
      </c>
      <c r="S102" s="309"/>
      <c r="T102" s="308">
        <f>N102*S102</f>
        <v>0</v>
      </c>
      <c r="U102" s="307">
        <v>21</v>
      </c>
      <c r="V102" s="307">
        <f>P102*(U102/100)</f>
        <v>4.2696692469396007</v>
      </c>
      <c r="W102" s="307">
        <f>P102+V102</f>
        <v>24.601427565699602</v>
      </c>
      <c r="X102" s="306"/>
      <c r="Y102" s="305" t="s">
        <v>110</v>
      </c>
      <c r="Z102" s="305" t="s">
        <v>175</v>
      </c>
    </row>
    <row r="103" spans="6:26" s="304" customFormat="1" ht="12" hidden="1" outlineLevel="3">
      <c r="F103" s="313">
        <v>76</v>
      </c>
      <c r="G103" s="312" t="s">
        <v>47</v>
      </c>
      <c r="H103" s="305" t="s">
        <v>200</v>
      </c>
      <c r="I103" s="305"/>
      <c r="J103" s="306" t="s">
        <v>201</v>
      </c>
      <c r="K103" s="312" t="s">
        <v>46</v>
      </c>
      <c r="L103" s="311">
        <v>4.8562417799999993E-2</v>
      </c>
      <c r="M103" s="310">
        <v>0</v>
      </c>
      <c r="N103" s="311">
        <f>L103*(1+M103/100)</f>
        <v>4.8562417799999993E-2</v>
      </c>
      <c r="O103" s="310">
        <v>37380.789533759205</v>
      </c>
      <c r="P103" s="307">
        <f>N103*O103</f>
        <v>1815.3015190322815</v>
      </c>
      <c r="Q103" s="309">
        <v>1.06277</v>
      </c>
      <c r="R103" s="308">
        <f>N103*Q103</f>
        <v>5.1610680765305991E-2</v>
      </c>
      <c r="S103" s="309"/>
      <c r="T103" s="308">
        <f>N103*S103</f>
        <v>0</v>
      </c>
      <c r="U103" s="307">
        <v>21</v>
      </c>
      <c r="V103" s="307">
        <f>P103*(U103/100)</f>
        <v>381.21331899677909</v>
      </c>
      <c r="W103" s="307">
        <f>P103+V103</f>
        <v>2196.5148380290607</v>
      </c>
      <c r="X103" s="306"/>
      <c r="Y103" s="305" t="s">
        <v>110</v>
      </c>
      <c r="Z103" s="305" t="s">
        <v>175</v>
      </c>
    </row>
    <row r="104" spans="6:26" s="314" customFormat="1" ht="11.25" hidden="1" outlineLevel="4">
      <c r="F104" s="323"/>
      <c r="G104" s="315"/>
      <c r="H104" s="315"/>
      <c r="I104" s="315"/>
      <c r="J104" s="316" t="s">
        <v>123</v>
      </c>
      <c r="K104" s="315"/>
      <c r="L104" s="322">
        <v>0</v>
      </c>
      <c r="M104" s="317"/>
      <c r="N104" s="321"/>
      <c r="O104" s="317"/>
      <c r="P104" s="320"/>
      <c r="Q104" s="319"/>
      <c r="R104" s="317"/>
      <c r="S104" s="317"/>
      <c r="T104" s="317"/>
      <c r="U104" s="318" t="s">
        <v>81</v>
      </c>
      <c r="V104" s="317"/>
      <c r="W104" s="317"/>
      <c r="X104" s="316"/>
      <c r="Y104" s="315"/>
      <c r="Z104" s="315"/>
    </row>
    <row r="105" spans="6:26" s="314" customFormat="1" ht="11.25" hidden="1" outlineLevel="4">
      <c r="F105" s="323"/>
      <c r="G105" s="315"/>
      <c r="H105" s="315"/>
      <c r="I105" s="315"/>
      <c r="J105" s="316" t="s">
        <v>202</v>
      </c>
      <c r="K105" s="315"/>
      <c r="L105" s="322">
        <v>0</v>
      </c>
      <c r="M105" s="317"/>
      <c r="N105" s="321"/>
      <c r="O105" s="317"/>
      <c r="P105" s="320"/>
      <c r="Q105" s="319"/>
      <c r="R105" s="317"/>
      <c r="S105" s="317"/>
      <c r="T105" s="317"/>
      <c r="U105" s="318" t="s">
        <v>81</v>
      </c>
      <c r="V105" s="317"/>
      <c r="W105" s="317"/>
      <c r="X105" s="316"/>
      <c r="Y105" s="315"/>
      <c r="Z105" s="315"/>
    </row>
    <row r="106" spans="6:26" s="314" customFormat="1" ht="22.5" hidden="1" outlineLevel="4">
      <c r="F106" s="323"/>
      <c r="G106" s="315"/>
      <c r="H106" s="315"/>
      <c r="I106" s="315"/>
      <c r="J106" s="316" t="s">
        <v>203</v>
      </c>
      <c r="K106" s="315"/>
      <c r="L106" s="322">
        <v>1.91830422E-2</v>
      </c>
      <c r="M106" s="317"/>
      <c r="N106" s="321"/>
      <c r="O106" s="317"/>
      <c r="P106" s="320"/>
      <c r="Q106" s="319"/>
      <c r="R106" s="317"/>
      <c r="S106" s="317"/>
      <c r="T106" s="317"/>
      <c r="U106" s="318" t="s">
        <v>81</v>
      </c>
      <c r="V106" s="317"/>
      <c r="W106" s="317"/>
      <c r="X106" s="316"/>
      <c r="Y106" s="315"/>
      <c r="Z106" s="315"/>
    </row>
    <row r="107" spans="6:26" s="314" customFormat="1" ht="11.25" hidden="1" outlineLevel="4">
      <c r="F107" s="323"/>
      <c r="G107" s="315"/>
      <c r="H107" s="315"/>
      <c r="I107" s="315"/>
      <c r="J107" s="316" t="s">
        <v>204</v>
      </c>
      <c r="K107" s="315"/>
      <c r="L107" s="322">
        <v>0</v>
      </c>
      <c r="M107" s="317"/>
      <c r="N107" s="321"/>
      <c r="O107" s="317"/>
      <c r="P107" s="320"/>
      <c r="Q107" s="319"/>
      <c r="R107" s="317"/>
      <c r="S107" s="317"/>
      <c r="T107" s="317"/>
      <c r="U107" s="318" t="s">
        <v>81</v>
      </c>
      <c r="V107" s="317"/>
      <c r="W107" s="317"/>
      <c r="X107" s="316"/>
      <c r="Y107" s="315"/>
      <c r="Z107" s="315"/>
    </row>
    <row r="108" spans="6:26" s="314" customFormat="1" ht="11.25" hidden="1" outlineLevel="4">
      <c r="F108" s="323"/>
      <c r="G108" s="315"/>
      <c r="H108" s="315"/>
      <c r="I108" s="315"/>
      <c r="J108" s="316" t="s">
        <v>205</v>
      </c>
      <c r="K108" s="315"/>
      <c r="L108" s="322">
        <v>6.8599997999999997E-3</v>
      </c>
      <c r="M108" s="317"/>
      <c r="N108" s="321"/>
      <c r="O108" s="317"/>
      <c r="P108" s="320"/>
      <c r="Q108" s="319"/>
      <c r="R108" s="317"/>
      <c r="S108" s="317"/>
      <c r="T108" s="317"/>
      <c r="U108" s="318" t="s">
        <v>81</v>
      </c>
      <c r="V108" s="317"/>
      <c r="W108" s="317"/>
      <c r="X108" s="316"/>
      <c r="Y108" s="315"/>
      <c r="Z108" s="315"/>
    </row>
    <row r="109" spans="6:26" s="314" customFormat="1" ht="11.25" hidden="1" outlineLevel="4">
      <c r="F109" s="323"/>
      <c r="G109" s="315"/>
      <c r="H109" s="315"/>
      <c r="I109" s="315"/>
      <c r="J109" s="316" t="s">
        <v>206</v>
      </c>
      <c r="K109" s="315"/>
      <c r="L109" s="322">
        <v>0</v>
      </c>
      <c r="M109" s="317"/>
      <c r="N109" s="321"/>
      <c r="O109" s="317"/>
      <c r="P109" s="320"/>
      <c r="Q109" s="319"/>
      <c r="R109" s="317"/>
      <c r="S109" s="317"/>
      <c r="T109" s="317"/>
      <c r="U109" s="318" t="s">
        <v>81</v>
      </c>
      <c r="V109" s="317"/>
      <c r="W109" s="317"/>
      <c r="X109" s="316"/>
      <c r="Y109" s="315"/>
      <c r="Z109" s="315"/>
    </row>
    <row r="110" spans="6:26" s="314" customFormat="1" ht="11.25" hidden="1" outlineLevel="4">
      <c r="F110" s="323"/>
      <c r="G110" s="315"/>
      <c r="H110" s="315"/>
      <c r="I110" s="315"/>
      <c r="J110" s="316" t="s">
        <v>207</v>
      </c>
      <c r="K110" s="315"/>
      <c r="L110" s="322">
        <v>1.2166982999999999E-2</v>
      </c>
      <c r="M110" s="317"/>
      <c r="N110" s="321"/>
      <c r="O110" s="317"/>
      <c r="P110" s="320"/>
      <c r="Q110" s="319"/>
      <c r="R110" s="317"/>
      <c r="S110" s="317"/>
      <c r="T110" s="317"/>
      <c r="U110" s="318" t="s">
        <v>81</v>
      </c>
      <c r="V110" s="317"/>
      <c r="W110" s="317"/>
      <c r="X110" s="316"/>
      <c r="Y110" s="315"/>
      <c r="Z110" s="315"/>
    </row>
    <row r="111" spans="6:26" s="314" customFormat="1" ht="11.25" hidden="1" outlineLevel="4">
      <c r="F111" s="323"/>
      <c r="G111" s="315"/>
      <c r="H111" s="315"/>
      <c r="I111" s="315"/>
      <c r="J111" s="316" t="s">
        <v>208</v>
      </c>
      <c r="K111" s="315"/>
      <c r="L111" s="322">
        <v>0</v>
      </c>
      <c r="M111" s="317"/>
      <c r="N111" s="321"/>
      <c r="O111" s="317"/>
      <c r="P111" s="320"/>
      <c r="Q111" s="319"/>
      <c r="R111" s="317"/>
      <c r="S111" s="317"/>
      <c r="T111" s="317"/>
      <c r="U111" s="318" t="s">
        <v>81</v>
      </c>
      <c r="V111" s="317"/>
      <c r="W111" s="317"/>
      <c r="X111" s="316"/>
      <c r="Y111" s="315"/>
      <c r="Z111" s="315"/>
    </row>
    <row r="112" spans="6:26" s="314" customFormat="1" ht="11.25" hidden="1" outlineLevel="4">
      <c r="F112" s="323"/>
      <c r="G112" s="315"/>
      <c r="H112" s="315"/>
      <c r="I112" s="315"/>
      <c r="J112" s="316" t="s">
        <v>209</v>
      </c>
      <c r="K112" s="315"/>
      <c r="L112" s="322">
        <v>1.03523928E-2</v>
      </c>
      <c r="M112" s="317"/>
      <c r="N112" s="321"/>
      <c r="O112" s="317"/>
      <c r="P112" s="320"/>
      <c r="Q112" s="319"/>
      <c r="R112" s="317"/>
      <c r="S112" s="317"/>
      <c r="T112" s="317"/>
      <c r="U112" s="318" t="s">
        <v>81</v>
      </c>
      <c r="V112" s="317"/>
      <c r="W112" s="317"/>
      <c r="X112" s="316"/>
      <c r="Y112" s="315"/>
      <c r="Z112" s="315"/>
    </row>
    <row r="113" spans="6:26" s="304" customFormat="1" ht="12" hidden="1" outlineLevel="3">
      <c r="F113" s="313">
        <v>77</v>
      </c>
      <c r="G113" s="312" t="s">
        <v>47</v>
      </c>
      <c r="H113" s="305" t="s">
        <v>210</v>
      </c>
      <c r="I113" s="305"/>
      <c r="J113" s="306" t="s">
        <v>211</v>
      </c>
      <c r="K113" s="312" t="s">
        <v>51</v>
      </c>
      <c r="L113" s="311">
        <v>9.2845049999999993</v>
      </c>
      <c r="M113" s="310">
        <v>0</v>
      </c>
      <c r="N113" s="311">
        <f>L113*(1+M113/100)</f>
        <v>9.2845049999999993</v>
      </c>
      <c r="O113" s="310">
        <v>20.047377546</v>
      </c>
      <c r="P113" s="307">
        <f>N113*O113</f>
        <v>186.12997706272472</v>
      </c>
      <c r="Q113" s="309">
        <v>1.2999999999999999E-4</v>
      </c>
      <c r="R113" s="308">
        <f>N113*Q113</f>
        <v>1.2069856499999998E-3</v>
      </c>
      <c r="S113" s="309"/>
      <c r="T113" s="308">
        <f>N113*S113</f>
        <v>0</v>
      </c>
      <c r="U113" s="307">
        <v>21</v>
      </c>
      <c r="V113" s="307">
        <f>P113*(U113/100)</f>
        <v>39.087295183172188</v>
      </c>
      <c r="W113" s="307">
        <f>P113+V113</f>
        <v>225.21727224589691</v>
      </c>
      <c r="X113" s="306"/>
      <c r="Y113" s="305" t="s">
        <v>110</v>
      </c>
      <c r="Z113" s="305" t="s">
        <v>175</v>
      </c>
    </row>
    <row r="114" spans="6:26" s="314" customFormat="1" ht="11.25" hidden="1" outlineLevel="4">
      <c r="F114" s="323"/>
      <c r="G114" s="315"/>
      <c r="H114" s="315"/>
      <c r="I114" s="315"/>
      <c r="J114" s="316" t="s">
        <v>123</v>
      </c>
      <c r="K114" s="315"/>
      <c r="L114" s="322">
        <v>0</v>
      </c>
      <c r="M114" s="317"/>
      <c r="N114" s="321"/>
      <c r="O114" s="317"/>
      <c r="P114" s="320"/>
      <c r="Q114" s="319"/>
      <c r="R114" s="317"/>
      <c r="S114" s="317"/>
      <c r="T114" s="317"/>
      <c r="U114" s="318" t="s">
        <v>81</v>
      </c>
      <c r="V114" s="317"/>
      <c r="W114" s="317"/>
      <c r="X114" s="316"/>
      <c r="Y114" s="315"/>
      <c r="Z114" s="315"/>
    </row>
    <row r="115" spans="6:26" s="314" customFormat="1" ht="11.25" hidden="1" outlineLevel="4">
      <c r="F115" s="323"/>
      <c r="G115" s="315"/>
      <c r="H115" s="315"/>
      <c r="I115" s="315"/>
      <c r="J115" s="316" t="s">
        <v>176</v>
      </c>
      <c r="K115" s="315"/>
      <c r="L115" s="322">
        <v>0</v>
      </c>
      <c r="M115" s="317"/>
      <c r="N115" s="321"/>
      <c r="O115" s="317"/>
      <c r="P115" s="320"/>
      <c r="Q115" s="319"/>
      <c r="R115" s="317"/>
      <c r="S115" s="317"/>
      <c r="T115" s="317"/>
      <c r="U115" s="318" t="s">
        <v>81</v>
      </c>
      <c r="V115" s="317"/>
      <c r="W115" s="317"/>
      <c r="X115" s="316"/>
      <c r="Y115" s="315"/>
      <c r="Z115" s="315"/>
    </row>
    <row r="116" spans="6:26" s="314" customFormat="1" ht="11.25" hidden="1" outlineLevel="4">
      <c r="F116" s="323"/>
      <c r="G116" s="315"/>
      <c r="H116" s="315"/>
      <c r="I116" s="315"/>
      <c r="J116" s="316" t="s">
        <v>212</v>
      </c>
      <c r="K116" s="315"/>
      <c r="L116" s="322">
        <v>4.3205049999999998</v>
      </c>
      <c r="M116" s="317"/>
      <c r="N116" s="321"/>
      <c r="O116" s="317"/>
      <c r="P116" s="320"/>
      <c r="Q116" s="319"/>
      <c r="R116" s="317"/>
      <c r="S116" s="317"/>
      <c r="T116" s="317"/>
      <c r="U116" s="318" t="s">
        <v>81</v>
      </c>
      <c r="V116" s="317"/>
      <c r="W116" s="317"/>
      <c r="X116" s="316"/>
      <c r="Y116" s="315"/>
      <c r="Z116" s="315"/>
    </row>
    <row r="117" spans="6:26" s="314" customFormat="1" ht="11.25" hidden="1" outlineLevel="4">
      <c r="F117" s="323"/>
      <c r="G117" s="315"/>
      <c r="H117" s="315"/>
      <c r="I117" s="315"/>
      <c r="J117" s="316" t="s">
        <v>178</v>
      </c>
      <c r="K117" s="315"/>
      <c r="L117" s="322">
        <v>0</v>
      </c>
      <c r="M117" s="317"/>
      <c r="N117" s="321"/>
      <c r="O117" s="317"/>
      <c r="P117" s="320"/>
      <c r="Q117" s="319"/>
      <c r="R117" s="317"/>
      <c r="S117" s="317"/>
      <c r="T117" s="317"/>
      <c r="U117" s="318" t="s">
        <v>81</v>
      </c>
      <c r="V117" s="317"/>
      <c r="W117" s="317"/>
      <c r="X117" s="316"/>
      <c r="Y117" s="315"/>
      <c r="Z117" s="315"/>
    </row>
    <row r="118" spans="6:26" s="314" customFormat="1" ht="11.25" hidden="1" outlineLevel="4">
      <c r="F118" s="323"/>
      <c r="G118" s="315"/>
      <c r="H118" s="315"/>
      <c r="I118" s="315"/>
      <c r="J118" s="316" t="s">
        <v>213</v>
      </c>
      <c r="K118" s="315"/>
      <c r="L118" s="322">
        <v>1.5450449999999998</v>
      </c>
      <c r="M118" s="317"/>
      <c r="N118" s="321"/>
      <c r="O118" s="317"/>
      <c r="P118" s="320"/>
      <c r="Q118" s="319"/>
      <c r="R118" s="317"/>
      <c r="S118" s="317"/>
      <c r="T118" s="317"/>
      <c r="U118" s="318" t="s">
        <v>81</v>
      </c>
      <c r="V118" s="317"/>
      <c r="W118" s="317"/>
      <c r="X118" s="316"/>
      <c r="Y118" s="315"/>
      <c r="Z118" s="315"/>
    </row>
    <row r="119" spans="6:26" s="314" customFormat="1" ht="11.25" hidden="1" outlineLevel="4">
      <c r="F119" s="323"/>
      <c r="G119" s="315"/>
      <c r="H119" s="315"/>
      <c r="I119" s="315"/>
      <c r="J119" s="316" t="s">
        <v>186</v>
      </c>
      <c r="K119" s="315"/>
      <c r="L119" s="322">
        <v>0</v>
      </c>
      <c r="M119" s="317"/>
      <c r="N119" s="321"/>
      <c r="O119" s="317"/>
      <c r="P119" s="320"/>
      <c r="Q119" s="319"/>
      <c r="R119" s="317"/>
      <c r="S119" s="317"/>
      <c r="T119" s="317"/>
      <c r="U119" s="318" t="s">
        <v>81</v>
      </c>
      <c r="V119" s="317"/>
      <c r="W119" s="317"/>
      <c r="X119" s="316"/>
      <c r="Y119" s="315"/>
      <c r="Z119" s="315"/>
    </row>
    <row r="120" spans="6:26" s="314" customFormat="1" ht="11.25" hidden="1" outlineLevel="4">
      <c r="F120" s="323"/>
      <c r="G120" s="315"/>
      <c r="H120" s="315"/>
      <c r="I120" s="315"/>
      <c r="J120" s="316" t="s">
        <v>214</v>
      </c>
      <c r="K120" s="315"/>
      <c r="L120" s="322">
        <v>2.253145</v>
      </c>
      <c r="M120" s="317"/>
      <c r="N120" s="321"/>
      <c r="O120" s="317"/>
      <c r="P120" s="320"/>
      <c r="Q120" s="319"/>
      <c r="R120" s="317"/>
      <c r="S120" s="317"/>
      <c r="T120" s="317"/>
      <c r="U120" s="318" t="s">
        <v>81</v>
      </c>
      <c r="V120" s="317"/>
      <c r="W120" s="317"/>
      <c r="X120" s="316"/>
      <c r="Y120" s="315"/>
      <c r="Z120" s="315"/>
    </row>
    <row r="121" spans="6:26" s="314" customFormat="1" ht="11.25" hidden="1" outlineLevel="4">
      <c r="F121" s="323"/>
      <c r="G121" s="315"/>
      <c r="H121" s="315"/>
      <c r="I121" s="315"/>
      <c r="J121" s="316" t="s">
        <v>194</v>
      </c>
      <c r="K121" s="315"/>
      <c r="L121" s="322">
        <v>0</v>
      </c>
      <c r="M121" s="317"/>
      <c r="N121" s="321"/>
      <c r="O121" s="317"/>
      <c r="P121" s="320"/>
      <c r="Q121" s="319"/>
      <c r="R121" s="317"/>
      <c r="S121" s="317"/>
      <c r="T121" s="317"/>
      <c r="U121" s="318" t="s">
        <v>81</v>
      </c>
      <c r="V121" s="317"/>
      <c r="W121" s="317"/>
      <c r="X121" s="316"/>
      <c r="Y121" s="315"/>
      <c r="Z121" s="315"/>
    </row>
    <row r="122" spans="6:26" s="314" customFormat="1" ht="11.25" hidden="1" outlineLevel="4">
      <c r="F122" s="323"/>
      <c r="G122" s="315"/>
      <c r="H122" s="315"/>
      <c r="I122" s="315"/>
      <c r="J122" s="316" t="s">
        <v>215</v>
      </c>
      <c r="K122" s="315"/>
      <c r="L122" s="322">
        <v>1.16581</v>
      </c>
      <c r="M122" s="317"/>
      <c r="N122" s="321"/>
      <c r="O122" s="317"/>
      <c r="P122" s="320"/>
      <c r="Q122" s="319"/>
      <c r="R122" s="317"/>
      <c r="S122" s="317"/>
      <c r="T122" s="317"/>
      <c r="U122" s="318" t="s">
        <v>81</v>
      </c>
      <c r="V122" s="317"/>
      <c r="W122" s="317"/>
      <c r="X122" s="316"/>
      <c r="Y122" s="315"/>
      <c r="Z122" s="315"/>
    </row>
    <row r="123" spans="6:26" s="304" customFormat="1" ht="12" hidden="1" outlineLevel="3">
      <c r="F123" s="313">
        <v>78</v>
      </c>
      <c r="G123" s="312" t="s">
        <v>47</v>
      </c>
      <c r="H123" s="305" t="s">
        <v>216</v>
      </c>
      <c r="I123" s="305"/>
      <c r="J123" s="306" t="s">
        <v>217</v>
      </c>
      <c r="K123" s="312" t="s">
        <v>51</v>
      </c>
      <c r="L123" s="311">
        <v>17.754694999999998</v>
      </c>
      <c r="M123" s="310">
        <v>0</v>
      </c>
      <c r="N123" s="311">
        <f>L123*(1+M123/100)</f>
        <v>17.754694999999998</v>
      </c>
      <c r="O123" s="310">
        <v>38.241377546000002</v>
      </c>
      <c r="P123" s="307">
        <f>N123*O123</f>
        <v>678.96399470907841</v>
      </c>
      <c r="Q123" s="309">
        <v>3.3E-4</v>
      </c>
      <c r="R123" s="308">
        <f>N123*Q123</f>
        <v>5.8590493499999993E-3</v>
      </c>
      <c r="S123" s="309"/>
      <c r="T123" s="308">
        <f>N123*S123</f>
        <v>0</v>
      </c>
      <c r="U123" s="307">
        <v>21</v>
      </c>
      <c r="V123" s="307">
        <f>P123*(U123/100)</f>
        <v>142.58243888890647</v>
      </c>
      <c r="W123" s="307">
        <f>P123+V123</f>
        <v>821.5464335979849</v>
      </c>
      <c r="X123" s="306"/>
      <c r="Y123" s="305" t="s">
        <v>110</v>
      </c>
      <c r="Z123" s="305" t="s">
        <v>175</v>
      </c>
    </row>
    <row r="124" spans="6:26" s="314" customFormat="1" ht="11.25" hidden="1" outlineLevel="4">
      <c r="F124" s="323"/>
      <c r="G124" s="315"/>
      <c r="H124" s="315"/>
      <c r="I124" s="315"/>
      <c r="J124" s="316" t="s">
        <v>123</v>
      </c>
      <c r="K124" s="315"/>
      <c r="L124" s="322">
        <v>0</v>
      </c>
      <c r="M124" s="317"/>
      <c r="N124" s="321"/>
      <c r="O124" s="317"/>
      <c r="P124" s="320"/>
      <c r="Q124" s="319"/>
      <c r="R124" s="317"/>
      <c r="S124" s="317"/>
      <c r="T124" s="317"/>
      <c r="U124" s="318" t="s">
        <v>81</v>
      </c>
      <c r="V124" s="317"/>
      <c r="W124" s="317"/>
      <c r="X124" s="316"/>
      <c r="Y124" s="315"/>
      <c r="Z124" s="315"/>
    </row>
    <row r="125" spans="6:26" s="314" customFormat="1" ht="11.25" hidden="1" outlineLevel="4">
      <c r="F125" s="323"/>
      <c r="G125" s="315"/>
      <c r="H125" s="315"/>
      <c r="I125" s="315"/>
      <c r="J125" s="316" t="s">
        <v>218</v>
      </c>
      <c r="K125" s="315"/>
      <c r="L125" s="322">
        <v>0</v>
      </c>
      <c r="M125" s="317"/>
      <c r="N125" s="321"/>
      <c r="O125" s="317"/>
      <c r="P125" s="320"/>
      <c r="Q125" s="319"/>
      <c r="R125" s="317"/>
      <c r="S125" s="317"/>
      <c r="T125" s="317"/>
      <c r="U125" s="318" t="s">
        <v>81</v>
      </c>
      <c r="V125" s="317"/>
      <c r="W125" s="317"/>
      <c r="X125" s="316"/>
      <c r="Y125" s="315"/>
      <c r="Z125" s="315"/>
    </row>
    <row r="126" spans="6:26" s="314" customFormat="1" ht="11.25" hidden="1" outlineLevel="4">
      <c r="F126" s="323"/>
      <c r="G126" s="315"/>
      <c r="H126" s="315"/>
      <c r="I126" s="315"/>
      <c r="J126" s="316" t="s">
        <v>124</v>
      </c>
      <c r="K126" s="315"/>
      <c r="L126" s="322">
        <v>9.636000000000001</v>
      </c>
      <c r="M126" s="317"/>
      <c r="N126" s="321"/>
      <c r="O126" s="317"/>
      <c r="P126" s="320"/>
      <c r="Q126" s="319"/>
      <c r="R126" s="317"/>
      <c r="S126" s="317"/>
      <c r="T126" s="317"/>
      <c r="U126" s="318" t="s">
        <v>81</v>
      </c>
      <c r="V126" s="317"/>
      <c r="W126" s="317"/>
      <c r="X126" s="316"/>
      <c r="Y126" s="315"/>
      <c r="Z126" s="315"/>
    </row>
    <row r="127" spans="6:26" s="314" customFormat="1" ht="11.25" hidden="1" outlineLevel="4">
      <c r="F127" s="323"/>
      <c r="G127" s="315"/>
      <c r="H127" s="315"/>
      <c r="I127" s="315"/>
      <c r="J127" s="316" t="s">
        <v>219</v>
      </c>
      <c r="K127" s="315"/>
      <c r="L127" s="322">
        <v>0</v>
      </c>
      <c r="M127" s="317"/>
      <c r="N127" s="321"/>
      <c r="O127" s="317"/>
      <c r="P127" s="320"/>
      <c r="Q127" s="319"/>
      <c r="R127" s="317"/>
      <c r="S127" s="317"/>
      <c r="T127" s="317"/>
      <c r="U127" s="318" t="s">
        <v>81</v>
      </c>
      <c r="V127" s="317"/>
      <c r="W127" s="317"/>
      <c r="X127" s="316"/>
      <c r="Y127" s="315"/>
      <c r="Z127" s="315"/>
    </row>
    <row r="128" spans="6:26" s="314" customFormat="1" ht="11.25" hidden="1" outlineLevel="4">
      <c r="F128" s="323"/>
      <c r="G128" s="315"/>
      <c r="H128" s="315"/>
      <c r="I128" s="315"/>
      <c r="J128" s="316" t="s">
        <v>176</v>
      </c>
      <c r="K128" s="315"/>
      <c r="L128" s="322">
        <v>0</v>
      </c>
      <c r="M128" s="317"/>
      <c r="N128" s="321"/>
      <c r="O128" s="317"/>
      <c r="P128" s="320"/>
      <c r="Q128" s="319"/>
      <c r="R128" s="317"/>
      <c r="S128" s="317"/>
      <c r="T128" s="317"/>
      <c r="U128" s="318" t="s">
        <v>81</v>
      </c>
      <c r="V128" s="317"/>
      <c r="W128" s="317"/>
      <c r="X128" s="316"/>
      <c r="Y128" s="315"/>
      <c r="Z128" s="315"/>
    </row>
    <row r="129" spans="6:26" s="314" customFormat="1" ht="11.25" hidden="1" outlineLevel="4">
      <c r="F129" s="323"/>
      <c r="G129" s="315"/>
      <c r="H129" s="315"/>
      <c r="I129" s="315"/>
      <c r="J129" s="316" t="s">
        <v>212</v>
      </c>
      <c r="K129" s="315"/>
      <c r="L129" s="322">
        <v>4.3205049999999998</v>
      </c>
      <c r="M129" s="317"/>
      <c r="N129" s="321"/>
      <c r="O129" s="317"/>
      <c r="P129" s="320"/>
      <c r="Q129" s="319"/>
      <c r="R129" s="317"/>
      <c r="S129" s="317"/>
      <c r="T129" s="317"/>
      <c r="U129" s="318" t="s">
        <v>81</v>
      </c>
      <c r="V129" s="317"/>
      <c r="W129" s="317"/>
      <c r="X129" s="316"/>
      <c r="Y129" s="315"/>
      <c r="Z129" s="315"/>
    </row>
    <row r="130" spans="6:26" s="314" customFormat="1" ht="11.25" hidden="1" outlineLevel="4">
      <c r="F130" s="323"/>
      <c r="G130" s="315"/>
      <c r="H130" s="315"/>
      <c r="I130" s="315"/>
      <c r="J130" s="316" t="s">
        <v>178</v>
      </c>
      <c r="K130" s="315"/>
      <c r="L130" s="322">
        <v>0</v>
      </c>
      <c r="M130" s="317"/>
      <c r="N130" s="321"/>
      <c r="O130" s="317"/>
      <c r="P130" s="320"/>
      <c r="Q130" s="319"/>
      <c r="R130" s="317"/>
      <c r="S130" s="317"/>
      <c r="T130" s="317"/>
      <c r="U130" s="318" t="s">
        <v>81</v>
      </c>
      <c r="V130" s="317"/>
      <c r="W130" s="317"/>
      <c r="X130" s="316"/>
      <c r="Y130" s="315"/>
      <c r="Z130" s="315"/>
    </row>
    <row r="131" spans="6:26" s="314" customFormat="1" ht="11.25" hidden="1" outlineLevel="4">
      <c r="F131" s="323"/>
      <c r="G131" s="315"/>
      <c r="H131" s="315"/>
      <c r="I131" s="315"/>
      <c r="J131" s="316" t="s">
        <v>213</v>
      </c>
      <c r="K131" s="315"/>
      <c r="L131" s="322">
        <v>1.5450449999999998</v>
      </c>
      <c r="M131" s="317"/>
      <c r="N131" s="321"/>
      <c r="O131" s="317"/>
      <c r="P131" s="320"/>
      <c r="Q131" s="319"/>
      <c r="R131" s="317"/>
      <c r="S131" s="317"/>
      <c r="T131" s="317"/>
      <c r="U131" s="318" t="s">
        <v>81</v>
      </c>
      <c r="V131" s="317"/>
      <c r="W131" s="317"/>
      <c r="X131" s="316"/>
      <c r="Y131" s="315"/>
      <c r="Z131" s="315"/>
    </row>
    <row r="132" spans="6:26" s="314" customFormat="1" ht="11.25" hidden="1" outlineLevel="4">
      <c r="F132" s="323"/>
      <c r="G132" s="315"/>
      <c r="H132" s="315"/>
      <c r="I132" s="315"/>
      <c r="J132" s="316" t="s">
        <v>186</v>
      </c>
      <c r="K132" s="315"/>
      <c r="L132" s="322">
        <v>0</v>
      </c>
      <c r="M132" s="317"/>
      <c r="N132" s="321"/>
      <c r="O132" s="317"/>
      <c r="P132" s="320"/>
      <c r="Q132" s="319"/>
      <c r="R132" s="317"/>
      <c r="S132" s="317"/>
      <c r="T132" s="317"/>
      <c r="U132" s="318" t="s">
        <v>81</v>
      </c>
      <c r="V132" s="317"/>
      <c r="W132" s="317"/>
      <c r="X132" s="316"/>
      <c r="Y132" s="315"/>
      <c r="Z132" s="315"/>
    </row>
    <row r="133" spans="6:26" s="314" customFormat="1" ht="11.25" hidden="1" outlineLevel="4">
      <c r="F133" s="323"/>
      <c r="G133" s="315"/>
      <c r="H133" s="315"/>
      <c r="I133" s="315"/>
      <c r="J133" s="316" t="s">
        <v>214</v>
      </c>
      <c r="K133" s="315"/>
      <c r="L133" s="322">
        <v>2.253145</v>
      </c>
      <c r="M133" s="317"/>
      <c r="N133" s="321"/>
      <c r="O133" s="317"/>
      <c r="P133" s="320"/>
      <c r="Q133" s="319"/>
      <c r="R133" s="317"/>
      <c r="S133" s="317"/>
      <c r="T133" s="317"/>
      <c r="U133" s="318" t="s">
        <v>81</v>
      </c>
      <c r="V133" s="317"/>
      <c r="W133" s="317"/>
      <c r="X133" s="316"/>
      <c r="Y133" s="315"/>
      <c r="Z133" s="315"/>
    </row>
    <row r="134" spans="6:26" s="295" customFormat="1" ht="12.75" hidden="1" customHeight="1" outlineLevel="3">
      <c r="F134" s="303"/>
      <c r="G134" s="296"/>
      <c r="H134" s="296"/>
      <c r="I134" s="296"/>
      <c r="J134" s="302"/>
      <c r="K134" s="296"/>
      <c r="L134" s="301"/>
      <c r="M134" s="297"/>
      <c r="N134" s="301"/>
      <c r="O134" s="297"/>
      <c r="P134" s="300"/>
      <c r="Q134" s="299"/>
      <c r="R134" s="297"/>
      <c r="S134" s="297"/>
      <c r="T134" s="297"/>
      <c r="U134" s="298" t="s">
        <v>81</v>
      </c>
      <c r="V134" s="297"/>
      <c r="W134" s="297"/>
      <c r="X134" s="297"/>
      <c r="Y134" s="296"/>
      <c r="Z134" s="296"/>
    </row>
    <row r="135" spans="6:26" s="324" customFormat="1" ht="16.5" hidden="1" customHeight="1" outlineLevel="2">
      <c r="F135" s="333"/>
      <c r="G135" s="331"/>
      <c r="H135" s="332"/>
      <c r="I135" s="332"/>
      <c r="J135" s="332" t="s">
        <v>220</v>
      </c>
      <c r="K135" s="331"/>
      <c r="L135" s="330"/>
      <c r="M135" s="328"/>
      <c r="N135" s="330"/>
      <c r="O135" s="328"/>
      <c r="P135" s="265">
        <f>SUBTOTAL(9,P136:P145)</f>
        <v>14016.046960527541</v>
      </c>
      <c r="Q135" s="329"/>
      <c r="R135" s="266">
        <f>SUBTOTAL(9,R136:R145)</f>
        <v>0.32145924000000003</v>
      </c>
      <c r="S135" s="328"/>
      <c r="T135" s="266">
        <f>SUBTOTAL(9,T136:T145)</f>
        <v>0</v>
      </c>
      <c r="U135" s="327" t="s">
        <v>81</v>
      </c>
      <c r="V135" s="265">
        <f>SUBTOTAL(9,V136:V145)</f>
        <v>2943.369861710783</v>
      </c>
      <c r="W135" s="265">
        <f>SUBTOTAL(9,W136:W145)</f>
        <v>16959.416822238323</v>
      </c>
      <c r="X135" s="326"/>
      <c r="Y135" s="325"/>
      <c r="Z135" s="325"/>
    </row>
    <row r="136" spans="6:26" s="304" customFormat="1" ht="24" hidden="1" outlineLevel="3">
      <c r="F136" s="313">
        <v>97</v>
      </c>
      <c r="G136" s="312" t="s">
        <v>47</v>
      </c>
      <c r="H136" s="305" t="s">
        <v>221</v>
      </c>
      <c r="I136" s="305"/>
      <c r="J136" s="306" t="s">
        <v>222</v>
      </c>
      <c r="K136" s="312" t="s">
        <v>51</v>
      </c>
      <c r="L136" s="311">
        <v>23.601525000000002</v>
      </c>
      <c r="M136" s="310">
        <v>0</v>
      </c>
      <c r="N136" s="311">
        <f>L136*(1+M136/100)</f>
        <v>23.601525000000002</v>
      </c>
      <c r="O136" s="310">
        <v>12.246367190400003</v>
      </c>
      <c r="P136" s="307">
        <f>N136*O136</f>
        <v>289.03294140340546</v>
      </c>
      <c r="Q136" s="309"/>
      <c r="R136" s="308">
        <f>N136*Q136</f>
        <v>0</v>
      </c>
      <c r="S136" s="309"/>
      <c r="T136" s="308">
        <f>N136*S136</f>
        <v>0</v>
      </c>
      <c r="U136" s="307">
        <v>21</v>
      </c>
      <c r="V136" s="307">
        <f>P136*(U136/100)</f>
        <v>60.696917694715147</v>
      </c>
      <c r="W136" s="307">
        <f>P136+V136</f>
        <v>349.72985909812058</v>
      </c>
      <c r="X136" s="306"/>
      <c r="Y136" s="305" t="s">
        <v>110</v>
      </c>
      <c r="Z136" s="305" t="s">
        <v>223</v>
      </c>
    </row>
    <row r="137" spans="6:26" s="314" customFormat="1" ht="11.25" hidden="1" outlineLevel="4">
      <c r="F137" s="323"/>
      <c r="G137" s="315"/>
      <c r="H137" s="315"/>
      <c r="I137" s="315"/>
      <c r="J137" s="316" t="s">
        <v>224</v>
      </c>
      <c r="K137" s="315"/>
      <c r="L137" s="322">
        <v>23.601525000000002</v>
      </c>
      <c r="M137" s="317"/>
      <c r="N137" s="321"/>
      <c r="O137" s="317"/>
      <c r="P137" s="320"/>
      <c r="Q137" s="319"/>
      <c r="R137" s="317"/>
      <c r="S137" s="317"/>
      <c r="T137" s="317"/>
      <c r="U137" s="318" t="s">
        <v>81</v>
      </c>
      <c r="V137" s="317"/>
      <c r="W137" s="317"/>
      <c r="X137" s="316"/>
      <c r="Y137" s="315"/>
      <c r="Z137" s="315"/>
    </row>
    <row r="138" spans="6:26" s="304" customFormat="1" ht="12" hidden="1" outlineLevel="3">
      <c r="F138" s="313">
        <v>99</v>
      </c>
      <c r="G138" s="312" t="s">
        <v>225</v>
      </c>
      <c r="H138" s="305" t="s">
        <v>226</v>
      </c>
      <c r="I138" s="305"/>
      <c r="J138" s="306" t="s">
        <v>227</v>
      </c>
      <c r="K138" s="312" t="s">
        <v>228</v>
      </c>
      <c r="L138" s="311">
        <v>9.4408000000000012</v>
      </c>
      <c r="M138" s="310">
        <v>0</v>
      </c>
      <c r="N138" s="311">
        <f>L138*(1+M138/100)</f>
        <v>9.4408000000000012</v>
      </c>
      <c r="O138" s="310">
        <v>63.6</v>
      </c>
      <c r="P138" s="307">
        <f>N138*O138</f>
        <v>600.43488000000013</v>
      </c>
      <c r="Q138" s="309">
        <v>1E-3</v>
      </c>
      <c r="R138" s="308">
        <f>N138*Q138</f>
        <v>9.4408000000000009E-3</v>
      </c>
      <c r="S138" s="309"/>
      <c r="T138" s="308">
        <f>N138*S138</f>
        <v>0</v>
      </c>
      <c r="U138" s="307">
        <v>21</v>
      </c>
      <c r="V138" s="307">
        <f>P138*(U138/100)</f>
        <v>126.09132480000002</v>
      </c>
      <c r="W138" s="307">
        <f>P138+V138</f>
        <v>726.52620480000019</v>
      </c>
      <c r="X138" s="306"/>
      <c r="Y138" s="305" t="s">
        <v>110</v>
      </c>
      <c r="Z138" s="305" t="s">
        <v>223</v>
      </c>
    </row>
    <row r="139" spans="6:26" s="314" customFormat="1" ht="11.25" hidden="1" outlineLevel="4">
      <c r="F139" s="323"/>
      <c r="G139" s="315"/>
      <c r="H139" s="315"/>
      <c r="I139" s="315"/>
      <c r="J139" s="316" t="s">
        <v>229</v>
      </c>
      <c r="K139" s="315"/>
      <c r="L139" s="322">
        <v>9.4408000000000012</v>
      </c>
      <c r="M139" s="317"/>
      <c r="N139" s="321"/>
      <c r="O139" s="317"/>
      <c r="P139" s="320"/>
      <c r="Q139" s="319"/>
      <c r="R139" s="317"/>
      <c r="S139" s="317"/>
      <c r="T139" s="317"/>
      <c r="U139" s="318" t="s">
        <v>81</v>
      </c>
      <c r="V139" s="317"/>
      <c r="W139" s="317"/>
      <c r="X139" s="316"/>
      <c r="Y139" s="315"/>
      <c r="Z139" s="315"/>
    </row>
    <row r="140" spans="6:26" s="304" customFormat="1" ht="12" hidden="1" outlineLevel="3">
      <c r="F140" s="313">
        <v>100</v>
      </c>
      <c r="G140" s="312" t="s">
        <v>47</v>
      </c>
      <c r="H140" s="305" t="s">
        <v>230</v>
      </c>
      <c r="I140" s="305"/>
      <c r="J140" s="306" t="s">
        <v>231</v>
      </c>
      <c r="K140" s="312" t="s">
        <v>51</v>
      </c>
      <c r="L140" s="311">
        <v>47.204000000000001</v>
      </c>
      <c r="M140" s="310">
        <v>0</v>
      </c>
      <c r="N140" s="311">
        <f>L140*(1+M140/100)</f>
        <v>47.204000000000001</v>
      </c>
      <c r="O140" s="310">
        <v>127.00014651119999</v>
      </c>
      <c r="P140" s="307">
        <f>N140*O140</f>
        <v>5994.9149159146846</v>
      </c>
      <c r="Q140" s="309">
        <v>4.0000000000000002E-4</v>
      </c>
      <c r="R140" s="308">
        <f>N140*Q140</f>
        <v>1.8881600000000002E-2</v>
      </c>
      <c r="S140" s="309"/>
      <c r="T140" s="308">
        <f>N140*S140</f>
        <v>0</v>
      </c>
      <c r="U140" s="307">
        <v>21</v>
      </c>
      <c r="V140" s="307">
        <f>P140*(U140/100)</f>
        <v>1258.9321323420836</v>
      </c>
      <c r="W140" s="307">
        <f>P140+V140</f>
        <v>7253.8470482567682</v>
      </c>
      <c r="X140" s="306"/>
      <c r="Y140" s="305" t="s">
        <v>110</v>
      </c>
      <c r="Z140" s="305" t="s">
        <v>223</v>
      </c>
    </row>
    <row r="141" spans="6:26" s="314" customFormat="1" ht="11.25" hidden="1" outlineLevel="4">
      <c r="F141" s="323"/>
      <c r="G141" s="315"/>
      <c r="H141" s="315"/>
      <c r="I141" s="315"/>
      <c r="J141" s="316" t="s">
        <v>232</v>
      </c>
      <c r="K141" s="315"/>
      <c r="L141" s="322">
        <v>47.204000000000001</v>
      </c>
      <c r="M141" s="317"/>
      <c r="N141" s="321"/>
      <c r="O141" s="317"/>
      <c r="P141" s="320"/>
      <c r="Q141" s="319"/>
      <c r="R141" s="317"/>
      <c r="S141" s="317"/>
      <c r="T141" s="317"/>
      <c r="U141" s="318" t="s">
        <v>81</v>
      </c>
      <c r="V141" s="317"/>
      <c r="W141" s="317"/>
      <c r="X141" s="316"/>
      <c r="Y141" s="315"/>
      <c r="Z141" s="315"/>
    </row>
    <row r="142" spans="6:26" s="304" customFormat="1" ht="36" hidden="1" outlineLevel="3">
      <c r="F142" s="313">
        <v>102</v>
      </c>
      <c r="G142" s="312" t="s">
        <v>225</v>
      </c>
      <c r="H142" s="305" t="s">
        <v>233</v>
      </c>
      <c r="I142" s="305"/>
      <c r="J142" s="306" t="s">
        <v>234</v>
      </c>
      <c r="K142" s="312" t="s">
        <v>51</v>
      </c>
      <c r="L142" s="311">
        <v>54.284599999999998</v>
      </c>
      <c r="M142" s="310">
        <v>0</v>
      </c>
      <c r="N142" s="311">
        <f>L142*(1+M142/100)</f>
        <v>54.284599999999998</v>
      </c>
      <c r="O142" s="310">
        <v>123.2</v>
      </c>
      <c r="P142" s="307">
        <f>N142*O142</f>
        <v>6687.8627200000001</v>
      </c>
      <c r="Q142" s="309">
        <v>5.4000000000000003E-3</v>
      </c>
      <c r="R142" s="308">
        <f>N142*Q142</f>
        <v>0.29313684000000001</v>
      </c>
      <c r="S142" s="309"/>
      <c r="T142" s="308">
        <f>N142*S142</f>
        <v>0</v>
      </c>
      <c r="U142" s="307">
        <v>21</v>
      </c>
      <c r="V142" s="307">
        <f>P142*(U142/100)</f>
        <v>1404.4511711999999</v>
      </c>
      <c r="W142" s="307">
        <f>P142+V142</f>
        <v>8092.3138911999995</v>
      </c>
      <c r="X142" s="306"/>
      <c r="Y142" s="305" t="s">
        <v>110</v>
      </c>
      <c r="Z142" s="305" t="s">
        <v>223</v>
      </c>
    </row>
    <row r="143" spans="6:26" s="314" customFormat="1" ht="11.25" hidden="1" outlineLevel="4">
      <c r="F143" s="323"/>
      <c r="G143" s="315"/>
      <c r="H143" s="315"/>
      <c r="I143" s="315"/>
      <c r="J143" s="316" t="s">
        <v>235</v>
      </c>
      <c r="K143" s="315"/>
      <c r="L143" s="322">
        <v>54.284599999999998</v>
      </c>
      <c r="M143" s="317"/>
      <c r="N143" s="321"/>
      <c r="O143" s="317"/>
      <c r="P143" s="320"/>
      <c r="Q143" s="319"/>
      <c r="R143" s="317"/>
      <c r="S143" s="317"/>
      <c r="T143" s="317"/>
      <c r="U143" s="318" t="s">
        <v>81</v>
      </c>
      <c r="V143" s="317"/>
      <c r="W143" s="317"/>
      <c r="X143" s="316"/>
      <c r="Y143" s="315"/>
      <c r="Z143" s="315"/>
    </row>
    <row r="144" spans="6:26" s="304" customFormat="1" ht="24" hidden="1" outlineLevel="3">
      <c r="F144" s="313">
        <v>106</v>
      </c>
      <c r="G144" s="312" t="s">
        <v>47</v>
      </c>
      <c r="H144" s="305" t="s">
        <v>236</v>
      </c>
      <c r="I144" s="305"/>
      <c r="J144" s="306" t="s">
        <v>237</v>
      </c>
      <c r="K144" s="312" t="s">
        <v>46</v>
      </c>
      <c r="L144" s="311">
        <v>0.32100000000000001</v>
      </c>
      <c r="M144" s="310">
        <v>0</v>
      </c>
      <c r="N144" s="311">
        <f>L144*(1+M144/100)</f>
        <v>0.32100000000000001</v>
      </c>
      <c r="O144" s="310">
        <v>1382.55920002944</v>
      </c>
      <c r="P144" s="307">
        <f>N144*O144</f>
        <v>443.80150320945029</v>
      </c>
      <c r="Q144" s="309"/>
      <c r="R144" s="308">
        <f>N144*Q144</f>
        <v>0</v>
      </c>
      <c r="S144" s="309"/>
      <c r="T144" s="308">
        <f>N144*S144</f>
        <v>0</v>
      </c>
      <c r="U144" s="307">
        <v>21</v>
      </c>
      <c r="V144" s="307">
        <f>P144*(U144/100)</f>
        <v>93.198315673984553</v>
      </c>
      <c r="W144" s="307">
        <f>P144+V144</f>
        <v>536.99981888343484</v>
      </c>
      <c r="X144" s="306"/>
      <c r="Y144" s="305" t="s">
        <v>110</v>
      </c>
      <c r="Z144" s="305" t="s">
        <v>223</v>
      </c>
    </row>
    <row r="145" spans="6:26" s="295" customFormat="1" ht="12.75" hidden="1" customHeight="1" outlineLevel="3">
      <c r="F145" s="303"/>
      <c r="G145" s="296"/>
      <c r="H145" s="296"/>
      <c r="I145" s="296"/>
      <c r="J145" s="302"/>
      <c r="K145" s="296"/>
      <c r="L145" s="301"/>
      <c r="M145" s="297"/>
      <c r="N145" s="301"/>
      <c r="O145" s="297"/>
      <c r="P145" s="300"/>
      <c r="Q145" s="299"/>
      <c r="R145" s="297"/>
      <c r="S145" s="297"/>
      <c r="T145" s="297"/>
      <c r="U145" s="298" t="s">
        <v>81</v>
      </c>
      <c r="V145" s="297"/>
      <c r="W145" s="297"/>
      <c r="X145" s="297"/>
      <c r="Y145" s="296"/>
      <c r="Z145" s="296"/>
    </row>
    <row r="146" spans="6:26" s="324" customFormat="1" ht="16.5" hidden="1" customHeight="1" outlineLevel="2">
      <c r="F146" s="333"/>
      <c r="G146" s="331"/>
      <c r="H146" s="332"/>
      <c r="I146" s="332"/>
      <c r="J146" s="332" t="s">
        <v>238</v>
      </c>
      <c r="K146" s="331"/>
      <c r="L146" s="330"/>
      <c r="M146" s="328"/>
      <c r="N146" s="330"/>
      <c r="O146" s="328"/>
      <c r="P146" s="265">
        <f>SUBTOTAL(9,P147:P158)</f>
        <v>1575.3206201945029</v>
      </c>
      <c r="Q146" s="329"/>
      <c r="R146" s="266">
        <f>SUBTOTAL(9,R147:R158)</f>
        <v>1.7861800000000004E-2</v>
      </c>
      <c r="S146" s="328"/>
      <c r="T146" s="266">
        <f>SUBTOTAL(9,T147:T158)</f>
        <v>0</v>
      </c>
      <c r="U146" s="327" t="s">
        <v>81</v>
      </c>
      <c r="V146" s="265">
        <f>SUBTOTAL(9,V147:V158)</f>
        <v>330.81733024084559</v>
      </c>
      <c r="W146" s="265">
        <f>SUBTOTAL(9,W147:W158)</f>
        <v>1906.1379504353483</v>
      </c>
      <c r="X146" s="326"/>
      <c r="Y146" s="325"/>
      <c r="Z146" s="325"/>
    </row>
    <row r="147" spans="6:26" s="304" customFormat="1" ht="24" hidden="1" outlineLevel="3">
      <c r="F147" s="313">
        <v>107</v>
      </c>
      <c r="G147" s="312" t="s">
        <v>47</v>
      </c>
      <c r="H147" s="305" t="s">
        <v>239</v>
      </c>
      <c r="I147" s="305"/>
      <c r="J147" s="306" t="s">
        <v>240</v>
      </c>
      <c r="K147" s="312" t="s">
        <v>51</v>
      </c>
      <c r="L147" s="311">
        <v>8.1186949999999989</v>
      </c>
      <c r="M147" s="310">
        <v>0</v>
      </c>
      <c r="N147" s="311">
        <f>L147*(1+M147/100)</f>
        <v>8.1186949999999989</v>
      </c>
      <c r="O147" s="310">
        <v>50.735759733720002</v>
      </c>
      <c r="P147" s="307">
        <f>N147*O147</f>
        <v>411.90815887135386</v>
      </c>
      <c r="Q147" s="309"/>
      <c r="R147" s="308">
        <f>N147*Q147</f>
        <v>0</v>
      </c>
      <c r="S147" s="309"/>
      <c r="T147" s="308">
        <f>N147*S147</f>
        <v>0</v>
      </c>
      <c r="U147" s="307">
        <v>21</v>
      </c>
      <c r="V147" s="307">
        <f>P147*(U147/100)</f>
        <v>86.500713362984314</v>
      </c>
      <c r="W147" s="307">
        <f>P147+V147</f>
        <v>498.40887223433816</v>
      </c>
      <c r="X147" s="306"/>
      <c r="Y147" s="305" t="s">
        <v>110</v>
      </c>
      <c r="Z147" s="305" t="s">
        <v>241</v>
      </c>
    </row>
    <row r="148" spans="6:26" s="314" customFormat="1" ht="11.25" hidden="1" outlineLevel="4">
      <c r="F148" s="323"/>
      <c r="G148" s="315"/>
      <c r="H148" s="315"/>
      <c r="I148" s="315"/>
      <c r="J148" s="316" t="s">
        <v>123</v>
      </c>
      <c r="K148" s="315"/>
      <c r="L148" s="322">
        <v>0</v>
      </c>
      <c r="M148" s="317"/>
      <c r="N148" s="321"/>
      <c r="O148" s="317"/>
      <c r="P148" s="320"/>
      <c r="Q148" s="319"/>
      <c r="R148" s="317"/>
      <c r="S148" s="317"/>
      <c r="T148" s="317"/>
      <c r="U148" s="318" t="s">
        <v>81</v>
      </c>
      <c r="V148" s="317"/>
      <c r="W148" s="317"/>
      <c r="X148" s="316"/>
      <c r="Y148" s="315"/>
      <c r="Z148" s="315"/>
    </row>
    <row r="149" spans="6:26" s="314" customFormat="1" ht="11.25" hidden="1" outlineLevel="4">
      <c r="F149" s="323"/>
      <c r="G149" s="315"/>
      <c r="H149" s="315"/>
      <c r="I149" s="315"/>
      <c r="J149" s="316" t="s">
        <v>176</v>
      </c>
      <c r="K149" s="315"/>
      <c r="L149" s="322">
        <v>0</v>
      </c>
      <c r="M149" s="317"/>
      <c r="N149" s="321"/>
      <c r="O149" s="317"/>
      <c r="P149" s="320"/>
      <c r="Q149" s="319"/>
      <c r="R149" s="317"/>
      <c r="S149" s="317"/>
      <c r="T149" s="317"/>
      <c r="U149" s="318" t="s">
        <v>81</v>
      </c>
      <c r="V149" s="317"/>
      <c r="W149" s="317"/>
      <c r="X149" s="316"/>
      <c r="Y149" s="315"/>
      <c r="Z149" s="315"/>
    </row>
    <row r="150" spans="6:26" s="314" customFormat="1" ht="11.25" hidden="1" outlineLevel="4">
      <c r="F150" s="323"/>
      <c r="G150" s="315"/>
      <c r="H150" s="315"/>
      <c r="I150" s="315"/>
      <c r="J150" s="316" t="s">
        <v>212</v>
      </c>
      <c r="K150" s="315"/>
      <c r="L150" s="322">
        <v>4.3205049999999998</v>
      </c>
      <c r="M150" s="317"/>
      <c r="N150" s="321"/>
      <c r="O150" s="317"/>
      <c r="P150" s="320"/>
      <c r="Q150" s="319"/>
      <c r="R150" s="317"/>
      <c r="S150" s="317"/>
      <c r="T150" s="317"/>
      <c r="U150" s="318" t="s">
        <v>81</v>
      </c>
      <c r="V150" s="317"/>
      <c r="W150" s="317"/>
      <c r="X150" s="316"/>
      <c r="Y150" s="315"/>
      <c r="Z150" s="315"/>
    </row>
    <row r="151" spans="6:26" s="314" customFormat="1" ht="11.25" hidden="1" outlineLevel="4">
      <c r="F151" s="323"/>
      <c r="G151" s="315"/>
      <c r="H151" s="315"/>
      <c r="I151" s="315"/>
      <c r="J151" s="316" t="s">
        <v>178</v>
      </c>
      <c r="K151" s="315"/>
      <c r="L151" s="322">
        <v>0</v>
      </c>
      <c r="M151" s="317"/>
      <c r="N151" s="321"/>
      <c r="O151" s="317"/>
      <c r="P151" s="320"/>
      <c r="Q151" s="319"/>
      <c r="R151" s="317"/>
      <c r="S151" s="317"/>
      <c r="T151" s="317"/>
      <c r="U151" s="318" t="s">
        <v>81</v>
      </c>
      <c r="V151" s="317"/>
      <c r="W151" s="317"/>
      <c r="X151" s="316"/>
      <c r="Y151" s="315"/>
      <c r="Z151" s="315"/>
    </row>
    <row r="152" spans="6:26" s="314" customFormat="1" ht="11.25" hidden="1" outlineLevel="4">
      <c r="F152" s="323"/>
      <c r="G152" s="315"/>
      <c r="H152" s="315"/>
      <c r="I152" s="315"/>
      <c r="J152" s="316" t="s">
        <v>213</v>
      </c>
      <c r="K152" s="315"/>
      <c r="L152" s="322">
        <v>1.5450449999999998</v>
      </c>
      <c r="M152" s="317"/>
      <c r="N152" s="321"/>
      <c r="O152" s="317"/>
      <c r="P152" s="320"/>
      <c r="Q152" s="319"/>
      <c r="R152" s="317"/>
      <c r="S152" s="317"/>
      <c r="T152" s="317"/>
      <c r="U152" s="318" t="s">
        <v>81</v>
      </c>
      <c r="V152" s="317"/>
      <c r="W152" s="317"/>
      <c r="X152" s="316"/>
      <c r="Y152" s="315"/>
      <c r="Z152" s="315"/>
    </row>
    <row r="153" spans="6:26" s="314" customFormat="1" ht="11.25" hidden="1" outlineLevel="4">
      <c r="F153" s="323"/>
      <c r="G153" s="315"/>
      <c r="H153" s="315"/>
      <c r="I153" s="315"/>
      <c r="J153" s="316" t="s">
        <v>186</v>
      </c>
      <c r="K153" s="315"/>
      <c r="L153" s="322">
        <v>0</v>
      </c>
      <c r="M153" s="317"/>
      <c r="N153" s="321"/>
      <c r="O153" s="317"/>
      <c r="P153" s="320"/>
      <c r="Q153" s="319"/>
      <c r="R153" s="317"/>
      <c r="S153" s="317"/>
      <c r="T153" s="317"/>
      <c r="U153" s="318" t="s">
        <v>81</v>
      </c>
      <c r="V153" s="317"/>
      <c r="W153" s="317"/>
      <c r="X153" s="316"/>
      <c r="Y153" s="315"/>
      <c r="Z153" s="315"/>
    </row>
    <row r="154" spans="6:26" s="314" customFormat="1" ht="11.25" hidden="1" outlineLevel="4">
      <c r="F154" s="323"/>
      <c r="G154" s="315"/>
      <c r="H154" s="315"/>
      <c r="I154" s="315"/>
      <c r="J154" s="316" t="s">
        <v>214</v>
      </c>
      <c r="K154" s="315"/>
      <c r="L154" s="322">
        <v>2.253145</v>
      </c>
      <c r="M154" s="317"/>
      <c r="N154" s="321"/>
      <c r="O154" s="317"/>
      <c r="P154" s="320"/>
      <c r="Q154" s="319"/>
      <c r="R154" s="317"/>
      <c r="S154" s="317"/>
      <c r="T154" s="317"/>
      <c r="U154" s="318" t="s">
        <v>81</v>
      </c>
      <c r="V154" s="317"/>
      <c r="W154" s="317"/>
      <c r="X154" s="316"/>
      <c r="Y154" s="315"/>
      <c r="Z154" s="315"/>
    </row>
    <row r="155" spans="6:26" s="304" customFormat="1" ht="24" hidden="1" outlineLevel="3">
      <c r="F155" s="313">
        <v>108</v>
      </c>
      <c r="G155" s="312" t="s">
        <v>225</v>
      </c>
      <c r="H155" s="305" t="s">
        <v>242</v>
      </c>
      <c r="I155" s="305"/>
      <c r="J155" s="306" t="s">
        <v>243</v>
      </c>
      <c r="K155" s="312" t="s">
        <v>51</v>
      </c>
      <c r="L155" s="311">
        <v>8.9309000000000012</v>
      </c>
      <c r="M155" s="310">
        <v>0</v>
      </c>
      <c r="N155" s="311">
        <f>L155*(1+M155/100)</f>
        <v>8.9309000000000012</v>
      </c>
      <c r="O155" s="310">
        <v>127</v>
      </c>
      <c r="P155" s="307">
        <f>N155*O155</f>
        <v>1134.2243000000001</v>
      </c>
      <c r="Q155" s="309">
        <v>2E-3</v>
      </c>
      <c r="R155" s="308">
        <f>N155*Q155</f>
        <v>1.7861800000000004E-2</v>
      </c>
      <c r="S155" s="309"/>
      <c r="T155" s="308">
        <f>N155*S155</f>
        <v>0</v>
      </c>
      <c r="U155" s="307">
        <v>21</v>
      </c>
      <c r="V155" s="307">
        <f>P155*(U155/100)</f>
        <v>238.18710300000001</v>
      </c>
      <c r="W155" s="307">
        <f>P155+V155</f>
        <v>1372.4114030000001</v>
      </c>
      <c r="X155" s="306"/>
      <c r="Y155" s="305" t="s">
        <v>110</v>
      </c>
      <c r="Z155" s="305" t="s">
        <v>241</v>
      </c>
    </row>
    <row r="156" spans="6:26" s="314" customFormat="1" ht="11.25" hidden="1" outlineLevel="4">
      <c r="F156" s="323"/>
      <c r="G156" s="315"/>
      <c r="H156" s="315"/>
      <c r="I156" s="315"/>
      <c r="J156" s="316" t="s">
        <v>244</v>
      </c>
      <c r="K156" s="315"/>
      <c r="L156" s="322">
        <v>8.9309000000000012</v>
      </c>
      <c r="M156" s="317"/>
      <c r="N156" s="321"/>
      <c r="O156" s="317"/>
      <c r="P156" s="320"/>
      <c r="Q156" s="319"/>
      <c r="R156" s="317"/>
      <c r="S156" s="317"/>
      <c r="T156" s="317"/>
      <c r="U156" s="318" t="s">
        <v>81</v>
      </c>
      <c r="V156" s="317"/>
      <c r="W156" s="317"/>
      <c r="X156" s="316"/>
      <c r="Y156" s="315"/>
      <c r="Z156" s="315"/>
    </row>
    <row r="157" spans="6:26" s="304" customFormat="1" ht="12" hidden="1" outlineLevel="3">
      <c r="F157" s="313">
        <v>114</v>
      </c>
      <c r="G157" s="312" t="s">
        <v>47</v>
      </c>
      <c r="H157" s="305" t="s">
        <v>245</v>
      </c>
      <c r="I157" s="305"/>
      <c r="J157" s="306" t="s">
        <v>246</v>
      </c>
      <c r="K157" s="312" t="s">
        <v>46</v>
      </c>
      <c r="L157" s="311">
        <v>1.7999999999999999E-2</v>
      </c>
      <c r="M157" s="310">
        <v>0</v>
      </c>
      <c r="N157" s="311">
        <f>L157*(1+M157/100)</f>
        <v>1.7999999999999999E-2</v>
      </c>
      <c r="O157" s="310">
        <v>1621.5645179527198</v>
      </c>
      <c r="P157" s="307">
        <f>N157*O157</f>
        <v>29.188161323148954</v>
      </c>
      <c r="Q157" s="309"/>
      <c r="R157" s="308">
        <f>N157*Q157</f>
        <v>0</v>
      </c>
      <c r="S157" s="309"/>
      <c r="T157" s="308">
        <f>N157*S157</f>
        <v>0</v>
      </c>
      <c r="U157" s="307">
        <v>21</v>
      </c>
      <c r="V157" s="307">
        <f>P157*(U157/100)</f>
        <v>6.1295138778612799</v>
      </c>
      <c r="W157" s="307">
        <f>P157+V157</f>
        <v>35.317675201010232</v>
      </c>
      <c r="X157" s="306"/>
      <c r="Y157" s="305" t="s">
        <v>110</v>
      </c>
      <c r="Z157" s="305" t="s">
        <v>241</v>
      </c>
    </row>
    <row r="158" spans="6:26" s="295" customFormat="1" ht="12.75" hidden="1" customHeight="1" outlineLevel="3">
      <c r="F158" s="303"/>
      <c r="G158" s="296"/>
      <c r="H158" s="296"/>
      <c r="I158" s="296"/>
      <c r="J158" s="302"/>
      <c r="K158" s="296"/>
      <c r="L158" s="301"/>
      <c r="M158" s="297"/>
      <c r="N158" s="301"/>
      <c r="O158" s="297"/>
      <c r="P158" s="300"/>
      <c r="Q158" s="299"/>
      <c r="R158" s="297"/>
      <c r="S158" s="297"/>
      <c r="T158" s="297"/>
      <c r="U158" s="298" t="s">
        <v>81</v>
      </c>
      <c r="V158" s="297"/>
      <c r="W158" s="297"/>
      <c r="X158" s="297"/>
      <c r="Y158" s="296"/>
      <c r="Z158" s="296"/>
    </row>
    <row r="159" spans="6:26" s="324" customFormat="1" ht="16.5" hidden="1" customHeight="1" outlineLevel="2">
      <c r="F159" s="333"/>
      <c r="G159" s="331"/>
      <c r="H159" s="332"/>
      <c r="I159" s="332"/>
      <c r="J159" s="332" t="s">
        <v>247</v>
      </c>
      <c r="K159" s="331"/>
      <c r="L159" s="330"/>
      <c r="M159" s="328"/>
      <c r="N159" s="330"/>
      <c r="O159" s="328"/>
      <c r="P159" s="265">
        <f>SUBTOTAL(9,P160:P177)</f>
        <v>7984.0924128273336</v>
      </c>
      <c r="Q159" s="329"/>
      <c r="R159" s="266">
        <f>SUBTOTAL(9,R160:R177)</f>
        <v>0.11398672935</v>
      </c>
      <c r="S159" s="328"/>
      <c r="T159" s="266">
        <f>SUBTOTAL(9,T160:T177)</f>
        <v>0</v>
      </c>
      <c r="U159" s="327" t="s">
        <v>81</v>
      </c>
      <c r="V159" s="265">
        <f>SUBTOTAL(9,V160:V177)</f>
        <v>1676.6594066937398</v>
      </c>
      <c r="W159" s="265">
        <f>SUBTOTAL(9,W160:W177)</f>
        <v>9660.7518195210741</v>
      </c>
      <c r="X159" s="326"/>
      <c r="Y159" s="325"/>
      <c r="Z159" s="325"/>
    </row>
    <row r="160" spans="6:26" s="304" customFormat="1" ht="48" hidden="1" outlineLevel="3">
      <c r="F160" s="313">
        <v>148</v>
      </c>
      <c r="G160" s="312" t="s">
        <v>55</v>
      </c>
      <c r="H160" s="305" t="s">
        <v>248</v>
      </c>
      <c r="I160" s="305"/>
      <c r="J160" s="306" t="s">
        <v>249</v>
      </c>
      <c r="K160" s="312" t="s">
        <v>46</v>
      </c>
      <c r="L160" s="311">
        <v>0.114</v>
      </c>
      <c r="M160" s="310">
        <v>0</v>
      </c>
      <c r="N160" s="311">
        <f>L160*(1+M160/100)</f>
        <v>0.114</v>
      </c>
      <c r="O160" s="310">
        <v>965.6</v>
      </c>
      <c r="P160" s="307">
        <f>N160*O160</f>
        <v>110.0784</v>
      </c>
      <c r="Q160" s="309"/>
      <c r="R160" s="308">
        <f>N160*Q160</f>
        <v>0</v>
      </c>
      <c r="S160" s="309"/>
      <c r="T160" s="308">
        <f>N160*S160</f>
        <v>0</v>
      </c>
      <c r="U160" s="307">
        <v>21</v>
      </c>
      <c r="V160" s="307">
        <f>P160*(U160/100)</f>
        <v>23.116464000000001</v>
      </c>
      <c r="W160" s="307">
        <f>P160+V160</f>
        <v>133.194864</v>
      </c>
      <c r="X160" s="306"/>
      <c r="Y160" s="305" t="s">
        <v>110</v>
      </c>
      <c r="Z160" s="305" t="s">
        <v>250</v>
      </c>
    </row>
    <row r="161" spans="6:26" s="304" customFormat="1" ht="24" hidden="1" outlineLevel="3">
      <c r="F161" s="313">
        <v>316</v>
      </c>
      <c r="G161" s="312" t="s">
        <v>47</v>
      </c>
      <c r="H161" s="305" t="s">
        <v>251</v>
      </c>
      <c r="I161" s="305"/>
      <c r="J161" s="306" t="s">
        <v>252</v>
      </c>
      <c r="K161" s="312" t="s">
        <v>51</v>
      </c>
      <c r="L161" s="311">
        <v>1.752</v>
      </c>
      <c r="M161" s="310">
        <v>0</v>
      </c>
      <c r="N161" s="311">
        <f>L161*(1+M161/100)</f>
        <v>1.752</v>
      </c>
      <c r="O161" s="310">
        <v>1119.997094098168</v>
      </c>
      <c r="P161" s="307">
        <f>N161*O161</f>
        <v>1962.2349088599904</v>
      </c>
      <c r="Q161" s="309">
        <v>1.6080000000000001E-2</v>
      </c>
      <c r="R161" s="308">
        <f>N161*Q161</f>
        <v>2.8172160000000002E-2</v>
      </c>
      <c r="S161" s="309"/>
      <c r="T161" s="308">
        <f>N161*S161</f>
        <v>0</v>
      </c>
      <c r="U161" s="307">
        <v>21</v>
      </c>
      <c r="V161" s="307">
        <f>P161*(U161/100)</f>
        <v>412.06933086059797</v>
      </c>
      <c r="W161" s="307">
        <f>P161+V161</f>
        <v>2374.3042397205882</v>
      </c>
      <c r="X161" s="306"/>
      <c r="Y161" s="305" t="s">
        <v>110</v>
      </c>
      <c r="Z161" s="305" t="s">
        <v>250</v>
      </c>
    </row>
    <row r="162" spans="6:26" s="314" customFormat="1" ht="11.25" hidden="1" outlineLevel="4">
      <c r="F162" s="323"/>
      <c r="G162" s="315"/>
      <c r="H162" s="315"/>
      <c r="I162" s="315"/>
      <c r="J162" s="316" t="s">
        <v>157</v>
      </c>
      <c r="K162" s="315"/>
      <c r="L162" s="322">
        <v>0</v>
      </c>
      <c r="M162" s="317"/>
      <c r="N162" s="321"/>
      <c r="O162" s="317"/>
      <c r="P162" s="320"/>
      <c r="Q162" s="319"/>
      <c r="R162" s="317"/>
      <c r="S162" s="317"/>
      <c r="T162" s="317"/>
      <c r="U162" s="318" t="s">
        <v>81</v>
      </c>
      <c r="V162" s="317"/>
      <c r="W162" s="317"/>
      <c r="X162" s="316"/>
      <c r="Y162" s="315"/>
      <c r="Z162" s="315"/>
    </row>
    <row r="163" spans="6:26" s="314" customFormat="1" ht="11.25" hidden="1" outlineLevel="4">
      <c r="F163" s="323"/>
      <c r="G163" s="315"/>
      <c r="H163" s="315"/>
      <c r="I163" s="315"/>
      <c r="J163" s="316" t="s">
        <v>253</v>
      </c>
      <c r="K163" s="315"/>
      <c r="L163" s="322">
        <v>0</v>
      </c>
      <c r="M163" s="317"/>
      <c r="N163" s="321"/>
      <c r="O163" s="317"/>
      <c r="P163" s="320"/>
      <c r="Q163" s="319"/>
      <c r="R163" s="317"/>
      <c r="S163" s="317"/>
      <c r="T163" s="317"/>
      <c r="U163" s="318" t="s">
        <v>81</v>
      </c>
      <c r="V163" s="317"/>
      <c r="W163" s="317"/>
      <c r="X163" s="316"/>
      <c r="Y163" s="315"/>
      <c r="Z163" s="315"/>
    </row>
    <row r="164" spans="6:26" s="314" customFormat="1" ht="11.25" hidden="1" outlineLevel="4">
      <c r="F164" s="323"/>
      <c r="G164" s="315"/>
      <c r="H164" s="315"/>
      <c r="I164" s="315"/>
      <c r="J164" s="316" t="s">
        <v>254</v>
      </c>
      <c r="K164" s="315"/>
      <c r="L164" s="322">
        <v>1.752</v>
      </c>
      <c r="M164" s="317"/>
      <c r="N164" s="321"/>
      <c r="O164" s="317"/>
      <c r="P164" s="320"/>
      <c r="Q164" s="319"/>
      <c r="R164" s="317"/>
      <c r="S164" s="317"/>
      <c r="T164" s="317"/>
      <c r="U164" s="318" t="s">
        <v>81</v>
      </c>
      <c r="V164" s="317"/>
      <c r="W164" s="317"/>
      <c r="X164" s="316"/>
      <c r="Y164" s="315"/>
      <c r="Z164" s="315"/>
    </row>
    <row r="165" spans="6:26" s="304" customFormat="1" ht="24" hidden="1" outlineLevel="3">
      <c r="F165" s="313">
        <v>317</v>
      </c>
      <c r="G165" s="312" t="s">
        <v>47</v>
      </c>
      <c r="H165" s="305" t="s">
        <v>255</v>
      </c>
      <c r="I165" s="305"/>
      <c r="J165" s="306" t="s">
        <v>256</v>
      </c>
      <c r="K165" s="312" t="s">
        <v>51</v>
      </c>
      <c r="L165" s="311">
        <v>5.3096549999999993</v>
      </c>
      <c r="M165" s="310">
        <v>0</v>
      </c>
      <c r="N165" s="311">
        <f>L165*(1+M165/100)</f>
        <v>5.3096549999999993</v>
      </c>
      <c r="O165" s="310">
        <v>1080.0005963334806</v>
      </c>
      <c r="P165" s="307">
        <f>N165*O165</f>
        <v>5734.4305663250461</v>
      </c>
      <c r="Q165" s="309">
        <v>1.5769999999999999E-2</v>
      </c>
      <c r="R165" s="308">
        <f>N165*Q165</f>
        <v>8.3733259349999992E-2</v>
      </c>
      <c r="S165" s="309"/>
      <c r="T165" s="308">
        <f>N165*S165</f>
        <v>0</v>
      </c>
      <c r="U165" s="307">
        <v>21</v>
      </c>
      <c r="V165" s="307">
        <f>P165*(U165/100)</f>
        <v>1204.2304189282597</v>
      </c>
      <c r="W165" s="307">
        <f>P165+V165</f>
        <v>6938.6609852533056</v>
      </c>
      <c r="X165" s="306"/>
      <c r="Y165" s="305" t="s">
        <v>110</v>
      </c>
      <c r="Z165" s="305" t="s">
        <v>250</v>
      </c>
    </row>
    <row r="166" spans="6:26" s="314" customFormat="1" ht="11.25" hidden="1" outlineLevel="4">
      <c r="F166" s="323"/>
      <c r="G166" s="315"/>
      <c r="H166" s="315"/>
      <c r="I166" s="315"/>
      <c r="J166" s="316" t="s">
        <v>157</v>
      </c>
      <c r="K166" s="315"/>
      <c r="L166" s="322">
        <v>0</v>
      </c>
      <c r="M166" s="317"/>
      <c r="N166" s="321"/>
      <c r="O166" s="317"/>
      <c r="P166" s="320"/>
      <c r="Q166" s="319"/>
      <c r="R166" s="317"/>
      <c r="S166" s="317"/>
      <c r="T166" s="317"/>
      <c r="U166" s="318" t="s">
        <v>81</v>
      </c>
      <c r="V166" s="317"/>
      <c r="W166" s="317"/>
      <c r="X166" s="316"/>
      <c r="Y166" s="315"/>
      <c r="Z166" s="315"/>
    </row>
    <row r="167" spans="6:26" s="314" customFormat="1" ht="11.25" hidden="1" outlineLevel="4">
      <c r="F167" s="323"/>
      <c r="G167" s="315"/>
      <c r="H167" s="315"/>
      <c r="I167" s="315"/>
      <c r="J167" s="316" t="s">
        <v>257</v>
      </c>
      <c r="K167" s="315"/>
      <c r="L167" s="322">
        <v>0</v>
      </c>
      <c r="M167" s="317"/>
      <c r="N167" s="321"/>
      <c r="O167" s="317"/>
      <c r="P167" s="320"/>
      <c r="Q167" s="319"/>
      <c r="R167" s="317"/>
      <c r="S167" s="317"/>
      <c r="T167" s="317"/>
      <c r="U167" s="318" t="s">
        <v>81</v>
      </c>
      <c r="V167" s="317"/>
      <c r="W167" s="317"/>
      <c r="X167" s="316"/>
      <c r="Y167" s="315"/>
      <c r="Z167" s="315"/>
    </row>
    <row r="168" spans="6:26" s="314" customFormat="1" ht="11.25" hidden="1" outlineLevel="4">
      <c r="F168" s="323"/>
      <c r="G168" s="315"/>
      <c r="H168" s="315"/>
      <c r="I168" s="315"/>
      <c r="J168" s="316" t="s">
        <v>258</v>
      </c>
      <c r="K168" s="315"/>
      <c r="L168" s="322">
        <v>4.1438449999999998</v>
      </c>
      <c r="M168" s="317"/>
      <c r="N168" s="321"/>
      <c r="O168" s="317"/>
      <c r="P168" s="320"/>
      <c r="Q168" s="319"/>
      <c r="R168" s="317"/>
      <c r="S168" s="317"/>
      <c r="T168" s="317"/>
      <c r="U168" s="318" t="s">
        <v>81</v>
      </c>
      <c r="V168" s="317"/>
      <c r="W168" s="317"/>
      <c r="X168" s="316"/>
      <c r="Y168" s="315"/>
      <c r="Z168" s="315"/>
    </row>
    <row r="169" spans="6:26" s="314" customFormat="1" ht="11.25" hidden="1" outlineLevel="4">
      <c r="F169" s="323"/>
      <c r="G169" s="315"/>
      <c r="H169" s="315"/>
      <c r="I169" s="315"/>
      <c r="J169" s="316" t="s">
        <v>259</v>
      </c>
      <c r="K169" s="315"/>
      <c r="L169" s="322">
        <v>0</v>
      </c>
      <c r="M169" s="317"/>
      <c r="N169" s="321"/>
      <c r="O169" s="317"/>
      <c r="P169" s="320"/>
      <c r="Q169" s="319"/>
      <c r="R169" s="317"/>
      <c r="S169" s="317"/>
      <c r="T169" s="317"/>
      <c r="U169" s="318" t="s">
        <v>81</v>
      </c>
      <c r="V169" s="317"/>
      <c r="W169" s="317"/>
      <c r="X169" s="316"/>
      <c r="Y169" s="315"/>
      <c r="Z169" s="315"/>
    </row>
    <row r="170" spans="6:26" s="314" customFormat="1" ht="11.25" hidden="1" outlineLevel="4">
      <c r="F170" s="323"/>
      <c r="G170" s="315"/>
      <c r="H170" s="315"/>
      <c r="I170" s="315"/>
      <c r="J170" s="316" t="s">
        <v>215</v>
      </c>
      <c r="K170" s="315"/>
      <c r="L170" s="322">
        <v>1.16581</v>
      </c>
      <c r="M170" s="317"/>
      <c r="N170" s="321"/>
      <c r="O170" s="317"/>
      <c r="P170" s="320"/>
      <c r="Q170" s="319"/>
      <c r="R170" s="317"/>
      <c r="S170" s="317"/>
      <c r="T170" s="317"/>
      <c r="U170" s="318" t="s">
        <v>81</v>
      </c>
      <c r="V170" s="317"/>
      <c r="W170" s="317"/>
      <c r="X170" s="316"/>
      <c r="Y170" s="315"/>
      <c r="Z170" s="315"/>
    </row>
    <row r="171" spans="6:26" s="304" customFormat="1" ht="12" hidden="1" outlineLevel="3">
      <c r="F171" s="313">
        <v>318</v>
      </c>
      <c r="G171" s="312" t="s">
        <v>47</v>
      </c>
      <c r="H171" s="305" t="s">
        <v>260</v>
      </c>
      <c r="I171" s="305"/>
      <c r="J171" s="306" t="s">
        <v>261</v>
      </c>
      <c r="K171" s="312" t="s">
        <v>51</v>
      </c>
      <c r="L171" s="311">
        <v>1.16581</v>
      </c>
      <c r="M171" s="310">
        <v>0</v>
      </c>
      <c r="N171" s="311">
        <f>L171*(1+M171/100)</f>
        <v>1.16581</v>
      </c>
      <c r="O171" s="310">
        <v>63.880355840399993</v>
      </c>
      <c r="P171" s="307">
        <f>N171*O171</f>
        <v>74.472357642296714</v>
      </c>
      <c r="Q171" s="309"/>
      <c r="R171" s="308">
        <f>N171*Q171</f>
        <v>0</v>
      </c>
      <c r="S171" s="309"/>
      <c r="T171" s="308">
        <f>N171*S171</f>
        <v>0</v>
      </c>
      <c r="U171" s="307">
        <v>21</v>
      </c>
      <c r="V171" s="307">
        <f>P171*(U171/100)</f>
        <v>15.63919510488231</v>
      </c>
      <c r="W171" s="307">
        <f>P171+V171</f>
        <v>90.111552747179019</v>
      </c>
      <c r="X171" s="306"/>
      <c r="Y171" s="305" t="s">
        <v>110</v>
      </c>
      <c r="Z171" s="305" t="s">
        <v>250</v>
      </c>
    </row>
    <row r="172" spans="6:26" s="314" customFormat="1" ht="11.25" hidden="1" outlineLevel="4">
      <c r="F172" s="323"/>
      <c r="G172" s="315"/>
      <c r="H172" s="315"/>
      <c r="I172" s="315"/>
      <c r="J172" s="316" t="s">
        <v>157</v>
      </c>
      <c r="K172" s="315"/>
      <c r="L172" s="322">
        <v>0</v>
      </c>
      <c r="M172" s="317"/>
      <c r="N172" s="321"/>
      <c r="O172" s="317"/>
      <c r="P172" s="320"/>
      <c r="Q172" s="319"/>
      <c r="R172" s="317"/>
      <c r="S172" s="317"/>
      <c r="T172" s="317"/>
      <c r="U172" s="318" t="s">
        <v>81</v>
      </c>
      <c r="V172" s="317"/>
      <c r="W172" s="317"/>
      <c r="X172" s="316"/>
      <c r="Y172" s="315"/>
      <c r="Z172" s="315"/>
    </row>
    <row r="173" spans="6:26" s="314" customFormat="1" ht="11.25" hidden="1" outlineLevel="4">
      <c r="F173" s="323"/>
      <c r="G173" s="315"/>
      <c r="H173" s="315"/>
      <c r="I173" s="315"/>
      <c r="J173" s="316" t="s">
        <v>259</v>
      </c>
      <c r="K173" s="315"/>
      <c r="L173" s="322">
        <v>0</v>
      </c>
      <c r="M173" s="317"/>
      <c r="N173" s="321"/>
      <c r="O173" s="317"/>
      <c r="P173" s="320"/>
      <c r="Q173" s="319"/>
      <c r="R173" s="317"/>
      <c r="S173" s="317"/>
      <c r="T173" s="317"/>
      <c r="U173" s="318" t="s">
        <v>81</v>
      </c>
      <c r="V173" s="317"/>
      <c r="W173" s="317"/>
      <c r="X173" s="316"/>
      <c r="Y173" s="315"/>
      <c r="Z173" s="315"/>
    </row>
    <row r="174" spans="6:26" s="314" customFormat="1" ht="11.25" hidden="1" outlineLevel="4">
      <c r="F174" s="323"/>
      <c r="G174" s="315"/>
      <c r="H174" s="315"/>
      <c r="I174" s="315"/>
      <c r="J174" s="316" t="s">
        <v>215</v>
      </c>
      <c r="K174" s="315"/>
      <c r="L174" s="322">
        <v>1.16581</v>
      </c>
      <c r="M174" s="317"/>
      <c r="N174" s="321"/>
      <c r="O174" s="317"/>
      <c r="P174" s="320"/>
      <c r="Q174" s="319"/>
      <c r="R174" s="317"/>
      <c r="S174" s="317"/>
      <c r="T174" s="317"/>
      <c r="U174" s="318" t="s">
        <v>81</v>
      </c>
      <c r="V174" s="317"/>
      <c r="W174" s="317"/>
      <c r="X174" s="316"/>
      <c r="Y174" s="315"/>
      <c r="Z174" s="315"/>
    </row>
    <row r="175" spans="6:26" s="304" customFormat="1" ht="24" hidden="1" outlineLevel="3">
      <c r="F175" s="313">
        <v>319</v>
      </c>
      <c r="G175" s="312" t="s">
        <v>225</v>
      </c>
      <c r="H175" s="305" t="s">
        <v>262</v>
      </c>
      <c r="I175" s="305"/>
      <c r="J175" s="306" t="s">
        <v>263</v>
      </c>
      <c r="K175" s="312" t="s">
        <v>51</v>
      </c>
      <c r="L175" s="311">
        <v>1.1893199999999999</v>
      </c>
      <c r="M175" s="310">
        <v>0</v>
      </c>
      <c r="N175" s="311">
        <f>L175*(1+M175/100)</f>
        <v>1.1893199999999999</v>
      </c>
      <c r="O175" s="310">
        <v>86.5</v>
      </c>
      <c r="P175" s="307">
        <f>N175*O175</f>
        <v>102.87617999999999</v>
      </c>
      <c r="Q175" s="309">
        <v>1.75E-3</v>
      </c>
      <c r="R175" s="308">
        <f>N175*Q175</f>
        <v>2.0813099999999998E-3</v>
      </c>
      <c r="S175" s="309"/>
      <c r="T175" s="308">
        <f>N175*S175</f>
        <v>0</v>
      </c>
      <c r="U175" s="307">
        <v>21</v>
      </c>
      <c r="V175" s="307">
        <f>P175*(U175/100)</f>
        <v>21.603997799999998</v>
      </c>
      <c r="W175" s="307">
        <f>P175+V175</f>
        <v>124.48017779999999</v>
      </c>
      <c r="X175" s="306"/>
      <c r="Y175" s="305" t="s">
        <v>110</v>
      </c>
      <c r="Z175" s="305" t="s">
        <v>250</v>
      </c>
    </row>
    <row r="176" spans="6:26" s="314" customFormat="1" ht="11.25" hidden="1" outlineLevel="4">
      <c r="F176" s="323"/>
      <c r="G176" s="315"/>
      <c r="H176" s="315"/>
      <c r="I176" s="315"/>
      <c r="J176" s="316" t="s">
        <v>264</v>
      </c>
      <c r="K176" s="315"/>
      <c r="L176" s="322">
        <v>1.1893199999999999</v>
      </c>
      <c r="M176" s="317"/>
      <c r="N176" s="321"/>
      <c r="O176" s="317"/>
      <c r="P176" s="320"/>
      <c r="Q176" s="319"/>
      <c r="R176" s="317"/>
      <c r="S176" s="317"/>
      <c r="T176" s="317"/>
      <c r="U176" s="318" t="s">
        <v>81</v>
      </c>
      <c r="V176" s="317"/>
      <c r="W176" s="317"/>
      <c r="X176" s="316"/>
      <c r="Y176" s="315"/>
      <c r="Z176" s="315"/>
    </row>
    <row r="177" spans="6:26" s="295" customFormat="1" ht="12.75" hidden="1" customHeight="1" outlineLevel="3">
      <c r="F177" s="303"/>
      <c r="G177" s="296"/>
      <c r="H177" s="296"/>
      <c r="I177" s="296"/>
      <c r="J177" s="302"/>
      <c r="K177" s="296"/>
      <c r="L177" s="301"/>
      <c r="M177" s="297"/>
      <c r="N177" s="301"/>
      <c r="O177" s="297"/>
      <c r="P177" s="300"/>
      <c r="Q177" s="299"/>
      <c r="R177" s="297"/>
      <c r="S177" s="297"/>
      <c r="T177" s="297"/>
      <c r="U177" s="298" t="s">
        <v>81</v>
      </c>
      <c r="V177" s="297"/>
      <c r="W177" s="297"/>
      <c r="X177" s="297"/>
      <c r="Y177" s="296"/>
      <c r="Z177" s="296"/>
    </row>
    <row r="178" spans="6:26" s="324" customFormat="1" ht="16.5" hidden="1" customHeight="1" outlineLevel="2">
      <c r="F178" s="333"/>
      <c r="G178" s="331"/>
      <c r="H178" s="332"/>
      <c r="I178" s="332"/>
      <c r="J178" s="332" t="s">
        <v>265</v>
      </c>
      <c r="K178" s="331"/>
      <c r="L178" s="330"/>
      <c r="M178" s="328"/>
      <c r="N178" s="330"/>
      <c r="O178" s="328"/>
      <c r="P178" s="265">
        <f>SUBTOTAL(9,P179:P214)</f>
        <v>17059.099810158361</v>
      </c>
      <c r="Q178" s="329"/>
      <c r="R178" s="266">
        <f>SUBTOTAL(9,R179:R214)</f>
        <v>0.25407198924999996</v>
      </c>
      <c r="S178" s="328"/>
      <c r="T178" s="266">
        <f>SUBTOTAL(9,T179:T214)</f>
        <v>0</v>
      </c>
      <c r="U178" s="327" t="s">
        <v>81</v>
      </c>
      <c r="V178" s="265">
        <f>SUBTOTAL(9,V179:V214)</f>
        <v>3582.4109601332557</v>
      </c>
      <c r="W178" s="265">
        <f>SUBTOTAL(9,W179:W214)</f>
        <v>20641.510770291618</v>
      </c>
      <c r="X178" s="326"/>
      <c r="Y178" s="325"/>
      <c r="Z178" s="325"/>
    </row>
    <row r="179" spans="6:26" s="304" customFormat="1" ht="12" hidden="1" outlineLevel="3">
      <c r="F179" s="313">
        <v>231</v>
      </c>
      <c r="G179" s="312" t="s">
        <v>47</v>
      </c>
      <c r="H179" s="305" t="s">
        <v>266</v>
      </c>
      <c r="I179" s="305"/>
      <c r="J179" s="306" t="s">
        <v>267</v>
      </c>
      <c r="K179" s="312" t="s">
        <v>51</v>
      </c>
      <c r="L179" s="311">
        <v>5.8655499999999998</v>
      </c>
      <c r="M179" s="310">
        <v>0</v>
      </c>
      <c r="N179" s="311">
        <f>L179*(1+M179/100)</f>
        <v>5.8655499999999998</v>
      </c>
      <c r="O179" s="310">
        <v>417.103384248</v>
      </c>
      <c r="P179" s="307">
        <f>N179*O179</f>
        <v>2446.5407554758563</v>
      </c>
      <c r="Q179" s="309">
        <v>7.4999999999999997E-3</v>
      </c>
      <c r="R179" s="308">
        <f>N179*Q179</f>
        <v>4.3991624999999999E-2</v>
      </c>
      <c r="S179" s="309"/>
      <c r="T179" s="308">
        <f>N179*S179</f>
        <v>0</v>
      </c>
      <c r="U179" s="307">
        <v>21</v>
      </c>
      <c r="V179" s="307">
        <f>P179*(U179/100)</f>
        <v>513.77355864992978</v>
      </c>
      <c r="W179" s="307">
        <f>P179+V179</f>
        <v>2960.314314125786</v>
      </c>
      <c r="X179" s="306"/>
      <c r="Y179" s="305" t="s">
        <v>110</v>
      </c>
      <c r="Z179" s="305" t="s">
        <v>268</v>
      </c>
    </row>
    <row r="180" spans="6:26" s="314" customFormat="1" ht="11.25" hidden="1" outlineLevel="4">
      <c r="F180" s="323"/>
      <c r="G180" s="315"/>
      <c r="H180" s="315"/>
      <c r="I180" s="315"/>
      <c r="J180" s="316" t="s">
        <v>123</v>
      </c>
      <c r="K180" s="315"/>
      <c r="L180" s="322">
        <v>0</v>
      </c>
      <c r="M180" s="317"/>
      <c r="N180" s="321"/>
      <c r="O180" s="317"/>
      <c r="P180" s="320"/>
      <c r="Q180" s="319"/>
      <c r="R180" s="317"/>
      <c r="S180" s="317"/>
      <c r="T180" s="317"/>
      <c r="U180" s="318" t="s">
        <v>81</v>
      </c>
      <c r="V180" s="317"/>
      <c r="W180" s="317"/>
      <c r="X180" s="316"/>
      <c r="Y180" s="315"/>
      <c r="Z180" s="315"/>
    </row>
    <row r="181" spans="6:26" s="314" customFormat="1" ht="11.25" hidden="1" outlineLevel="4">
      <c r="F181" s="323"/>
      <c r="G181" s="315"/>
      <c r="H181" s="315"/>
      <c r="I181" s="315"/>
      <c r="J181" s="316" t="s">
        <v>176</v>
      </c>
      <c r="K181" s="315"/>
      <c r="L181" s="322">
        <v>0</v>
      </c>
      <c r="M181" s="317"/>
      <c r="N181" s="321"/>
      <c r="O181" s="317"/>
      <c r="P181" s="320"/>
      <c r="Q181" s="319"/>
      <c r="R181" s="317"/>
      <c r="S181" s="317"/>
      <c r="T181" s="317"/>
      <c r="U181" s="318" t="s">
        <v>81</v>
      </c>
      <c r="V181" s="317"/>
      <c r="W181" s="317"/>
      <c r="X181" s="316"/>
      <c r="Y181" s="315"/>
      <c r="Z181" s="315"/>
    </row>
    <row r="182" spans="6:26" s="314" customFormat="1" ht="11.25" hidden="1" outlineLevel="4">
      <c r="F182" s="323"/>
      <c r="G182" s="315"/>
      <c r="H182" s="315"/>
      <c r="I182" s="315"/>
      <c r="J182" s="316" t="s">
        <v>212</v>
      </c>
      <c r="K182" s="315"/>
      <c r="L182" s="322">
        <v>4.3205049999999998</v>
      </c>
      <c r="M182" s="317"/>
      <c r="N182" s="321"/>
      <c r="O182" s="317"/>
      <c r="P182" s="320"/>
      <c r="Q182" s="319"/>
      <c r="R182" s="317"/>
      <c r="S182" s="317"/>
      <c r="T182" s="317"/>
      <c r="U182" s="318" t="s">
        <v>81</v>
      </c>
      <c r="V182" s="317"/>
      <c r="W182" s="317"/>
      <c r="X182" s="316"/>
      <c r="Y182" s="315"/>
      <c r="Z182" s="315"/>
    </row>
    <row r="183" spans="6:26" s="314" customFormat="1" ht="11.25" hidden="1" outlineLevel="4">
      <c r="F183" s="323"/>
      <c r="G183" s="315"/>
      <c r="H183" s="315"/>
      <c r="I183" s="315"/>
      <c r="J183" s="316" t="s">
        <v>178</v>
      </c>
      <c r="K183" s="315"/>
      <c r="L183" s="322">
        <v>0</v>
      </c>
      <c r="M183" s="317"/>
      <c r="N183" s="321"/>
      <c r="O183" s="317"/>
      <c r="P183" s="320"/>
      <c r="Q183" s="319"/>
      <c r="R183" s="317"/>
      <c r="S183" s="317"/>
      <c r="T183" s="317"/>
      <c r="U183" s="318" t="s">
        <v>81</v>
      </c>
      <c r="V183" s="317"/>
      <c r="W183" s="317"/>
      <c r="X183" s="316"/>
      <c r="Y183" s="315"/>
      <c r="Z183" s="315"/>
    </row>
    <row r="184" spans="6:26" s="314" customFormat="1" ht="11.25" hidden="1" outlineLevel="4">
      <c r="F184" s="323"/>
      <c r="G184" s="315"/>
      <c r="H184" s="315"/>
      <c r="I184" s="315"/>
      <c r="J184" s="316" t="s">
        <v>213</v>
      </c>
      <c r="K184" s="315"/>
      <c r="L184" s="322">
        <v>1.5450449999999998</v>
      </c>
      <c r="M184" s="317"/>
      <c r="N184" s="321"/>
      <c r="O184" s="317"/>
      <c r="P184" s="320"/>
      <c r="Q184" s="319"/>
      <c r="R184" s="317"/>
      <c r="S184" s="317"/>
      <c r="T184" s="317"/>
      <c r="U184" s="318" t="s">
        <v>81</v>
      </c>
      <c r="V184" s="317"/>
      <c r="W184" s="317"/>
      <c r="X184" s="316"/>
      <c r="Y184" s="315"/>
      <c r="Z184" s="315"/>
    </row>
    <row r="185" spans="6:26" s="304" customFormat="1" ht="12" hidden="1" outlineLevel="3">
      <c r="F185" s="313">
        <v>233</v>
      </c>
      <c r="G185" s="312" t="s">
        <v>47</v>
      </c>
      <c r="H185" s="305" t="s">
        <v>269</v>
      </c>
      <c r="I185" s="305"/>
      <c r="J185" s="306" t="s">
        <v>270</v>
      </c>
      <c r="K185" s="312" t="s">
        <v>51</v>
      </c>
      <c r="L185" s="311">
        <v>5.8655499999999998</v>
      </c>
      <c r="M185" s="310">
        <v>0</v>
      </c>
      <c r="N185" s="311">
        <f>L185*(1+M185/100)</f>
        <v>5.8655499999999998</v>
      </c>
      <c r="O185" s="310">
        <v>62.784893497599995</v>
      </c>
      <c r="P185" s="307">
        <f>N185*O185</f>
        <v>368.26793205484762</v>
      </c>
      <c r="Q185" s="309">
        <v>2.9999999999999997E-4</v>
      </c>
      <c r="R185" s="308">
        <f>N185*Q185</f>
        <v>1.7596649999999999E-3</v>
      </c>
      <c r="S185" s="309"/>
      <c r="T185" s="308">
        <f>N185*S185</f>
        <v>0</v>
      </c>
      <c r="U185" s="307">
        <v>21</v>
      </c>
      <c r="V185" s="307">
        <f>P185*(U185/100)</f>
        <v>77.336265731517997</v>
      </c>
      <c r="W185" s="307">
        <f>P185+V185</f>
        <v>445.6041977863656</v>
      </c>
      <c r="X185" s="306"/>
      <c r="Y185" s="305" t="s">
        <v>110</v>
      </c>
      <c r="Z185" s="305" t="s">
        <v>268</v>
      </c>
    </row>
    <row r="186" spans="6:26" s="314" customFormat="1" ht="11.25" hidden="1" outlineLevel="4">
      <c r="F186" s="323"/>
      <c r="G186" s="315"/>
      <c r="H186" s="315"/>
      <c r="I186" s="315"/>
      <c r="J186" s="316" t="s">
        <v>123</v>
      </c>
      <c r="K186" s="315"/>
      <c r="L186" s="322">
        <v>0</v>
      </c>
      <c r="M186" s="317"/>
      <c r="N186" s="321"/>
      <c r="O186" s="317"/>
      <c r="P186" s="320"/>
      <c r="Q186" s="319"/>
      <c r="R186" s="317"/>
      <c r="S186" s="317"/>
      <c r="T186" s="317"/>
      <c r="U186" s="318" t="s">
        <v>81</v>
      </c>
      <c r="V186" s="317"/>
      <c r="W186" s="317"/>
      <c r="X186" s="316"/>
      <c r="Y186" s="315"/>
      <c r="Z186" s="315"/>
    </row>
    <row r="187" spans="6:26" s="314" customFormat="1" ht="11.25" hidden="1" outlineLevel="4">
      <c r="F187" s="323"/>
      <c r="G187" s="315"/>
      <c r="H187" s="315"/>
      <c r="I187" s="315"/>
      <c r="J187" s="316" t="s">
        <v>176</v>
      </c>
      <c r="K187" s="315"/>
      <c r="L187" s="322">
        <v>0</v>
      </c>
      <c r="M187" s="317"/>
      <c r="N187" s="321"/>
      <c r="O187" s="317"/>
      <c r="P187" s="320"/>
      <c r="Q187" s="319"/>
      <c r="R187" s="317"/>
      <c r="S187" s="317"/>
      <c r="T187" s="317"/>
      <c r="U187" s="318" t="s">
        <v>81</v>
      </c>
      <c r="V187" s="317"/>
      <c r="W187" s="317"/>
      <c r="X187" s="316"/>
      <c r="Y187" s="315"/>
      <c r="Z187" s="315"/>
    </row>
    <row r="188" spans="6:26" s="314" customFormat="1" ht="11.25" hidden="1" outlineLevel="4">
      <c r="F188" s="323"/>
      <c r="G188" s="315"/>
      <c r="H188" s="315"/>
      <c r="I188" s="315"/>
      <c r="J188" s="316" t="s">
        <v>212</v>
      </c>
      <c r="K188" s="315"/>
      <c r="L188" s="322">
        <v>4.3205049999999998</v>
      </c>
      <c r="M188" s="317"/>
      <c r="N188" s="321"/>
      <c r="O188" s="317"/>
      <c r="P188" s="320"/>
      <c r="Q188" s="319"/>
      <c r="R188" s="317"/>
      <c r="S188" s="317"/>
      <c r="T188" s="317"/>
      <c r="U188" s="318" t="s">
        <v>81</v>
      </c>
      <c r="V188" s="317"/>
      <c r="W188" s="317"/>
      <c r="X188" s="316"/>
      <c r="Y188" s="315"/>
      <c r="Z188" s="315"/>
    </row>
    <row r="189" spans="6:26" s="314" customFormat="1" ht="11.25" hidden="1" outlineLevel="4">
      <c r="F189" s="323"/>
      <c r="G189" s="315"/>
      <c r="H189" s="315"/>
      <c r="I189" s="315"/>
      <c r="J189" s="316" t="s">
        <v>178</v>
      </c>
      <c r="K189" s="315"/>
      <c r="L189" s="322">
        <v>0</v>
      </c>
      <c r="M189" s="317"/>
      <c r="N189" s="321"/>
      <c r="O189" s="317"/>
      <c r="P189" s="320"/>
      <c r="Q189" s="319"/>
      <c r="R189" s="317"/>
      <c r="S189" s="317"/>
      <c r="T189" s="317"/>
      <c r="U189" s="318" t="s">
        <v>81</v>
      </c>
      <c r="V189" s="317"/>
      <c r="W189" s="317"/>
      <c r="X189" s="316"/>
      <c r="Y189" s="315"/>
      <c r="Z189" s="315"/>
    </row>
    <row r="190" spans="6:26" s="314" customFormat="1" ht="11.25" hidden="1" outlineLevel="4">
      <c r="F190" s="323"/>
      <c r="G190" s="315"/>
      <c r="H190" s="315"/>
      <c r="I190" s="315"/>
      <c r="J190" s="316" t="s">
        <v>213</v>
      </c>
      <c r="K190" s="315"/>
      <c r="L190" s="322">
        <v>1.5450449999999998</v>
      </c>
      <c r="M190" s="317"/>
      <c r="N190" s="321"/>
      <c r="O190" s="317"/>
      <c r="P190" s="320"/>
      <c r="Q190" s="319"/>
      <c r="R190" s="317"/>
      <c r="S190" s="317"/>
      <c r="T190" s="317"/>
      <c r="U190" s="318" t="s">
        <v>81</v>
      </c>
      <c r="V190" s="317"/>
      <c r="W190" s="317"/>
      <c r="X190" s="316"/>
      <c r="Y190" s="315"/>
      <c r="Z190" s="315"/>
    </row>
    <row r="191" spans="6:26" s="304" customFormat="1" ht="24" hidden="1" outlineLevel="3">
      <c r="F191" s="313">
        <v>234</v>
      </c>
      <c r="G191" s="312" t="s">
        <v>47</v>
      </c>
      <c r="H191" s="305" t="s">
        <v>271</v>
      </c>
      <c r="I191" s="305"/>
      <c r="J191" s="306" t="s">
        <v>272</v>
      </c>
      <c r="K191" s="312" t="s">
        <v>51</v>
      </c>
      <c r="L191" s="311">
        <v>5.8655499999999998</v>
      </c>
      <c r="M191" s="310">
        <v>0</v>
      </c>
      <c r="N191" s="311">
        <f>L191*(1+M191/100)</f>
        <v>5.8655499999999998</v>
      </c>
      <c r="O191" s="310">
        <v>1079.1419716320001</v>
      </c>
      <c r="P191" s="307">
        <f>N191*O191</f>
        <v>6329.7611917060785</v>
      </c>
      <c r="Q191" s="309">
        <v>9.0299999999999998E-3</v>
      </c>
      <c r="R191" s="308">
        <f>N191*Q191</f>
        <v>5.2965916499999995E-2</v>
      </c>
      <c r="S191" s="309"/>
      <c r="T191" s="308">
        <f>N191*S191</f>
        <v>0</v>
      </c>
      <c r="U191" s="307">
        <v>21</v>
      </c>
      <c r="V191" s="307">
        <f>P191*(U191/100)</f>
        <v>1329.2498502582764</v>
      </c>
      <c r="W191" s="307">
        <f>P191+V191</f>
        <v>7659.0110419643552</v>
      </c>
      <c r="X191" s="306"/>
      <c r="Y191" s="305" t="s">
        <v>110</v>
      </c>
      <c r="Z191" s="305" t="s">
        <v>268</v>
      </c>
    </row>
    <row r="192" spans="6:26" s="314" customFormat="1" ht="11.25" hidden="1" outlineLevel="4">
      <c r="F192" s="323"/>
      <c r="G192" s="315"/>
      <c r="H192" s="315"/>
      <c r="I192" s="315"/>
      <c r="J192" s="316" t="s">
        <v>123</v>
      </c>
      <c r="K192" s="315"/>
      <c r="L192" s="322">
        <v>0</v>
      </c>
      <c r="M192" s="317"/>
      <c r="N192" s="321"/>
      <c r="O192" s="317"/>
      <c r="P192" s="320"/>
      <c r="Q192" s="319"/>
      <c r="R192" s="317"/>
      <c r="S192" s="317"/>
      <c r="T192" s="317"/>
      <c r="U192" s="318" t="s">
        <v>81</v>
      </c>
      <c r="V192" s="317"/>
      <c r="W192" s="317"/>
      <c r="X192" s="316"/>
      <c r="Y192" s="315"/>
      <c r="Z192" s="315"/>
    </row>
    <row r="193" spans="6:26" s="314" customFormat="1" ht="11.25" hidden="1" outlineLevel="4">
      <c r="F193" s="323"/>
      <c r="G193" s="315"/>
      <c r="H193" s="315"/>
      <c r="I193" s="315"/>
      <c r="J193" s="316" t="s">
        <v>176</v>
      </c>
      <c r="K193" s="315"/>
      <c r="L193" s="322">
        <v>0</v>
      </c>
      <c r="M193" s="317"/>
      <c r="N193" s="321"/>
      <c r="O193" s="317"/>
      <c r="P193" s="320"/>
      <c r="Q193" s="319"/>
      <c r="R193" s="317"/>
      <c r="S193" s="317"/>
      <c r="T193" s="317"/>
      <c r="U193" s="318" t="s">
        <v>81</v>
      </c>
      <c r="V193" s="317"/>
      <c r="W193" s="317"/>
      <c r="X193" s="316"/>
      <c r="Y193" s="315"/>
      <c r="Z193" s="315"/>
    </row>
    <row r="194" spans="6:26" s="314" customFormat="1" ht="11.25" hidden="1" outlineLevel="4">
      <c r="F194" s="323"/>
      <c r="G194" s="315"/>
      <c r="H194" s="315"/>
      <c r="I194" s="315"/>
      <c r="J194" s="316" t="s">
        <v>212</v>
      </c>
      <c r="K194" s="315"/>
      <c r="L194" s="322">
        <v>4.3205049999999998</v>
      </c>
      <c r="M194" s="317"/>
      <c r="N194" s="321"/>
      <c r="O194" s="317"/>
      <c r="P194" s="320"/>
      <c r="Q194" s="319"/>
      <c r="R194" s="317"/>
      <c r="S194" s="317"/>
      <c r="T194" s="317"/>
      <c r="U194" s="318" t="s">
        <v>81</v>
      </c>
      <c r="V194" s="317"/>
      <c r="W194" s="317"/>
      <c r="X194" s="316"/>
      <c r="Y194" s="315"/>
      <c r="Z194" s="315"/>
    </row>
    <row r="195" spans="6:26" s="314" customFormat="1" ht="11.25" hidden="1" outlineLevel="4">
      <c r="F195" s="323"/>
      <c r="G195" s="315"/>
      <c r="H195" s="315"/>
      <c r="I195" s="315"/>
      <c r="J195" s="316" t="s">
        <v>178</v>
      </c>
      <c r="K195" s="315"/>
      <c r="L195" s="322">
        <v>0</v>
      </c>
      <c r="M195" s="317"/>
      <c r="N195" s="321"/>
      <c r="O195" s="317"/>
      <c r="P195" s="320"/>
      <c r="Q195" s="319"/>
      <c r="R195" s="317"/>
      <c r="S195" s="317"/>
      <c r="T195" s="317"/>
      <c r="U195" s="318" t="s">
        <v>81</v>
      </c>
      <c r="V195" s="317"/>
      <c r="W195" s="317"/>
      <c r="X195" s="316"/>
      <c r="Y195" s="315"/>
      <c r="Z195" s="315"/>
    </row>
    <row r="196" spans="6:26" s="314" customFormat="1" ht="11.25" hidden="1" outlineLevel="4">
      <c r="F196" s="323"/>
      <c r="G196" s="315"/>
      <c r="H196" s="315"/>
      <c r="I196" s="315"/>
      <c r="J196" s="316" t="s">
        <v>213</v>
      </c>
      <c r="K196" s="315"/>
      <c r="L196" s="322">
        <v>1.5450449999999998</v>
      </c>
      <c r="M196" s="317"/>
      <c r="N196" s="321"/>
      <c r="O196" s="317"/>
      <c r="P196" s="320"/>
      <c r="Q196" s="319"/>
      <c r="R196" s="317"/>
      <c r="S196" s="317"/>
      <c r="T196" s="317"/>
      <c r="U196" s="318" t="s">
        <v>81</v>
      </c>
      <c r="V196" s="317"/>
      <c r="W196" s="317"/>
      <c r="X196" s="316"/>
      <c r="Y196" s="315"/>
      <c r="Z196" s="315"/>
    </row>
    <row r="197" spans="6:26" s="304" customFormat="1" ht="24" hidden="1" outlineLevel="3">
      <c r="F197" s="313">
        <v>235</v>
      </c>
      <c r="G197" s="312" t="s">
        <v>225</v>
      </c>
      <c r="H197" s="305" t="s">
        <v>273</v>
      </c>
      <c r="I197" s="305"/>
      <c r="J197" s="306" t="s">
        <v>274</v>
      </c>
      <c r="K197" s="312" t="s">
        <v>51</v>
      </c>
      <c r="L197" s="311">
        <v>6.7458999999999989</v>
      </c>
      <c r="M197" s="310">
        <v>0</v>
      </c>
      <c r="N197" s="311">
        <f>L197*(1+M197/100)</f>
        <v>6.7458999999999989</v>
      </c>
      <c r="O197" s="310">
        <v>831</v>
      </c>
      <c r="P197" s="307">
        <f>N197*O197</f>
        <v>5605.8428999999987</v>
      </c>
      <c r="Q197" s="309">
        <v>2.1999999999999999E-2</v>
      </c>
      <c r="R197" s="308">
        <f>N197*Q197</f>
        <v>0.14840979999999998</v>
      </c>
      <c r="S197" s="309"/>
      <c r="T197" s="308">
        <f>N197*S197</f>
        <v>0</v>
      </c>
      <c r="U197" s="307">
        <v>21</v>
      </c>
      <c r="V197" s="307">
        <f>P197*(U197/100)</f>
        <v>1177.2270089999997</v>
      </c>
      <c r="W197" s="307">
        <f>P197+V197</f>
        <v>6783.069908999998</v>
      </c>
      <c r="X197" s="306"/>
      <c r="Y197" s="305" t="s">
        <v>110</v>
      </c>
      <c r="Z197" s="305" t="s">
        <v>268</v>
      </c>
    </row>
    <row r="198" spans="6:26" s="314" customFormat="1" ht="11.25" hidden="1" outlineLevel="4">
      <c r="F198" s="323"/>
      <c r="G198" s="315"/>
      <c r="H198" s="315"/>
      <c r="I198" s="315"/>
      <c r="J198" s="316" t="s">
        <v>275</v>
      </c>
      <c r="K198" s="315"/>
      <c r="L198" s="322">
        <v>6.7458999999999989</v>
      </c>
      <c r="M198" s="317"/>
      <c r="N198" s="321"/>
      <c r="O198" s="317"/>
      <c r="P198" s="320"/>
      <c r="Q198" s="319"/>
      <c r="R198" s="317"/>
      <c r="S198" s="317"/>
      <c r="T198" s="317"/>
      <c r="U198" s="318" t="s">
        <v>81</v>
      </c>
      <c r="V198" s="317"/>
      <c r="W198" s="317"/>
      <c r="X198" s="316"/>
      <c r="Y198" s="315"/>
      <c r="Z198" s="315"/>
    </row>
    <row r="199" spans="6:26" s="304" customFormat="1" ht="24" hidden="1" outlineLevel="3">
      <c r="F199" s="313">
        <v>239</v>
      </c>
      <c r="G199" s="312" t="s">
        <v>47</v>
      </c>
      <c r="H199" s="305" t="s">
        <v>276</v>
      </c>
      <c r="I199" s="305"/>
      <c r="J199" s="306" t="s">
        <v>277</v>
      </c>
      <c r="K199" s="312" t="s">
        <v>51</v>
      </c>
      <c r="L199" s="311">
        <v>9.2845049999999993</v>
      </c>
      <c r="M199" s="310">
        <v>0</v>
      </c>
      <c r="N199" s="311">
        <f>L199*(1+M199/100)</f>
        <v>9.2845049999999993</v>
      </c>
      <c r="O199" s="310">
        <v>27.687135577320003</v>
      </c>
      <c r="P199" s="307">
        <f>N199*O199</f>
        <v>257.06134870330544</v>
      </c>
      <c r="Q199" s="309">
        <v>5.0000000000000002E-5</v>
      </c>
      <c r="R199" s="308">
        <f>N199*Q199</f>
        <v>4.6422525E-4</v>
      </c>
      <c r="S199" s="309"/>
      <c r="T199" s="308">
        <f>N199*S199</f>
        <v>0</v>
      </c>
      <c r="U199" s="307">
        <v>21</v>
      </c>
      <c r="V199" s="307">
        <f>P199*(U199/100)</f>
        <v>53.982883227694138</v>
      </c>
      <c r="W199" s="307">
        <f>P199+V199</f>
        <v>311.04423193099956</v>
      </c>
      <c r="X199" s="306"/>
      <c r="Y199" s="305" t="s">
        <v>110</v>
      </c>
      <c r="Z199" s="305" t="s">
        <v>268</v>
      </c>
    </row>
    <row r="200" spans="6:26" s="314" customFormat="1" ht="11.25" hidden="1" outlineLevel="4">
      <c r="F200" s="323"/>
      <c r="G200" s="315"/>
      <c r="H200" s="315"/>
      <c r="I200" s="315"/>
      <c r="J200" s="316" t="s">
        <v>123</v>
      </c>
      <c r="K200" s="315"/>
      <c r="L200" s="322">
        <v>0</v>
      </c>
      <c r="M200" s="317"/>
      <c r="N200" s="321"/>
      <c r="O200" s="317"/>
      <c r="P200" s="320"/>
      <c r="Q200" s="319"/>
      <c r="R200" s="317"/>
      <c r="S200" s="317"/>
      <c r="T200" s="317"/>
      <c r="U200" s="318" t="s">
        <v>81</v>
      </c>
      <c r="V200" s="317"/>
      <c r="W200" s="317"/>
      <c r="X200" s="316"/>
      <c r="Y200" s="315"/>
      <c r="Z200" s="315"/>
    </row>
    <row r="201" spans="6:26" s="314" customFormat="1" ht="11.25" hidden="1" outlineLevel="4">
      <c r="F201" s="323"/>
      <c r="G201" s="315"/>
      <c r="H201" s="315"/>
      <c r="I201" s="315"/>
      <c r="J201" s="316" t="s">
        <v>176</v>
      </c>
      <c r="K201" s="315"/>
      <c r="L201" s="322">
        <v>0</v>
      </c>
      <c r="M201" s="317"/>
      <c r="N201" s="321"/>
      <c r="O201" s="317"/>
      <c r="P201" s="320"/>
      <c r="Q201" s="319"/>
      <c r="R201" s="317"/>
      <c r="S201" s="317"/>
      <c r="T201" s="317"/>
      <c r="U201" s="318" t="s">
        <v>81</v>
      </c>
      <c r="V201" s="317"/>
      <c r="W201" s="317"/>
      <c r="X201" s="316"/>
      <c r="Y201" s="315"/>
      <c r="Z201" s="315"/>
    </row>
    <row r="202" spans="6:26" s="314" customFormat="1" ht="11.25" hidden="1" outlineLevel="4">
      <c r="F202" s="323"/>
      <c r="G202" s="315"/>
      <c r="H202" s="315"/>
      <c r="I202" s="315"/>
      <c r="J202" s="316" t="s">
        <v>212</v>
      </c>
      <c r="K202" s="315"/>
      <c r="L202" s="322">
        <v>4.3205049999999998</v>
      </c>
      <c r="M202" s="317"/>
      <c r="N202" s="321"/>
      <c r="O202" s="317"/>
      <c r="P202" s="320"/>
      <c r="Q202" s="319"/>
      <c r="R202" s="317"/>
      <c r="S202" s="317"/>
      <c r="T202" s="317"/>
      <c r="U202" s="318" t="s">
        <v>81</v>
      </c>
      <c r="V202" s="317"/>
      <c r="W202" s="317"/>
      <c r="X202" s="316"/>
      <c r="Y202" s="315"/>
      <c r="Z202" s="315"/>
    </row>
    <row r="203" spans="6:26" s="314" customFormat="1" ht="11.25" hidden="1" outlineLevel="4">
      <c r="F203" s="323"/>
      <c r="G203" s="315"/>
      <c r="H203" s="315"/>
      <c r="I203" s="315"/>
      <c r="J203" s="316" t="s">
        <v>178</v>
      </c>
      <c r="K203" s="315"/>
      <c r="L203" s="322">
        <v>0</v>
      </c>
      <c r="M203" s="317"/>
      <c r="N203" s="321"/>
      <c r="O203" s="317"/>
      <c r="P203" s="320"/>
      <c r="Q203" s="319"/>
      <c r="R203" s="317"/>
      <c r="S203" s="317"/>
      <c r="T203" s="317"/>
      <c r="U203" s="318" t="s">
        <v>81</v>
      </c>
      <c r="V203" s="317"/>
      <c r="W203" s="317"/>
      <c r="X203" s="316"/>
      <c r="Y203" s="315"/>
      <c r="Z203" s="315"/>
    </row>
    <row r="204" spans="6:26" s="314" customFormat="1" ht="11.25" hidden="1" outlineLevel="4">
      <c r="F204" s="323"/>
      <c r="G204" s="315"/>
      <c r="H204" s="315"/>
      <c r="I204" s="315"/>
      <c r="J204" s="316" t="s">
        <v>213</v>
      </c>
      <c r="K204" s="315"/>
      <c r="L204" s="322">
        <v>1.5450449999999998</v>
      </c>
      <c r="M204" s="317"/>
      <c r="N204" s="321"/>
      <c r="O204" s="317"/>
      <c r="P204" s="320"/>
      <c r="Q204" s="319"/>
      <c r="R204" s="317"/>
      <c r="S204" s="317"/>
      <c r="T204" s="317"/>
      <c r="U204" s="318" t="s">
        <v>81</v>
      </c>
      <c r="V204" s="317"/>
      <c r="W204" s="317"/>
      <c r="X204" s="316"/>
      <c r="Y204" s="315"/>
      <c r="Z204" s="315"/>
    </row>
    <row r="205" spans="6:26" s="314" customFormat="1" ht="11.25" hidden="1" outlineLevel="4">
      <c r="F205" s="323"/>
      <c r="G205" s="315"/>
      <c r="H205" s="315"/>
      <c r="I205" s="315"/>
      <c r="J205" s="316" t="s">
        <v>186</v>
      </c>
      <c r="K205" s="315"/>
      <c r="L205" s="322">
        <v>0</v>
      </c>
      <c r="M205" s="317"/>
      <c r="N205" s="321"/>
      <c r="O205" s="317"/>
      <c r="P205" s="320"/>
      <c r="Q205" s="319"/>
      <c r="R205" s="317"/>
      <c r="S205" s="317"/>
      <c r="T205" s="317"/>
      <c r="U205" s="318" t="s">
        <v>81</v>
      </c>
      <c r="V205" s="317"/>
      <c r="W205" s="317"/>
      <c r="X205" s="316"/>
      <c r="Y205" s="315"/>
      <c r="Z205" s="315"/>
    </row>
    <row r="206" spans="6:26" s="314" customFormat="1" ht="11.25" hidden="1" outlineLevel="4">
      <c r="F206" s="323"/>
      <c r="G206" s="315"/>
      <c r="H206" s="315"/>
      <c r="I206" s="315"/>
      <c r="J206" s="316" t="s">
        <v>214</v>
      </c>
      <c r="K206" s="315"/>
      <c r="L206" s="322">
        <v>2.253145</v>
      </c>
      <c r="M206" s="317"/>
      <c r="N206" s="321"/>
      <c r="O206" s="317"/>
      <c r="P206" s="320"/>
      <c r="Q206" s="319"/>
      <c r="R206" s="317"/>
      <c r="S206" s="317"/>
      <c r="T206" s="317"/>
      <c r="U206" s="318" t="s">
        <v>81</v>
      </c>
      <c r="V206" s="317"/>
      <c r="W206" s="317"/>
      <c r="X206" s="316"/>
      <c r="Y206" s="315"/>
      <c r="Z206" s="315"/>
    </row>
    <row r="207" spans="6:26" s="314" customFormat="1" ht="11.25" hidden="1" outlineLevel="4">
      <c r="F207" s="323"/>
      <c r="G207" s="315"/>
      <c r="H207" s="315"/>
      <c r="I207" s="315"/>
      <c r="J207" s="316" t="s">
        <v>194</v>
      </c>
      <c r="K207" s="315"/>
      <c r="L207" s="322">
        <v>0</v>
      </c>
      <c r="M207" s="317"/>
      <c r="N207" s="321"/>
      <c r="O207" s="317"/>
      <c r="P207" s="320"/>
      <c r="Q207" s="319"/>
      <c r="R207" s="317"/>
      <c r="S207" s="317"/>
      <c r="T207" s="317"/>
      <c r="U207" s="318" t="s">
        <v>81</v>
      </c>
      <c r="V207" s="317"/>
      <c r="W207" s="317"/>
      <c r="X207" s="316"/>
      <c r="Y207" s="315"/>
      <c r="Z207" s="315"/>
    </row>
    <row r="208" spans="6:26" s="314" customFormat="1" ht="11.25" hidden="1" outlineLevel="4">
      <c r="F208" s="323"/>
      <c r="G208" s="315"/>
      <c r="H208" s="315"/>
      <c r="I208" s="315"/>
      <c r="J208" s="316" t="s">
        <v>215</v>
      </c>
      <c r="K208" s="315"/>
      <c r="L208" s="322">
        <v>1.16581</v>
      </c>
      <c r="M208" s="317"/>
      <c r="N208" s="321"/>
      <c r="O208" s="317"/>
      <c r="P208" s="320"/>
      <c r="Q208" s="319"/>
      <c r="R208" s="317"/>
      <c r="S208" s="317"/>
      <c r="T208" s="317"/>
      <c r="U208" s="318" t="s">
        <v>81</v>
      </c>
      <c r="V208" s="317"/>
      <c r="W208" s="317"/>
      <c r="X208" s="316"/>
      <c r="Y208" s="315"/>
      <c r="Z208" s="315"/>
    </row>
    <row r="209" spans="6:26" s="304" customFormat="1" ht="24" hidden="1" outlineLevel="3">
      <c r="F209" s="313">
        <v>240</v>
      </c>
      <c r="G209" s="312" t="s">
        <v>47</v>
      </c>
      <c r="H209" s="305" t="s">
        <v>278</v>
      </c>
      <c r="I209" s="305"/>
      <c r="J209" s="306" t="s">
        <v>279</v>
      </c>
      <c r="K209" s="312" t="s">
        <v>46</v>
      </c>
      <c r="L209" s="311">
        <v>0.254</v>
      </c>
      <c r="M209" s="310">
        <v>0</v>
      </c>
      <c r="N209" s="311">
        <f>L209*(1+M209/100)</f>
        <v>0.254</v>
      </c>
      <c r="O209" s="310">
        <v>780.09158958156013</v>
      </c>
      <c r="P209" s="307">
        <f>N209*O209</f>
        <v>198.14326375371627</v>
      </c>
      <c r="Q209" s="309"/>
      <c r="R209" s="308">
        <f>N209*Q209</f>
        <v>0</v>
      </c>
      <c r="S209" s="309"/>
      <c r="T209" s="308">
        <f>N209*S209</f>
        <v>0</v>
      </c>
      <c r="U209" s="307">
        <v>21</v>
      </c>
      <c r="V209" s="307">
        <f>P209*(U209/100)</f>
        <v>41.610085388280417</v>
      </c>
      <c r="W209" s="307">
        <f>P209+V209</f>
        <v>239.75334914199669</v>
      </c>
      <c r="X209" s="306"/>
      <c r="Y209" s="305" t="s">
        <v>110</v>
      </c>
      <c r="Z209" s="305" t="s">
        <v>268</v>
      </c>
    </row>
    <row r="210" spans="6:26" s="304" customFormat="1" ht="12" hidden="1" outlineLevel="3">
      <c r="F210" s="313">
        <v>315</v>
      </c>
      <c r="G210" s="312" t="s">
        <v>47</v>
      </c>
      <c r="H210" s="305" t="s">
        <v>280</v>
      </c>
      <c r="I210" s="305"/>
      <c r="J210" s="306" t="s">
        <v>281</v>
      </c>
      <c r="K210" s="312" t="s">
        <v>51</v>
      </c>
      <c r="L210" s="311">
        <v>4.3205049999999998</v>
      </c>
      <c r="M210" s="310">
        <v>0</v>
      </c>
      <c r="N210" s="311">
        <f>L210*(1+M210/100)</f>
        <v>4.3205049999999998</v>
      </c>
      <c r="O210" s="310">
        <v>428.99670720542161</v>
      </c>
      <c r="P210" s="307">
        <f>N210*O210</f>
        <v>1853.4824184645599</v>
      </c>
      <c r="Q210" s="309">
        <v>1.5E-3</v>
      </c>
      <c r="R210" s="308">
        <f>N210*Q210</f>
        <v>6.4807574999999999E-3</v>
      </c>
      <c r="S210" s="309"/>
      <c r="T210" s="308">
        <f>N210*S210</f>
        <v>0</v>
      </c>
      <c r="U210" s="307">
        <v>21</v>
      </c>
      <c r="V210" s="307">
        <f>P210*(U210/100)</f>
        <v>389.23130787755758</v>
      </c>
      <c r="W210" s="307">
        <f>P210+V210</f>
        <v>2242.7137263421173</v>
      </c>
      <c r="X210" s="306"/>
      <c r="Y210" s="305" t="s">
        <v>110</v>
      </c>
      <c r="Z210" s="305" t="s">
        <v>268</v>
      </c>
    </row>
    <row r="211" spans="6:26" s="314" customFormat="1" ht="11.25" hidden="1" outlineLevel="4">
      <c r="F211" s="323"/>
      <c r="G211" s="315"/>
      <c r="H211" s="315"/>
      <c r="I211" s="315"/>
      <c r="J211" s="316" t="s">
        <v>123</v>
      </c>
      <c r="K211" s="315"/>
      <c r="L211" s="322">
        <v>0</v>
      </c>
      <c r="M211" s="317"/>
      <c r="N211" s="321"/>
      <c r="O211" s="317"/>
      <c r="P211" s="320"/>
      <c r="Q211" s="319"/>
      <c r="R211" s="317"/>
      <c r="S211" s="317"/>
      <c r="T211" s="317"/>
      <c r="U211" s="318" t="s">
        <v>81</v>
      </c>
      <c r="V211" s="317"/>
      <c r="W211" s="317"/>
      <c r="X211" s="316"/>
      <c r="Y211" s="315"/>
      <c r="Z211" s="315"/>
    </row>
    <row r="212" spans="6:26" s="314" customFormat="1" ht="11.25" hidden="1" outlineLevel="4">
      <c r="F212" s="323"/>
      <c r="G212" s="315"/>
      <c r="H212" s="315"/>
      <c r="I212" s="315"/>
      <c r="J212" s="316" t="s">
        <v>176</v>
      </c>
      <c r="K212" s="315"/>
      <c r="L212" s="322">
        <v>0</v>
      </c>
      <c r="M212" s="317"/>
      <c r="N212" s="321"/>
      <c r="O212" s="317"/>
      <c r="P212" s="320"/>
      <c r="Q212" s="319"/>
      <c r="R212" s="317"/>
      <c r="S212" s="317"/>
      <c r="T212" s="317"/>
      <c r="U212" s="318" t="s">
        <v>81</v>
      </c>
      <c r="V212" s="317"/>
      <c r="W212" s="317"/>
      <c r="X212" s="316"/>
      <c r="Y212" s="315"/>
      <c r="Z212" s="315"/>
    </row>
    <row r="213" spans="6:26" s="314" customFormat="1" ht="11.25" hidden="1" outlineLevel="4">
      <c r="F213" s="323"/>
      <c r="G213" s="315"/>
      <c r="H213" s="315"/>
      <c r="I213" s="315"/>
      <c r="J213" s="316" t="s">
        <v>212</v>
      </c>
      <c r="K213" s="315"/>
      <c r="L213" s="322">
        <v>4.3205049999999998</v>
      </c>
      <c r="M213" s="317"/>
      <c r="N213" s="321"/>
      <c r="O213" s="317"/>
      <c r="P213" s="320"/>
      <c r="Q213" s="319"/>
      <c r="R213" s="317"/>
      <c r="S213" s="317"/>
      <c r="T213" s="317"/>
      <c r="U213" s="318" t="s">
        <v>81</v>
      </c>
      <c r="V213" s="317"/>
      <c r="W213" s="317"/>
      <c r="X213" s="316"/>
      <c r="Y213" s="315"/>
      <c r="Z213" s="315"/>
    </row>
    <row r="214" spans="6:26" s="295" customFormat="1" ht="12.75" hidden="1" customHeight="1" outlineLevel="3">
      <c r="F214" s="303"/>
      <c r="G214" s="296"/>
      <c r="H214" s="296"/>
      <c r="I214" s="296"/>
      <c r="J214" s="302"/>
      <c r="K214" s="296"/>
      <c r="L214" s="301"/>
      <c r="M214" s="297"/>
      <c r="N214" s="301"/>
      <c r="O214" s="297"/>
      <c r="P214" s="300"/>
      <c r="Q214" s="299"/>
      <c r="R214" s="297"/>
      <c r="S214" s="297"/>
      <c r="T214" s="297"/>
      <c r="U214" s="298" t="s">
        <v>81</v>
      </c>
      <c r="V214" s="297"/>
      <c r="W214" s="297"/>
      <c r="X214" s="297"/>
      <c r="Y214" s="296"/>
      <c r="Z214" s="296"/>
    </row>
    <row r="215" spans="6:26" s="324" customFormat="1" ht="16.5" hidden="1" customHeight="1" outlineLevel="2">
      <c r="F215" s="333"/>
      <c r="G215" s="331"/>
      <c r="H215" s="332"/>
      <c r="I215" s="332"/>
      <c r="J215" s="332" t="s">
        <v>282</v>
      </c>
      <c r="K215" s="331"/>
      <c r="L215" s="330"/>
      <c r="M215" s="328"/>
      <c r="N215" s="330"/>
      <c r="O215" s="328"/>
      <c r="P215" s="265">
        <f>SUBTOTAL(9,P216:P239)</f>
        <v>4745.5486000000001</v>
      </c>
      <c r="Q215" s="329"/>
      <c r="R215" s="266">
        <f>SUBTOTAL(9,R216:R239)</f>
        <v>0</v>
      </c>
      <c r="S215" s="328"/>
      <c r="T215" s="266">
        <f>SUBTOTAL(9,T216:T239)</f>
        <v>0</v>
      </c>
      <c r="U215" s="327" t="s">
        <v>81</v>
      </c>
      <c r="V215" s="265">
        <f>SUBTOTAL(9,V216:V239)</f>
        <v>996.56520599999999</v>
      </c>
      <c r="W215" s="265">
        <f>SUBTOTAL(9,W216:W239)</f>
        <v>5742.1138060000003</v>
      </c>
      <c r="X215" s="326"/>
      <c r="Y215" s="325"/>
      <c r="Z215" s="325"/>
    </row>
    <row r="216" spans="6:26" s="304" customFormat="1" ht="24" hidden="1" outlineLevel="3">
      <c r="F216" s="313">
        <v>251</v>
      </c>
      <c r="G216" s="312" t="s">
        <v>55</v>
      </c>
      <c r="H216" s="305" t="s">
        <v>283</v>
      </c>
      <c r="I216" s="305"/>
      <c r="J216" s="306" t="s">
        <v>284</v>
      </c>
      <c r="K216" s="312" t="s">
        <v>51</v>
      </c>
      <c r="L216" s="311">
        <v>3.418955</v>
      </c>
      <c r="M216" s="310">
        <v>0</v>
      </c>
      <c r="N216" s="311">
        <f>L216*(1+M216/100)</f>
        <v>3.418955</v>
      </c>
      <c r="O216" s="310">
        <v>336</v>
      </c>
      <c r="P216" s="307">
        <f>N216*O216</f>
        <v>1148.7688800000001</v>
      </c>
      <c r="Q216" s="309"/>
      <c r="R216" s="308">
        <f>N216*Q216</f>
        <v>0</v>
      </c>
      <c r="S216" s="309"/>
      <c r="T216" s="308">
        <f>N216*S216</f>
        <v>0</v>
      </c>
      <c r="U216" s="307">
        <v>21</v>
      </c>
      <c r="V216" s="307">
        <f>P216*(U216/100)</f>
        <v>241.24146480000002</v>
      </c>
      <c r="W216" s="307">
        <f>P216+V216</f>
        <v>1390.0103448</v>
      </c>
      <c r="X216" s="306"/>
      <c r="Y216" s="305" t="s">
        <v>110</v>
      </c>
      <c r="Z216" s="305" t="s">
        <v>285</v>
      </c>
    </row>
    <row r="217" spans="6:26" s="314" customFormat="1" ht="11.25" hidden="1" outlineLevel="4">
      <c r="F217" s="323"/>
      <c r="G217" s="315"/>
      <c r="H217" s="315"/>
      <c r="I217" s="315"/>
      <c r="J217" s="316" t="s">
        <v>123</v>
      </c>
      <c r="K217" s="315"/>
      <c r="L217" s="322">
        <v>0</v>
      </c>
      <c r="M217" s="317"/>
      <c r="N217" s="321"/>
      <c r="O217" s="317"/>
      <c r="P217" s="320"/>
      <c r="Q217" s="319"/>
      <c r="R217" s="317"/>
      <c r="S217" s="317"/>
      <c r="T217" s="317"/>
      <c r="U217" s="318" t="s">
        <v>81</v>
      </c>
      <c r="V217" s="317"/>
      <c r="W217" s="317"/>
      <c r="X217" s="316"/>
      <c r="Y217" s="315"/>
      <c r="Z217" s="315"/>
    </row>
    <row r="218" spans="6:26" s="314" customFormat="1" ht="11.25" hidden="1" outlineLevel="4">
      <c r="F218" s="323"/>
      <c r="G218" s="315"/>
      <c r="H218" s="315"/>
      <c r="I218" s="315"/>
      <c r="J218" s="316" t="s">
        <v>186</v>
      </c>
      <c r="K218" s="315"/>
      <c r="L218" s="322">
        <v>0</v>
      </c>
      <c r="M218" s="317"/>
      <c r="N218" s="321"/>
      <c r="O218" s="317"/>
      <c r="P218" s="320"/>
      <c r="Q218" s="319"/>
      <c r="R218" s="317"/>
      <c r="S218" s="317"/>
      <c r="T218" s="317"/>
      <c r="U218" s="318" t="s">
        <v>81</v>
      </c>
      <c r="V218" s="317"/>
      <c r="W218" s="317"/>
      <c r="X218" s="316"/>
      <c r="Y218" s="315"/>
      <c r="Z218" s="315"/>
    </row>
    <row r="219" spans="6:26" s="314" customFormat="1" ht="11.25" hidden="1" outlineLevel="4">
      <c r="F219" s="323"/>
      <c r="G219" s="315"/>
      <c r="H219" s="315"/>
      <c r="I219" s="315"/>
      <c r="J219" s="316" t="s">
        <v>214</v>
      </c>
      <c r="K219" s="315"/>
      <c r="L219" s="322">
        <v>2.253145</v>
      </c>
      <c r="M219" s="317"/>
      <c r="N219" s="321"/>
      <c r="O219" s="317"/>
      <c r="P219" s="320"/>
      <c r="Q219" s="319"/>
      <c r="R219" s="317"/>
      <c r="S219" s="317"/>
      <c r="T219" s="317"/>
      <c r="U219" s="318" t="s">
        <v>81</v>
      </c>
      <c r="V219" s="317"/>
      <c r="W219" s="317"/>
      <c r="X219" s="316"/>
      <c r="Y219" s="315"/>
      <c r="Z219" s="315"/>
    </row>
    <row r="220" spans="6:26" s="314" customFormat="1" ht="11.25" hidden="1" outlineLevel="4">
      <c r="F220" s="323"/>
      <c r="G220" s="315"/>
      <c r="H220" s="315"/>
      <c r="I220" s="315"/>
      <c r="J220" s="316" t="s">
        <v>194</v>
      </c>
      <c r="K220" s="315"/>
      <c r="L220" s="322">
        <v>0</v>
      </c>
      <c r="M220" s="317"/>
      <c r="N220" s="321"/>
      <c r="O220" s="317"/>
      <c r="P220" s="320"/>
      <c r="Q220" s="319"/>
      <c r="R220" s="317"/>
      <c r="S220" s="317"/>
      <c r="T220" s="317"/>
      <c r="U220" s="318" t="s">
        <v>81</v>
      </c>
      <c r="V220" s="317"/>
      <c r="W220" s="317"/>
      <c r="X220" s="316"/>
      <c r="Y220" s="315"/>
      <c r="Z220" s="315"/>
    </row>
    <row r="221" spans="6:26" s="314" customFormat="1" ht="11.25" hidden="1" outlineLevel="4">
      <c r="F221" s="323"/>
      <c r="G221" s="315"/>
      <c r="H221" s="315"/>
      <c r="I221" s="315"/>
      <c r="J221" s="316" t="s">
        <v>215</v>
      </c>
      <c r="K221" s="315"/>
      <c r="L221" s="322">
        <v>1.16581</v>
      </c>
      <c r="M221" s="317"/>
      <c r="N221" s="321"/>
      <c r="O221" s="317"/>
      <c r="P221" s="320"/>
      <c r="Q221" s="319"/>
      <c r="R221" s="317"/>
      <c r="S221" s="317"/>
      <c r="T221" s="317"/>
      <c r="U221" s="318" t="s">
        <v>81</v>
      </c>
      <c r="V221" s="317"/>
      <c r="W221" s="317"/>
      <c r="X221" s="316"/>
      <c r="Y221" s="315"/>
      <c r="Z221" s="315"/>
    </row>
    <row r="222" spans="6:26" s="304" customFormat="1" ht="12" hidden="1" outlineLevel="3">
      <c r="F222" s="313">
        <v>252</v>
      </c>
      <c r="G222" s="312" t="s">
        <v>55</v>
      </c>
      <c r="H222" s="305" t="s">
        <v>286</v>
      </c>
      <c r="I222" s="305"/>
      <c r="J222" s="306" t="s">
        <v>287</v>
      </c>
      <c r="K222" s="312" t="s">
        <v>51</v>
      </c>
      <c r="L222" s="311">
        <v>3.418955</v>
      </c>
      <c r="M222" s="310">
        <v>0</v>
      </c>
      <c r="N222" s="311">
        <f>L222*(1+M222/100)</f>
        <v>3.418955</v>
      </c>
      <c r="O222" s="310">
        <v>64</v>
      </c>
      <c r="P222" s="307">
        <f>N222*O222</f>
        <v>218.81312</v>
      </c>
      <c r="Q222" s="309"/>
      <c r="R222" s="308">
        <f>N222*Q222</f>
        <v>0</v>
      </c>
      <c r="S222" s="309"/>
      <c r="T222" s="308">
        <f>N222*S222</f>
        <v>0</v>
      </c>
      <c r="U222" s="307">
        <v>21</v>
      </c>
      <c r="V222" s="307">
        <f>P222*(U222/100)</f>
        <v>45.950755199999996</v>
      </c>
      <c r="W222" s="307">
        <f>P222+V222</f>
        <v>264.76387519999997</v>
      </c>
      <c r="X222" s="306"/>
      <c r="Y222" s="305" t="s">
        <v>110</v>
      </c>
      <c r="Z222" s="305" t="s">
        <v>285</v>
      </c>
    </row>
    <row r="223" spans="6:26" s="314" customFormat="1" ht="11.25" hidden="1" outlineLevel="4">
      <c r="F223" s="323"/>
      <c r="G223" s="315"/>
      <c r="H223" s="315"/>
      <c r="I223" s="315"/>
      <c r="J223" s="316" t="s">
        <v>123</v>
      </c>
      <c r="K223" s="315"/>
      <c r="L223" s="322">
        <v>0</v>
      </c>
      <c r="M223" s="317"/>
      <c r="N223" s="321"/>
      <c r="O223" s="317"/>
      <c r="P223" s="320"/>
      <c r="Q223" s="319"/>
      <c r="R223" s="317"/>
      <c r="S223" s="317"/>
      <c r="T223" s="317"/>
      <c r="U223" s="318" t="s">
        <v>81</v>
      </c>
      <c r="V223" s="317"/>
      <c r="W223" s="317"/>
      <c r="X223" s="316"/>
      <c r="Y223" s="315"/>
      <c r="Z223" s="315"/>
    </row>
    <row r="224" spans="6:26" s="314" customFormat="1" ht="11.25" hidden="1" outlineLevel="4">
      <c r="F224" s="323"/>
      <c r="G224" s="315"/>
      <c r="H224" s="315"/>
      <c r="I224" s="315"/>
      <c r="J224" s="316" t="s">
        <v>186</v>
      </c>
      <c r="K224" s="315"/>
      <c r="L224" s="322">
        <v>0</v>
      </c>
      <c r="M224" s="317"/>
      <c r="N224" s="321"/>
      <c r="O224" s="317"/>
      <c r="P224" s="320"/>
      <c r="Q224" s="319"/>
      <c r="R224" s="317"/>
      <c r="S224" s="317"/>
      <c r="T224" s="317"/>
      <c r="U224" s="318" t="s">
        <v>81</v>
      </c>
      <c r="V224" s="317"/>
      <c r="W224" s="317"/>
      <c r="X224" s="316"/>
      <c r="Y224" s="315"/>
      <c r="Z224" s="315"/>
    </row>
    <row r="225" spans="6:26" s="314" customFormat="1" ht="11.25" hidden="1" outlineLevel="4">
      <c r="F225" s="323"/>
      <c r="G225" s="315"/>
      <c r="H225" s="315"/>
      <c r="I225" s="315"/>
      <c r="J225" s="316" t="s">
        <v>214</v>
      </c>
      <c r="K225" s="315"/>
      <c r="L225" s="322">
        <v>2.253145</v>
      </c>
      <c r="M225" s="317"/>
      <c r="N225" s="321"/>
      <c r="O225" s="317"/>
      <c r="P225" s="320"/>
      <c r="Q225" s="319"/>
      <c r="R225" s="317"/>
      <c r="S225" s="317"/>
      <c r="T225" s="317"/>
      <c r="U225" s="318" t="s">
        <v>81</v>
      </c>
      <c r="V225" s="317"/>
      <c r="W225" s="317"/>
      <c r="X225" s="316"/>
      <c r="Y225" s="315"/>
      <c r="Z225" s="315"/>
    </row>
    <row r="226" spans="6:26" s="314" customFormat="1" ht="11.25" hidden="1" outlineLevel="4">
      <c r="F226" s="323"/>
      <c r="G226" s="315"/>
      <c r="H226" s="315"/>
      <c r="I226" s="315"/>
      <c r="J226" s="316" t="s">
        <v>194</v>
      </c>
      <c r="K226" s="315"/>
      <c r="L226" s="322">
        <v>0</v>
      </c>
      <c r="M226" s="317"/>
      <c r="N226" s="321"/>
      <c r="O226" s="317"/>
      <c r="P226" s="320"/>
      <c r="Q226" s="319"/>
      <c r="R226" s="317"/>
      <c r="S226" s="317"/>
      <c r="T226" s="317"/>
      <c r="U226" s="318" t="s">
        <v>81</v>
      </c>
      <c r="V226" s="317"/>
      <c r="W226" s="317"/>
      <c r="X226" s="316"/>
      <c r="Y226" s="315"/>
      <c r="Z226" s="315"/>
    </row>
    <row r="227" spans="6:26" s="314" customFormat="1" ht="11.25" hidden="1" outlineLevel="4">
      <c r="F227" s="323"/>
      <c r="G227" s="315"/>
      <c r="H227" s="315"/>
      <c r="I227" s="315"/>
      <c r="J227" s="316" t="s">
        <v>215</v>
      </c>
      <c r="K227" s="315"/>
      <c r="L227" s="322">
        <v>1.16581</v>
      </c>
      <c r="M227" s="317"/>
      <c r="N227" s="321"/>
      <c r="O227" s="317"/>
      <c r="P227" s="320"/>
      <c r="Q227" s="319"/>
      <c r="R227" s="317"/>
      <c r="S227" s="317"/>
      <c r="T227" s="317"/>
      <c r="U227" s="318" t="s">
        <v>81</v>
      </c>
      <c r="V227" s="317"/>
      <c r="W227" s="317"/>
      <c r="X227" s="316"/>
      <c r="Y227" s="315"/>
      <c r="Z227" s="315"/>
    </row>
    <row r="228" spans="6:26" s="304" customFormat="1" ht="12" hidden="1" outlineLevel="3">
      <c r="F228" s="313">
        <v>254</v>
      </c>
      <c r="G228" s="312" t="s">
        <v>55</v>
      </c>
      <c r="H228" s="305" t="s">
        <v>288</v>
      </c>
      <c r="I228" s="305"/>
      <c r="J228" s="306" t="s">
        <v>289</v>
      </c>
      <c r="K228" s="312" t="s">
        <v>51</v>
      </c>
      <c r="L228" s="311">
        <v>3.419</v>
      </c>
      <c r="M228" s="310">
        <v>0</v>
      </c>
      <c r="N228" s="311">
        <f>L228*(1+M228/100)</f>
        <v>3.419</v>
      </c>
      <c r="O228" s="310">
        <v>12</v>
      </c>
      <c r="P228" s="307">
        <f>N228*O228</f>
        <v>41.027999999999999</v>
      </c>
      <c r="Q228" s="309"/>
      <c r="R228" s="308">
        <f>N228*Q228</f>
        <v>0</v>
      </c>
      <c r="S228" s="309"/>
      <c r="T228" s="308">
        <f>N228*S228</f>
        <v>0</v>
      </c>
      <c r="U228" s="307">
        <v>21</v>
      </c>
      <c r="V228" s="307">
        <f>P228*(U228/100)</f>
        <v>8.6158799999999989</v>
      </c>
      <c r="W228" s="307">
        <f>P228+V228</f>
        <v>49.643879999999996</v>
      </c>
      <c r="X228" s="306"/>
      <c r="Y228" s="305" t="s">
        <v>110</v>
      </c>
      <c r="Z228" s="305" t="s">
        <v>285</v>
      </c>
    </row>
    <row r="229" spans="6:26" s="304" customFormat="1" ht="12" hidden="1" outlineLevel="3">
      <c r="F229" s="313">
        <v>255</v>
      </c>
      <c r="G229" s="312" t="s">
        <v>55</v>
      </c>
      <c r="H229" s="305" t="s">
        <v>290</v>
      </c>
      <c r="I229" s="305"/>
      <c r="J229" s="306" t="s">
        <v>291</v>
      </c>
      <c r="K229" s="312" t="s">
        <v>51</v>
      </c>
      <c r="L229" s="311">
        <v>3.418955</v>
      </c>
      <c r="M229" s="310">
        <v>0</v>
      </c>
      <c r="N229" s="311">
        <f>L229*(1+M229/100)</f>
        <v>3.418955</v>
      </c>
      <c r="O229" s="310">
        <v>120</v>
      </c>
      <c r="P229" s="307">
        <f>N229*O229</f>
        <v>410.27460000000002</v>
      </c>
      <c r="Q229" s="309"/>
      <c r="R229" s="308">
        <f>N229*Q229</f>
        <v>0</v>
      </c>
      <c r="S229" s="309"/>
      <c r="T229" s="308">
        <f>N229*S229</f>
        <v>0</v>
      </c>
      <c r="U229" s="307">
        <v>21</v>
      </c>
      <c r="V229" s="307">
        <f>P229*(U229/100)</f>
        <v>86.157666000000006</v>
      </c>
      <c r="W229" s="307">
        <f>P229+V229</f>
        <v>496.43226600000003</v>
      </c>
      <c r="X229" s="306"/>
      <c r="Y229" s="305" t="s">
        <v>110</v>
      </c>
      <c r="Z229" s="305" t="s">
        <v>285</v>
      </c>
    </row>
    <row r="230" spans="6:26" s="314" customFormat="1" ht="11.25" hidden="1" outlineLevel="4">
      <c r="F230" s="323"/>
      <c r="G230" s="315"/>
      <c r="H230" s="315"/>
      <c r="I230" s="315"/>
      <c r="J230" s="316" t="s">
        <v>123</v>
      </c>
      <c r="K230" s="315"/>
      <c r="L230" s="322">
        <v>0</v>
      </c>
      <c r="M230" s="317"/>
      <c r="N230" s="321"/>
      <c r="O230" s="317"/>
      <c r="P230" s="320"/>
      <c r="Q230" s="319"/>
      <c r="R230" s="317"/>
      <c r="S230" s="317"/>
      <c r="T230" s="317"/>
      <c r="U230" s="318" t="s">
        <v>81</v>
      </c>
      <c r="V230" s="317"/>
      <c r="W230" s="317"/>
      <c r="X230" s="316"/>
      <c r="Y230" s="315"/>
      <c r="Z230" s="315"/>
    </row>
    <row r="231" spans="6:26" s="314" customFormat="1" ht="11.25" hidden="1" outlineLevel="4">
      <c r="F231" s="323"/>
      <c r="G231" s="315"/>
      <c r="H231" s="315"/>
      <c r="I231" s="315"/>
      <c r="J231" s="316" t="s">
        <v>186</v>
      </c>
      <c r="K231" s="315"/>
      <c r="L231" s="322">
        <v>0</v>
      </c>
      <c r="M231" s="317"/>
      <c r="N231" s="321"/>
      <c r="O231" s="317"/>
      <c r="P231" s="320"/>
      <c r="Q231" s="319"/>
      <c r="R231" s="317"/>
      <c r="S231" s="317"/>
      <c r="T231" s="317"/>
      <c r="U231" s="318" t="s">
        <v>81</v>
      </c>
      <c r="V231" s="317"/>
      <c r="W231" s="317"/>
      <c r="X231" s="316"/>
      <c r="Y231" s="315"/>
      <c r="Z231" s="315"/>
    </row>
    <row r="232" spans="6:26" s="314" customFormat="1" ht="11.25" hidden="1" outlineLevel="4">
      <c r="F232" s="323"/>
      <c r="G232" s="315"/>
      <c r="H232" s="315"/>
      <c r="I232" s="315"/>
      <c r="J232" s="316" t="s">
        <v>214</v>
      </c>
      <c r="K232" s="315"/>
      <c r="L232" s="322">
        <v>2.253145</v>
      </c>
      <c r="M232" s="317"/>
      <c r="N232" s="321"/>
      <c r="O232" s="317"/>
      <c r="P232" s="320"/>
      <c r="Q232" s="319"/>
      <c r="R232" s="317"/>
      <c r="S232" s="317"/>
      <c r="T232" s="317"/>
      <c r="U232" s="318" t="s">
        <v>81</v>
      </c>
      <c r="V232" s="317"/>
      <c r="W232" s="317"/>
      <c r="X232" s="316"/>
      <c r="Y232" s="315"/>
      <c r="Z232" s="315"/>
    </row>
    <row r="233" spans="6:26" s="314" customFormat="1" ht="11.25" hidden="1" outlineLevel="4">
      <c r="F233" s="323"/>
      <c r="G233" s="315"/>
      <c r="H233" s="315"/>
      <c r="I233" s="315"/>
      <c r="J233" s="316" t="s">
        <v>194</v>
      </c>
      <c r="K233" s="315"/>
      <c r="L233" s="322">
        <v>0</v>
      </c>
      <c r="M233" s="317"/>
      <c r="N233" s="321"/>
      <c r="O233" s="317"/>
      <c r="P233" s="320"/>
      <c r="Q233" s="319"/>
      <c r="R233" s="317"/>
      <c r="S233" s="317"/>
      <c r="T233" s="317"/>
      <c r="U233" s="318" t="s">
        <v>81</v>
      </c>
      <c r="V233" s="317"/>
      <c r="W233" s="317"/>
      <c r="X233" s="316"/>
      <c r="Y233" s="315"/>
      <c r="Z233" s="315"/>
    </row>
    <row r="234" spans="6:26" s="314" customFormat="1" ht="11.25" hidden="1" outlineLevel="4">
      <c r="F234" s="323"/>
      <c r="G234" s="315"/>
      <c r="H234" s="315"/>
      <c r="I234" s="315"/>
      <c r="J234" s="316" t="s">
        <v>215</v>
      </c>
      <c r="K234" s="315"/>
      <c r="L234" s="322">
        <v>1.16581</v>
      </c>
      <c r="M234" s="317"/>
      <c r="N234" s="321"/>
      <c r="O234" s="317"/>
      <c r="P234" s="320"/>
      <c r="Q234" s="319"/>
      <c r="R234" s="317"/>
      <c r="S234" s="317"/>
      <c r="T234" s="317"/>
      <c r="U234" s="318" t="s">
        <v>81</v>
      </c>
      <c r="V234" s="317"/>
      <c r="W234" s="317"/>
      <c r="X234" s="316"/>
      <c r="Y234" s="315"/>
      <c r="Z234" s="315"/>
    </row>
    <row r="235" spans="6:26" s="304" customFormat="1" ht="24" hidden="1" outlineLevel="3">
      <c r="F235" s="313">
        <v>256</v>
      </c>
      <c r="G235" s="312" t="s">
        <v>55</v>
      </c>
      <c r="H235" s="305" t="s">
        <v>292</v>
      </c>
      <c r="I235" s="305"/>
      <c r="J235" s="306" t="s">
        <v>293</v>
      </c>
      <c r="K235" s="312" t="s">
        <v>51</v>
      </c>
      <c r="L235" s="311">
        <v>3.419</v>
      </c>
      <c r="M235" s="310">
        <v>0</v>
      </c>
      <c r="N235" s="311">
        <f>L235*(1+M235/100)</f>
        <v>3.419</v>
      </c>
      <c r="O235" s="310">
        <v>112</v>
      </c>
      <c r="P235" s="307">
        <f>N235*O235</f>
        <v>382.928</v>
      </c>
      <c r="Q235" s="309"/>
      <c r="R235" s="308">
        <f>N235*Q235</f>
        <v>0</v>
      </c>
      <c r="S235" s="309"/>
      <c r="T235" s="308">
        <f>N235*S235</f>
        <v>0</v>
      </c>
      <c r="U235" s="307">
        <v>21</v>
      </c>
      <c r="V235" s="307">
        <f>P235*(U235/100)</f>
        <v>80.414879999999997</v>
      </c>
      <c r="W235" s="307">
        <f>P235+V235</f>
        <v>463.34287999999998</v>
      </c>
      <c r="X235" s="306"/>
      <c r="Y235" s="305" t="s">
        <v>110</v>
      </c>
      <c r="Z235" s="305" t="s">
        <v>285</v>
      </c>
    </row>
    <row r="236" spans="6:26" s="304" customFormat="1" ht="12" hidden="1" outlineLevel="3">
      <c r="F236" s="313">
        <v>258</v>
      </c>
      <c r="G236" s="312" t="s">
        <v>55</v>
      </c>
      <c r="H236" s="305" t="s">
        <v>294</v>
      </c>
      <c r="I236" s="305"/>
      <c r="J236" s="306" t="s">
        <v>295</v>
      </c>
      <c r="K236" s="312" t="s">
        <v>51</v>
      </c>
      <c r="L236" s="311">
        <v>3.419</v>
      </c>
      <c r="M236" s="310">
        <v>0</v>
      </c>
      <c r="N236" s="311">
        <f>L236*(1+M236/100)</f>
        <v>3.419</v>
      </c>
      <c r="O236" s="310">
        <v>488</v>
      </c>
      <c r="P236" s="307">
        <f>N236*O236</f>
        <v>1668.472</v>
      </c>
      <c r="Q236" s="309"/>
      <c r="R236" s="308">
        <f>N236*Q236</f>
        <v>0</v>
      </c>
      <c r="S236" s="309"/>
      <c r="T236" s="308">
        <f>N236*S236</f>
        <v>0</v>
      </c>
      <c r="U236" s="307">
        <v>21</v>
      </c>
      <c r="V236" s="307">
        <f>P236*(U236/100)</f>
        <v>350.37912</v>
      </c>
      <c r="W236" s="307">
        <f>P236+V236</f>
        <v>2018.85112</v>
      </c>
      <c r="X236" s="306"/>
      <c r="Y236" s="305" t="s">
        <v>110</v>
      </c>
      <c r="Z236" s="305" t="s">
        <v>285</v>
      </c>
    </row>
    <row r="237" spans="6:26" s="304" customFormat="1" ht="12" hidden="1" outlineLevel="3">
      <c r="F237" s="313">
        <v>260</v>
      </c>
      <c r="G237" s="312" t="s">
        <v>55</v>
      </c>
      <c r="H237" s="305" t="s">
        <v>296</v>
      </c>
      <c r="I237" s="305"/>
      <c r="J237" s="306" t="s">
        <v>297</v>
      </c>
      <c r="K237" s="312" t="s">
        <v>51</v>
      </c>
      <c r="L237" s="311">
        <v>3.419</v>
      </c>
      <c r="M237" s="310">
        <v>0</v>
      </c>
      <c r="N237" s="311">
        <f>L237*(1+M237/100)</f>
        <v>3.419</v>
      </c>
      <c r="O237" s="310">
        <v>120</v>
      </c>
      <c r="P237" s="307">
        <f>N237*O237</f>
        <v>410.28000000000003</v>
      </c>
      <c r="Q237" s="309"/>
      <c r="R237" s="308">
        <f>N237*Q237</f>
        <v>0</v>
      </c>
      <c r="S237" s="309"/>
      <c r="T237" s="308">
        <f>N237*S237</f>
        <v>0</v>
      </c>
      <c r="U237" s="307">
        <v>21</v>
      </c>
      <c r="V237" s="307">
        <f>P237*(U237/100)</f>
        <v>86.158799999999999</v>
      </c>
      <c r="W237" s="307">
        <f>P237+V237</f>
        <v>496.43880000000001</v>
      </c>
      <c r="X237" s="306"/>
      <c r="Y237" s="305" t="s">
        <v>110</v>
      </c>
      <c r="Z237" s="305" t="s">
        <v>285</v>
      </c>
    </row>
    <row r="238" spans="6:26" s="304" customFormat="1" ht="12" hidden="1" outlineLevel="3">
      <c r="F238" s="313">
        <v>261</v>
      </c>
      <c r="G238" s="312" t="s">
        <v>55</v>
      </c>
      <c r="H238" s="305" t="s">
        <v>298</v>
      </c>
      <c r="I238" s="305"/>
      <c r="J238" s="306" t="s">
        <v>299</v>
      </c>
      <c r="K238" s="312" t="s">
        <v>51</v>
      </c>
      <c r="L238" s="311">
        <v>3.419</v>
      </c>
      <c r="M238" s="310">
        <v>0</v>
      </c>
      <c r="N238" s="311">
        <f>L238*(1+M238/100)</f>
        <v>3.419</v>
      </c>
      <c r="O238" s="310">
        <v>136</v>
      </c>
      <c r="P238" s="307">
        <f>N238*O238</f>
        <v>464.98399999999998</v>
      </c>
      <c r="Q238" s="309"/>
      <c r="R238" s="308">
        <f>N238*Q238</f>
        <v>0</v>
      </c>
      <c r="S238" s="309"/>
      <c r="T238" s="308">
        <f>N238*S238</f>
        <v>0</v>
      </c>
      <c r="U238" s="307">
        <v>21</v>
      </c>
      <c r="V238" s="307">
        <f>P238*(U238/100)</f>
        <v>97.646639999999991</v>
      </c>
      <c r="W238" s="307">
        <f>P238+V238</f>
        <v>562.63063999999997</v>
      </c>
      <c r="X238" s="306"/>
      <c r="Y238" s="305" t="s">
        <v>110</v>
      </c>
      <c r="Z238" s="305" t="s">
        <v>285</v>
      </c>
    </row>
    <row r="239" spans="6:26" s="295" customFormat="1" ht="12.75" hidden="1" customHeight="1" outlineLevel="3">
      <c r="F239" s="303"/>
      <c r="G239" s="296"/>
      <c r="H239" s="296"/>
      <c r="I239" s="296"/>
      <c r="J239" s="302"/>
      <c r="K239" s="296"/>
      <c r="L239" s="301"/>
      <c r="M239" s="297"/>
      <c r="N239" s="301"/>
      <c r="O239" s="297"/>
      <c r="P239" s="300"/>
      <c r="Q239" s="299"/>
      <c r="R239" s="297"/>
      <c r="S239" s="297"/>
      <c r="T239" s="297"/>
      <c r="U239" s="298" t="s">
        <v>81</v>
      </c>
      <c r="V239" s="297"/>
      <c r="W239" s="297"/>
      <c r="X239" s="297"/>
      <c r="Y239" s="296"/>
      <c r="Z239" s="296"/>
    </row>
    <row r="240" spans="6:26" s="324" customFormat="1" ht="16.5" hidden="1" customHeight="1" outlineLevel="2">
      <c r="F240" s="333"/>
      <c r="G240" s="331"/>
      <c r="H240" s="332"/>
      <c r="I240" s="332"/>
      <c r="J240" s="332" t="s">
        <v>300</v>
      </c>
      <c r="K240" s="331"/>
      <c r="L240" s="330"/>
      <c r="M240" s="328"/>
      <c r="N240" s="330"/>
      <c r="O240" s="328"/>
      <c r="P240" s="265">
        <f>SUBTOTAL(9,P241:P256)</f>
        <v>9713.8519388459827</v>
      </c>
      <c r="Q240" s="329"/>
      <c r="R240" s="266">
        <f>SUBTOTAL(9,R241:R256)</f>
        <v>0.13216941999999998</v>
      </c>
      <c r="S240" s="328"/>
      <c r="T240" s="266">
        <f>SUBTOTAL(9,T241:T256)</f>
        <v>0</v>
      </c>
      <c r="U240" s="327" t="s">
        <v>81</v>
      </c>
      <c r="V240" s="265">
        <f>SUBTOTAL(9,V241:V256)</f>
        <v>2039.9089071576561</v>
      </c>
      <c r="W240" s="265">
        <f>SUBTOTAL(9,W241:W256)</f>
        <v>11753.760846003641</v>
      </c>
      <c r="X240" s="326"/>
      <c r="Y240" s="325"/>
      <c r="Z240" s="325"/>
    </row>
    <row r="241" spans="6:26" s="304" customFormat="1" ht="12" hidden="1" outlineLevel="3">
      <c r="F241" s="313">
        <v>264</v>
      </c>
      <c r="G241" s="312" t="s">
        <v>47</v>
      </c>
      <c r="H241" s="305" t="s">
        <v>301</v>
      </c>
      <c r="I241" s="305"/>
      <c r="J241" s="306" t="s">
        <v>302</v>
      </c>
      <c r="K241" s="312" t="s">
        <v>51</v>
      </c>
      <c r="L241" s="311">
        <v>3.7229999999999999</v>
      </c>
      <c r="M241" s="310">
        <v>0</v>
      </c>
      <c r="N241" s="311">
        <f>L241*(1+M241/100)</f>
        <v>3.7229999999999999</v>
      </c>
      <c r="O241" s="310">
        <v>7.6458800447999993</v>
      </c>
      <c r="P241" s="307">
        <f>N241*O241</f>
        <v>28.465611406790398</v>
      </c>
      <c r="Q241" s="309"/>
      <c r="R241" s="308">
        <f>N241*Q241</f>
        <v>0</v>
      </c>
      <c r="S241" s="309"/>
      <c r="T241" s="308">
        <f>N241*S241</f>
        <v>0</v>
      </c>
      <c r="U241" s="307">
        <v>21</v>
      </c>
      <c r="V241" s="307">
        <f>P241*(U241/100)</f>
        <v>5.9777783954259833</v>
      </c>
      <c r="W241" s="307">
        <f>P241+V241</f>
        <v>34.44338980221638</v>
      </c>
      <c r="X241" s="306"/>
      <c r="Y241" s="305" t="s">
        <v>110</v>
      </c>
      <c r="Z241" s="305" t="s">
        <v>303</v>
      </c>
    </row>
    <row r="242" spans="6:26" s="314" customFormat="1" ht="11.25" hidden="1" outlineLevel="4">
      <c r="F242" s="323"/>
      <c r="G242" s="315"/>
      <c r="H242" s="315"/>
      <c r="I242" s="315"/>
      <c r="J242" s="316" t="s">
        <v>157</v>
      </c>
      <c r="K242" s="315"/>
      <c r="L242" s="322">
        <v>0</v>
      </c>
      <c r="M242" s="317"/>
      <c r="N242" s="321"/>
      <c r="O242" s="317"/>
      <c r="P242" s="320"/>
      <c r="Q242" s="319"/>
      <c r="R242" s="317"/>
      <c r="S242" s="317"/>
      <c r="T242" s="317"/>
      <c r="U242" s="318" t="s">
        <v>81</v>
      </c>
      <c r="V242" s="317"/>
      <c r="W242" s="317"/>
      <c r="X242" s="316"/>
      <c r="Y242" s="315"/>
      <c r="Z242" s="315"/>
    </row>
    <row r="243" spans="6:26" s="314" customFormat="1" ht="11.25" hidden="1" outlineLevel="4">
      <c r="F243" s="323"/>
      <c r="G243" s="315"/>
      <c r="H243" s="315"/>
      <c r="I243" s="315"/>
      <c r="J243" s="316" t="s">
        <v>304</v>
      </c>
      <c r="K243" s="315"/>
      <c r="L243" s="322">
        <v>0.219</v>
      </c>
      <c r="M243" s="317"/>
      <c r="N243" s="321"/>
      <c r="O243" s="317"/>
      <c r="P243" s="320"/>
      <c r="Q243" s="319"/>
      <c r="R243" s="317"/>
      <c r="S243" s="317"/>
      <c r="T243" s="317"/>
      <c r="U243" s="318" t="s">
        <v>81</v>
      </c>
      <c r="V243" s="317"/>
      <c r="W243" s="317"/>
      <c r="X243" s="316"/>
      <c r="Y243" s="315"/>
      <c r="Z243" s="315"/>
    </row>
    <row r="244" spans="6:26" s="314" customFormat="1" ht="11.25" hidden="1" outlineLevel="4">
      <c r="F244" s="323"/>
      <c r="G244" s="315"/>
      <c r="H244" s="315"/>
      <c r="I244" s="315"/>
      <c r="J244" s="316" t="s">
        <v>305</v>
      </c>
      <c r="K244" s="315"/>
      <c r="L244" s="322">
        <v>1.752</v>
      </c>
      <c r="M244" s="317"/>
      <c r="N244" s="321"/>
      <c r="O244" s="317"/>
      <c r="P244" s="320"/>
      <c r="Q244" s="319"/>
      <c r="R244" s="317"/>
      <c r="S244" s="317"/>
      <c r="T244" s="317"/>
      <c r="U244" s="318" t="s">
        <v>81</v>
      </c>
      <c r="V244" s="317"/>
      <c r="W244" s="317"/>
      <c r="X244" s="316"/>
      <c r="Y244" s="315"/>
      <c r="Z244" s="315"/>
    </row>
    <row r="245" spans="6:26" s="314" customFormat="1" ht="11.25" hidden="1" outlineLevel="4">
      <c r="F245" s="323"/>
      <c r="G245" s="315"/>
      <c r="H245" s="315"/>
      <c r="I245" s="315"/>
      <c r="J245" s="316" t="s">
        <v>305</v>
      </c>
      <c r="K245" s="315"/>
      <c r="L245" s="322">
        <v>1.752</v>
      </c>
      <c r="M245" s="317"/>
      <c r="N245" s="321"/>
      <c r="O245" s="317"/>
      <c r="P245" s="320"/>
      <c r="Q245" s="319"/>
      <c r="R245" s="317"/>
      <c r="S245" s="317"/>
      <c r="T245" s="317"/>
      <c r="U245" s="318" t="s">
        <v>81</v>
      </c>
      <c r="V245" s="317"/>
      <c r="W245" s="317"/>
      <c r="X245" s="316"/>
      <c r="Y245" s="315"/>
      <c r="Z245" s="315"/>
    </row>
    <row r="246" spans="6:26" s="304" customFormat="1" ht="12" hidden="1" outlineLevel="3">
      <c r="F246" s="313">
        <v>265</v>
      </c>
      <c r="G246" s="312" t="s">
        <v>47</v>
      </c>
      <c r="H246" s="305" t="s">
        <v>306</v>
      </c>
      <c r="I246" s="305"/>
      <c r="J246" s="306" t="s">
        <v>307</v>
      </c>
      <c r="K246" s="312" t="s">
        <v>51</v>
      </c>
      <c r="L246" s="311">
        <v>3.7229999999999999</v>
      </c>
      <c r="M246" s="310">
        <v>0</v>
      </c>
      <c r="N246" s="311">
        <f>L246*(1+M246/100)</f>
        <v>3.7229999999999999</v>
      </c>
      <c r="O246" s="310">
        <v>62.784893497599995</v>
      </c>
      <c r="P246" s="307">
        <f>N246*O246</f>
        <v>233.74815849156477</v>
      </c>
      <c r="Q246" s="309">
        <v>2.9999999999999997E-4</v>
      </c>
      <c r="R246" s="308">
        <f>N246*Q246</f>
        <v>1.1168999999999999E-3</v>
      </c>
      <c r="S246" s="309"/>
      <c r="T246" s="308">
        <f>N246*S246</f>
        <v>0</v>
      </c>
      <c r="U246" s="307">
        <v>21</v>
      </c>
      <c r="V246" s="307">
        <f>P246*(U246/100)</f>
        <v>49.087113283228597</v>
      </c>
      <c r="W246" s="307">
        <f>P246+V246</f>
        <v>282.83527177479334</v>
      </c>
      <c r="X246" s="306"/>
      <c r="Y246" s="305" t="s">
        <v>110</v>
      </c>
      <c r="Z246" s="305" t="s">
        <v>303</v>
      </c>
    </row>
    <row r="247" spans="6:26" s="304" customFormat="1" ht="12" hidden="1" outlineLevel="3">
      <c r="F247" s="313">
        <v>266</v>
      </c>
      <c r="G247" s="312" t="s">
        <v>47</v>
      </c>
      <c r="H247" s="305" t="s">
        <v>308</v>
      </c>
      <c r="I247" s="305"/>
      <c r="J247" s="306" t="s">
        <v>309</v>
      </c>
      <c r="K247" s="312" t="s">
        <v>51</v>
      </c>
      <c r="L247" s="311">
        <v>1.752</v>
      </c>
      <c r="M247" s="310">
        <v>0</v>
      </c>
      <c r="N247" s="311">
        <f>L247*(1+M247/100)</f>
        <v>1.752</v>
      </c>
      <c r="O247" s="310">
        <v>490.93375140000001</v>
      </c>
      <c r="P247" s="307">
        <f>N247*O247</f>
        <v>860.11593245280005</v>
      </c>
      <c r="Q247" s="309">
        <v>1.5E-3</v>
      </c>
      <c r="R247" s="308">
        <f>N247*Q247</f>
        <v>2.6280000000000001E-3</v>
      </c>
      <c r="S247" s="309"/>
      <c r="T247" s="308">
        <f>N247*S247</f>
        <v>0</v>
      </c>
      <c r="U247" s="307">
        <v>21</v>
      </c>
      <c r="V247" s="307">
        <f>P247*(U247/100)</f>
        <v>180.62434581508799</v>
      </c>
      <c r="W247" s="307">
        <f>P247+V247</f>
        <v>1040.740278267888</v>
      </c>
      <c r="X247" s="306"/>
      <c r="Y247" s="305" t="s">
        <v>110</v>
      </c>
      <c r="Z247" s="305" t="s">
        <v>303</v>
      </c>
    </row>
    <row r="248" spans="6:26" s="314" customFormat="1" ht="11.25" hidden="1" outlineLevel="4">
      <c r="F248" s="323"/>
      <c r="G248" s="315"/>
      <c r="H248" s="315"/>
      <c r="I248" s="315"/>
      <c r="J248" s="316" t="s">
        <v>305</v>
      </c>
      <c r="K248" s="315"/>
      <c r="L248" s="322">
        <v>1.752</v>
      </c>
      <c r="M248" s="317"/>
      <c r="N248" s="321"/>
      <c r="O248" s="317"/>
      <c r="P248" s="320"/>
      <c r="Q248" s="319"/>
      <c r="R248" s="317"/>
      <c r="S248" s="317"/>
      <c r="T248" s="317"/>
      <c r="U248" s="318" t="s">
        <v>81</v>
      </c>
      <c r="V248" s="317"/>
      <c r="W248" s="317"/>
      <c r="X248" s="316"/>
      <c r="Y248" s="315"/>
      <c r="Z248" s="315"/>
    </row>
    <row r="249" spans="6:26" s="304" customFormat="1" ht="12" hidden="1" outlineLevel="3">
      <c r="F249" s="313">
        <v>267</v>
      </c>
      <c r="G249" s="312" t="s">
        <v>47</v>
      </c>
      <c r="H249" s="305" t="s">
        <v>310</v>
      </c>
      <c r="I249" s="305"/>
      <c r="J249" s="306" t="s">
        <v>311</v>
      </c>
      <c r="K249" s="312" t="s">
        <v>49</v>
      </c>
      <c r="L249" s="311">
        <v>0.73</v>
      </c>
      <c r="M249" s="310">
        <v>0</v>
      </c>
      <c r="N249" s="311">
        <f>L249*(1+M249/100)</f>
        <v>0.73</v>
      </c>
      <c r="O249" s="310">
        <v>418.40579487436003</v>
      </c>
      <c r="P249" s="307">
        <f>N249*O249</f>
        <v>305.43623025828282</v>
      </c>
      <c r="Q249" s="309">
        <v>2.7999999999999998E-4</v>
      </c>
      <c r="R249" s="308">
        <f>N249*Q249</f>
        <v>2.0439999999999998E-4</v>
      </c>
      <c r="S249" s="309"/>
      <c r="T249" s="308">
        <f>N249*S249</f>
        <v>0</v>
      </c>
      <c r="U249" s="307">
        <v>21</v>
      </c>
      <c r="V249" s="307">
        <f>P249*(U249/100)</f>
        <v>64.141608354239395</v>
      </c>
      <c r="W249" s="307">
        <f>P249+V249</f>
        <v>369.57783861252221</v>
      </c>
      <c r="X249" s="306"/>
      <c r="Y249" s="305" t="s">
        <v>110</v>
      </c>
      <c r="Z249" s="305" t="s">
        <v>303</v>
      </c>
    </row>
    <row r="250" spans="6:26" s="314" customFormat="1" ht="11.25" hidden="1" outlineLevel="4">
      <c r="F250" s="323"/>
      <c r="G250" s="315"/>
      <c r="H250" s="315"/>
      <c r="I250" s="315"/>
      <c r="J250" s="316" t="s">
        <v>312</v>
      </c>
      <c r="K250" s="315"/>
      <c r="L250" s="322">
        <v>0.73</v>
      </c>
      <c r="M250" s="317"/>
      <c r="N250" s="321"/>
      <c r="O250" s="317"/>
      <c r="P250" s="320"/>
      <c r="Q250" s="319"/>
      <c r="R250" s="317"/>
      <c r="S250" s="317"/>
      <c r="T250" s="317"/>
      <c r="U250" s="318" t="s">
        <v>81</v>
      </c>
      <c r="V250" s="317"/>
      <c r="W250" s="317"/>
      <c r="X250" s="316"/>
      <c r="Y250" s="315"/>
      <c r="Z250" s="315"/>
    </row>
    <row r="251" spans="6:26" s="304" customFormat="1" ht="24" hidden="1" outlineLevel="3">
      <c r="F251" s="313">
        <v>268</v>
      </c>
      <c r="G251" s="312" t="s">
        <v>47</v>
      </c>
      <c r="H251" s="305" t="s">
        <v>313</v>
      </c>
      <c r="I251" s="305"/>
      <c r="J251" s="306" t="s">
        <v>314</v>
      </c>
      <c r="K251" s="312" t="s">
        <v>51</v>
      </c>
      <c r="L251" s="311">
        <v>3.7229999999999999</v>
      </c>
      <c r="M251" s="310">
        <v>0</v>
      </c>
      <c r="N251" s="311">
        <f>L251*(1+M251/100)</f>
        <v>3.7229999999999999</v>
      </c>
      <c r="O251" s="310">
        <v>997.28671647599992</v>
      </c>
      <c r="P251" s="307">
        <f>N251*O251</f>
        <v>3712.8984454401475</v>
      </c>
      <c r="Q251" s="309">
        <v>9.0900000000000009E-3</v>
      </c>
      <c r="R251" s="308">
        <f>N251*Q251</f>
        <v>3.3842070000000002E-2</v>
      </c>
      <c r="S251" s="309"/>
      <c r="T251" s="308">
        <f>N251*S251</f>
        <v>0</v>
      </c>
      <c r="U251" s="307">
        <v>21</v>
      </c>
      <c r="V251" s="307">
        <f>P251*(U251/100)</f>
        <v>779.70867354243092</v>
      </c>
      <c r="W251" s="307">
        <f>P251+V251</f>
        <v>4492.607118982578</v>
      </c>
      <c r="X251" s="306"/>
      <c r="Y251" s="305" t="s">
        <v>110</v>
      </c>
      <c r="Z251" s="305" t="s">
        <v>303</v>
      </c>
    </row>
    <row r="252" spans="6:26" s="304" customFormat="1" ht="24" hidden="1" outlineLevel="3">
      <c r="F252" s="313">
        <v>269</v>
      </c>
      <c r="G252" s="312" t="s">
        <v>225</v>
      </c>
      <c r="H252" s="305" t="s">
        <v>315</v>
      </c>
      <c r="I252" s="305"/>
      <c r="J252" s="306" t="s">
        <v>316</v>
      </c>
      <c r="K252" s="312" t="s">
        <v>51</v>
      </c>
      <c r="L252" s="311">
        <v>4.2814499999999995</v>
      </c>
      <c r="M252" s="310">
        <v>0</v>
      </c>
      <c r="N252" s="311">
        <f>L252*(1+M252/100)</f>
        <v>4.2814499999999995</v>
      </c>
      <c r="O252" s="310">
        <v>1020</v>
      </c>
      <c r="P252" s="307">
        <f>N252*O252</f>
        <v>4367.0789999999997</v>
      </c>
      <c r="Q252" s="309">
        <v>2.1999999999999999E-2</v>
      </c>
      <c r="R252" s="308">
        <f>N252*Q252</f>
        <v>9.4191899999999981E-2</v>
      </c>
      <c r="S252" s="309"/>
      <c r="T252" s="308">
        <f>N252*S252</f>
        <v>0</v>
      </c>
      <c r="U252" s="307">
        <v>21</v>
      </c>
      <c r="V252" s="307">
        <f>P252*(U252/100)</f>
        <v>917.08658999999989</v>
      </c>
      <c r="W252" s="307">
        <f>P252+V252</f>
        <v>5284.1655899999996</v>
      </c>
      <c r="X252" s="306"/>
      <c r="Y252" s="305" t="s">
        <v>110</v>
      </c>
      <c r="Z252" s="305" t="s">
        <v>303</v>
      </c>
    </row>
    <row r="253" spans="6:26" s="314" customFormat="1" ht="11.25" hidden="1" outlineLevel="4">
      <c r="F253" s="323"/>
      <c r="G253" s="315"/>
      <c r="H253" s="315"/>
      <c r="I253" s="315"/>
      <c r="J253" s="316" t="s">
        <v>317</v>
      </c>
      <c r="K253" s="315"/>
      <c r="L253" s="322">
        <v>4.2814499999999995</v>
      </c>
      <c r="M253" s="317"/>
      <c r="N253" s="321"/>
      <c r="O253" s="317"/>
      <c r="P253" s="320"/>
      <c r="Q253" s="319"/>
      <c r="R253" s="317"/>
      <c r="S253" s="317"/>
      <c r="T253" s="317"/>
      <c r="U253" s="318" t="s">
        <v>81</v>
      </c>
      <c r="V253" s="317"/>
      <c r="W253" s="317"/>
      <c r="X253" s="316"/>
      <c r="Y253" s="315"/>
      <c r="Z253" s="315"/>
    </row>
    <row r="254" spans="6:26" s="304" customFormat="1" ht="24" hidden="1" outlineLevel="3">
      <c r="F254" s="313">
        <v>271</v>
      </c>
      <c r="G254" s="312" t="s">
        <v>47</v>
      </c>
      <c r="H254" s="305" t="s">
        <v>318</v>
      </c>
      <c r="I254" s="305"/>
      <c r="J254" s="306" t="s">
        <v>319</v>
      </c>
      <c r="K254" s="312" t="s">
        <v>51</v>
      </c>
      <c r="L254" s="311">
        <v>3.7229999999999999</v>
      </c>
      <c r="M254" s="310">
        <v>0</v>
      </c>
      <c r="N254" s="311">
        <f>L254*(1+M254/100)</f>
        <v>3.7229999999999999</v>
      </c>
      <c r="O254" s="310">
        <v>27.687135577320003</v>
      </c>
      <c r="P254" s="307">
        <f>N254*O254</f>
        <v>103.07920575436236</v>
      </c>
      <c r="Q254" s="309">
        <v>5.0000000000000002E-5</v>
      </c>
      <c r="R254" s="308">
        <f>N254*Q254</f>
        <v>1.8615E-4</v>
      </c>
      <c r="S254" s="309"/>
      <c r="T254" s="308">
        <f>N254*S254</f>
        <v>0</v>
      </c>
      <c r="U254" s="307">
        <v>21</v>
      </c>
      <c r="V254" s="307">
        <f>P254*(U254/100)</f>
        <v>21.646633208416095</v>
      </c>
      <c r="W254" s="307">
        <f>P254+V254</f>
        <v>124.72583896277845</v>
      </c>
      <c r="X254" s="306"/>
      <c r="Y254" s="305" t="s">
        <v>110</v>
      </c>
      <c r="Z254" s="305" t="s">
        <v>303</v>
      </c>
    </row>
    <row r="255" spans="6:26" s="304" customFormat="1" ht="24" hidden="1" outlineLevel="3">
      <c r="F255" s="313">
        <v>272</v>
      </c>
      <c r="G255" s="312" t="s">
        <v>47</v>
      </c>
      <c r="H255" s="305" t="s">
        <v>320</v>
      </c>
      <c r="I255" s="305"/>
      <c r="J255" s="306" t="s">
        <v>321</v>
      </c>
      <c r="K255" s="312" t="s">
        <v>46</v>
      </c>
      <c r="L255" s="311">
        <v>0.13200000000000001</v>
      </c>
      <c r="M255" s="310">
        <v>0</v>
      </c>
      <c r="N255" s="311">
        <f>L255*(1+M255/100)</f>
        <v>0.13200000000000001</v>
      </c>
      <c r="O255" s="310">
        <v>780.52541698512005</v>
      </c>
      <c r="P255" s="307">
        <f>N255*O255</f>
        <v>103.02935504203585</v>
      </c>
      <c r="Q255" s="309"/>
      <c r="R255" s="308">
        <f>N255*Q255</f>
        <v>0</v>
      </c>
      <c r="S255" s="309"/>
      <c r="T255" s="308">
        <f>N255*S255</f>
        <v>0</v>
      </c>
      <c r="U255" s="307">
        <v>21</v>
      </c>
      <c r="V255" s="307">
        <f>P255*(U255/100)</f>
        <v>21.636164558827527</v>
      </c>
      <c r="W255" s="307">
        <f>P255+V255</f>
        <v>124.66551960086338</v>
      </c>
      <c r="X255" s="306"/>
      <c r="Y255" s="305" t="s">
        <v>110</v>
      </c>
      <c r="Z255" s="305" t="s">
        <v>303</v>
      </c>
    </row>
    <row r="256" spans="6:26" s="295" customFormat="1" ht="12.75" hidden="1" customHeight="1" outlineLevel="3">
      <c r="F256" s="303"/>
      <c r="G256" s="296"/>
      <c r="H256" s="296"/>
      <c r="I256" s="296"/>
      <c r="J256" s="302"/>
      <c r="K256" s="296"/>
      <c r="L256" s="301"/>
      <c r="M256" s="297"/>
      <c r="N256" s="301"/>
      <c r="O256" s="297"/>
      <c r="P256" s="300"/>
      <c r="Q256" s="299"/>
      <c r="R256" s="297"/>
      <c r="S256" s="297"/>
      <c r="T256" s="297"/>
      <c r="U256" s="298" t="s">
        <v>81</v>
      </c>
      <c r="V256" s="297"/>
      <c r="W256" s="297"/>
      <c r="X256" s="297"/>
      <c r="Y256" s="296"/>
      <c r="Z256" s="296"/>
    </row>
    <row r="257" spans="6:26" s="324" customFormat="1" ht="16.5" hidden="1" customHeight="1" outlineLevel="2">
      <c r="F257" s="333"/>
      <c r="G257" s="331"/>
      <c r="H257" s="332"/>
      <c r="I257" s="332"/>
      <c r="J257" s="332" t="s">
        <v>322</v>
      </c>
      <c r="K257" s="331"/>
      <c r="L257" s="330"/>
      <c r="M257" s="328"/>
      <c r="N257" s="330"/>
      <c r="O257" s="328"/>
      <c r="P257" s="265">
        <f>SUBTOTAL(9,P258:P266)</f>
        <v>1726.5567404779988</v>
      </c>
      <c r="Q257" s="329"/>
      <c r="R257" s="266">
        <f>SUBTOTAL(9,R258:R266)</f>
        <v>6.59824E-3</v>
      </c>
      <c r="S257" s="328"/>
      <c r="T257" s="266">
        <f>SUBTOTAL(9,T258:T266)</f>
        <v>0</v>
      </c>
      <c r="U257" s="327" t="s">
        <v>81</v>
      </c>
      <c r="V257" s="265">
        <f>SUBTOTAL(9,V258:V266)</f>
        <v>362.57691550037976</v>
      </c>
      <c r="W257" s="265">
        <f>SUBTOTAL(9,W258:W266)</f>
        <v>2089.1336559783786</v>
      </c>
      <c r="X257" s="326"/>
      <c r="Y257" s="325"/>
      <c r="Z257" s="325"/>
    </row>
    <row r="258" spans="6:26" s="304" customFormat="1" ht="12" hidden="1" outlineLevel="3">
      <c r="F258" s="313">
        <v>285</v>
      </c>
      <c r="G258" s="312" t="s">
        <v>47</v>
      </c>
      <c r="H258" s="305" t="s">
        <v>323</v>
      </c>
      <c r="I258" s="305"/>
      <c r="J258" s="306" t="s">
        <v>324</v>
      </c>
      <c r="K258" s="312" t="s">
        <v>51</v>
      </c>
      <c r="L258" s="311">
        <v>14.343749999999998</v>
      </c>
      <c r="M258" s="310">
        <v>0</v>
      </c>
      <c r="N258" s="311">
        <f>L258*(1+M258/100)</f>
        <v>14.343749999999998</v>
      </c>
      <c r="O258" s="310">
        <v>6.1231835952000013</v>
      </c>
      <c r="P258" s="307">
        <f>N258*O258</f>
        <v>87.829414693650008</v>
      </c>
      <c r="Q258" s="309"/>
      <c r="R258" s="308">
        <f>N258*Q258</f>
        <v>0</v>
      </c>
      <c r="S258" s="309"/>
      <c r="T258" s="308">
        <f>N258*S258</f>
        <v>0</v>
      </c>
      <c r="U258" s="307">
        <v>21</v>
      </c>
      <c r="V258" s="307">
        <f>P258*(U258/100)</f>
        <v>18.444177085666499</v>
      </c>
      <c r="W258" s="307">
        <f>P258+V258</f>
        <v>106.2735917793165</v>
      </c>
      <c r="X258" s="306"/>
      <c r="Y258" s="305" t="s">
        <v>110</v>
      </c>
      <c r="Z258" s="305" t="s">
        <v>325</v>
      </c>
    </row>
    <row r="259" spans="6:26" s="314" customFormat="1" ht="11.25" hidden="1" outlineLevel="4">
      <c r="F259" s="323"/>
      <c r="G259" s="315"/>
      <c r="H259" s="315"/>
      <c r="I259" s="315"/>
      <c r="J259" s="316" t="s">
        <v>157</v>
      </c>
      <c r="K259" s="315"/>
      <c r="L259" s="322">
        <v>0</v>
      </c>
      <c r="M259" s="317"/>
      <c r="N259" s="321"/>
      <c r="O259" s="317"/>
      <c r="P259" s="320"/>
      <c r="Q259" s="319"/>
      <c r="R259" s="317"/>
      <c r="S259" s="317"/>
      <c r="T259" s="317"/>
      <c r="U259" s="318" t="s">
        <v>81</v>
      </c>
      <c r="V259" s="317"/>
      <c r="W259" s="317"/>
      <c r="X259" s="316"/>
      <c r="Y259" s="315"/>
      <c r="Z259" s="315"/>
    </row>
    <row r="260" spans="6:26" s="314" customFormat="1" ht="11.25" hidden="1" outlineLevel="4">
      <c r="F260" s="323"/>
      <c r="G260" s="315"/>
      <c r="H260" s="315"/>
      <c r="I260" s="315"/>
      <c r="J260" s="316" t="s">
        <v>326</v>
      </c>
      <c r="K260" s="315"/>
      <c r="L260" s="322">
        <v>0</v>
      </c>
      <c r="M260" s="317"/>
      <c r="N260" s="321"/>
      <c r="O260" s="317"/>
      <c r="P260" s="320"/>
      <c r="Q260" s="319"/>
      <c r="R260" s="317"/>
      <c r="S260" s="317"/>
      <c r="T260" s="317"/>
      <c r="U260" s="318" t="s">
        <v>81</v>
      </c>
      <c r="V260" s="317"/>
      <c r="W260" s="317"/>
      <c r="X260" s="316"/>
      <c r="Y260" s="315"/>
      <c r="Z260" s="315"/>
    </row>
    <row r="261" spans="6:26" s="314" customFormat="1" ht="11.25" hidden="1" outlineLevel="4">
      <c r="F261" s="323"/>
      <c r="G261" s="315"/>
      <c r="H261" s="315"/>
      <c r="I261" s="315"/>
      <c r="J261" s="316" t="s">
        <v>327</v>
      </c>
      <c r="K261" s="315"/>
      <c r="L261" s="322">
        <v>7.0619999999999994</v>
      </c>
      <c r="M261" s="317"/>
      <c r="N261" s="321"/>
      <c r="O261" s="317"/>
      <c r="P261" s="320"/>
      <c r="Q261" s="319"/>
      <c r="R261" s="317"/>
      <c r="S261" s="317"/>
      <c r="T261" s="317"/>
      <c r="U261" s="318" t="s">
        <v>81</v>
      </c>
      <c r="V261" s="317"/>
      <c r="W261" s="317"/>
      <c r="X261" s="316"/>
      <c r="Y261" s="315"/>
      <c r="Z261" s="315"/>
    </row>
    <row r="262" spans="6:26" s="314" customFormat="1" ht="11.25" hidden="1" outlineLevel="4">
      <c r="F262" s="323"/>
      <c r="G262" s="315"/>
      <c r="H262" s="315"/>
      <c r="I262" s="315"/>
      <c r="J262" s="316" t="s">
        <v>328</v>
      </c>
      <c r="K262" s="315"/>
      <c r="L262" s="322">
        <v>0</v>
      </c>
      <c r="M262" s="317"/>
      <c r="N262" s="321"/>
      <c r="O262" s="317"/>
      <c r="P262" s="320"/>
      <c r="Q262" s="319"/>
      <c r="R262" s="317"/>
      <c r="S262" s="317"/>
      <c r="T262" s="317"/>
      <c r="U262" s="318" t="s">
        <v>81</v>
      </c>
      <c r="V262" s="317"/>
      <c r="W262" s="317"/>
      <c r="X262" s="316"/>
      <c r="Y262" s="315"/>
      <c r="Z262" s="315"/>
    </row>
    <row r="263" spans="6:26" s="314" customFormat="1" ht="11.25" hidden="1" outlineLevel="4">
      <c r="F263" s="323"/>
      <c r="G263" s="315"/>
      <c r="H263" s="315"/>
      <c r="I263" s="315"/>
      <c r="J263" s="316" t="s">
        <v>168</v>
      </c>
      <c r="K263" s="315"/>
      <c r="L263" s="322">
        <v>7.2817499999999988</v>
      </c>
      <c r="M263" s="317"/>
      <c r="N263" s="321"/>
      <c r="O263" s="317"/>
      <c r="P263" s="320"/>
      <c r="Q263" s="319"/>
      <c r="R263" s="317"/>
      <c r="S263" s="317"/>
      <c r="T263" s="317"/>
      <c r="U263" s="318" t="s">
        <v>81</v>
      </c>
      <c r="V263" s="317"/>
      <c r="W263" s="317"/>
      <c r="X263" s="316"/>
      <c r="Y263" s="315"/>
      <c r="Z263" s="315"/>
    </row>
    <row r="264" spans="6:26" s="304" customFormat="1" ht="24" hidden="1" outlineLevel="3">
      <c r="F264" s="313">
        <v>286</v>
      </c>
      <c r="G264" s="312" t="s">
        <v>47</v>
      </c>
      <c r="H264" s="305" t="s">
        <v>329</v>
      </c>
      <c r="I264" s="305"/>
      <c r="J264" s="306" t="s">
        <v>330</v>
      </c>
      <c r="K264" s="312" t="s">
        <v>51</v>
      </c>
      <c r="L264" s="311">
        <v>14.343999999999999</v>
      </c>
      <c r="M264" s="310">
        <v>0</v>
      </c>
      <c r="N264" s="311">
        <f>L264*(1+M264/100)</f>
        <v>14.343999999999999</v>
      </c>
      <c r="O264" s="310">
        <v>19.567202886800004</v>
      </c>
      <c r="P264" s="307">
        <f>N264*O264</f>
        <v>280.67195820825924</v>
      </c>
      <c r="Q264" s="309">
        <v>2.0000000000000001E-4</v>
      </c>
      <c r="R264" s="308">
        <f>N264*Q264</f>
        <v>2.8687999999999999E-3</v>
      </c>
      <c r="S264" s="309"/>
      <c r="T264" s="308">
        <f>N264*S264</f>
        <v>0</v>
      </c>
      <c r="U264" s="307">
        <v>21</v>
      </c>
      <c r="V264" s="307">
        <f>P264*(U264/100)</f>
        <v>58.941111223734438</v>
      </c>
      <c r="W264" s="307">
        <f>P264+V264</f>
        <v>339.61306943199367</v>
      </c>
      <c r="X264" s="306"/>
      <c r="Y264" s="305" t="s">
        <v>110</v>
      </c>
      <c r="Z264" s="305" t="s">
        <v>325</v>
      </c>
    </row>
    <row r="265" spans="6:26" s="304" customFormat="1" ht="24" hidden="1" outlineLevel="3">
      <c r="F265" s="313">
        <v>287</v>
      </c>
      <c r="G265" s="312" t="s">
        <v>47</v>
      </c>
      <c r="H265" s="305" t="s">
        <v>331</v>
      </c>
      <c r="I265" s="305"/>
      <c r="J265" s="306" t="s">
        <v>332</v>
      </c>
      <c r="K265" s="312" t="s">
        <v>51</v>
      </c>
      <c r="L265" s="311">
        <v>14.343999999999999</v>
      </c>
      <c r="M265" s="310">
        <v>0</v>
      </c>
      <c r="N265" s="311">
        <f>L265*(1+M265/100)</f>
        <v>14.343999999999999</v>
      </c>
      <c r="O265" s="310">
        <v>94.677591158400006</v>
      </c>
      <c r="P265" s="307">
        <f>N265*O265</f>
        <v>1358.0553675760896</v>
      </c>
      <c r="Q265" s="309">
        <v>2.5999999999999998E-4</v>
      </c>
      <c r="R265" s="308">
        <f>N265*Q265</f>
        <v>3.7294399999999997E-3</v>
      </c>
      <c r="S265" s="309"/>
      <c r="T265" s="308">
        <f>N265*S265</f>
        <v>0</v>
      </c>
      <c r="U265" s="307">
        <v>21</v>
      </c>
      <c r="V265" s="307">
        <f>P265*(U265/100)</f>
        <v>285.19162719097881</v>
      </c>
      <c r="W265" s="307">
        <f>P265+V265</f>
        <v>1643.2469947670684</v>
      </c>
      <c r="X265" s="306"/>
      <c r="Y265" s="305" t="s">
        <v>110</v>
      </c>
      <c r="Z265" s="305" t="s">
        <v>325</v>
      </c>
    </row>
    <row r="266" spans="6:26" s="295" customFormat="1" ht="12.75" hidden="1" customHeight="1" outlineLevel="3">
      <c r="F266" s="303"/>
      <c r="G266" s="296"/>
      <c r="H266" s="296"/>
      <c r="I266" s="296"/>
      <c r="J266" s="302"/>
      <c r="K266" s="296"/>
      <c r="L266" s="301"/>
      <c r="M266" s="297"/>
      <c r="N266" s="301"/>
      <c r="O266" s="297"/>
      <c r="P266" s="300"/>
      <c r="Q266" s="299"/>
      <c r="R266" s="297"/>
      <c r="S266" s="297"/>
      <c r="T266" s="297"/>
      <c r="U266" s="298" t="s">
        <v>81</v>
      </c>
      <c r="V266" s="297"/>
      <c r="W266" s="297"/>
      <c r="X266" s="297"/>
      <c r="Y266" s="296"/>
      <c r="Z266" s="296"/>
    </row>
    <row r="267" spans="6:26" s="324" customFormat="1" ht="16.5" hidden="1" customHeight="1" outlineLevel="2">
      <c r="F267" s="333"/>
      <c r="G267" s="331"/>
      <c r="H267" s="332"/>
      <c r="I267" s="332"/>
      <c r="J267" s="332" t="s">
        <v>48</v>
      </c>
      <c r="K267" s="331"/>
      <c r="L267" s="330"/>
      <c r="M267" s="328"/>
      <c r="N267" s="330"/>
      <c r="O267" s="328"/>
      <c r="P267" s="265">
        <f>SUBTOTAL(9,P268:P270)</f>
        <v>62163.031218811913</v>
      </c>
      <c r="Q267" s="329"/>
      <c r="R267" s="266">
        <f>SUBTOTAL(9,R268:R270)</f>
        <v>0</v>
      </c>
      <c r="S267" s="328"/>
      <c r="T267" s="266">
        <f>SUBTOTAL(9,T268:T270)</f>
        <v>0</v>
      </c>
      <c r="U267" s="327" t="s">
        <v>81</v>
      </c>
      <c r="V267" s="265">
        <f>SUBTOTAL(9,V268:V270)</f>
        <v>13054.236555950501</v>
      </c>
      <c r="W267" s="265">
        <f>SUBTOTAL(9,W268:W270)</f>
        <v>75217.267774762411</v>
      </c>
      <c r="X267" s="326"/>
      <c r="Y267" s="325"/>
      <c r="Z267" s="325"/>
    </row>
    <row r="268" spans="6:26" s="304" customFormat="1" ht="12" hidden="1" outlineLevel="3">
      <c r="F268" s="313">
        <v>96</v>
      </c>
      <c r="G268" s="312" t="s">
        <v>47</v>
      </c>
      <c r="H268" s="305" t="s">
        <v>333</v>
      </c>
      <c r="I268" s="305"/>
      <c r="J268" s="306" t="s">
        <v>334</v>
      </c>
      <c r="K268" s="312" t="s">
        <v>46</v>
      </c>
      <c r="L268" s="311">
        <v>139.17699999999999</v>
      </c>
      <c r="M268" s="310">
        <v>0</v>
      </c>
      <c r="N268" s="311">
        <f>L268*(1+M268/100)</f>
        <v>139.17699999999999</v>
      </c>
      <c r="O268" s="310">
        <v>446.64729961712004</v>
      </c>
      <c r="P268" s="307">
        <f>N268*O268</f>
        <v>62163.031218811913</v>
      </c>
      <c r="Q268" s="309"/>
      <c r="R268" s="308">
        <f>N268*Q268</f>
        <v>0</v>
      </c>
      <c r="S268" s="309"/>
      <c r="T268" s="308">
        <f>N268*S268</f>
        <v>0</v>
      </c>
      <c r="U268" s="307">
        <v>21</v>
      </c>
      <c r="V268" s="307">
        <f>P268*(U268/100)</f>
        <v>13054.236555950501</v>
      </c>
      <c r="W268" s="307">
        <f>P268+V268</f>
        <v>75217.267774762411</v>
      </c>
      <c r="X268" s="306"/>
      <c r="Y268" s="305" t="s">
        <v>110</v>
      </c>
      <c r="Z268" s="305" t="s">
        <v>335</v>
      </c>
    </row>
    <row r="269" spans="6:26" s="314" customFormat="1" ht="11.25" hidden="1" outlineLevel="4">
      <c r="F269" s="323"/>
      <c r="G269" s="315"/>
      <c r="H269" s="315"/>
      <c r="I269" s="315"/>
      <c r="J269" s="316" t="s">
        <v>336</v>
      </c>
      <c r="K269" s="315"/>
      <c r="L269" s="322">
        <v>139.17699999999999</v>
      </c>
      <c r="M269" s="317"/>
      <c r="N269" s="321"/>
      <c r="O269" s="317"/>
      <c r="P269" s="320"/>
      <c r="Q269" s="319"/>
      <c r="R269" s="317"/>
      <c r="S269" s="317"/>
      <c r="T269" s="317"/>
      <c r="U269" s="318" t="s">
        <v>81</v>
      </c>
      <c r="V269" s="317"/>
      <c r="W269" s="317"/>
      <c r="X269" s="316"/>
      <c r="Y269" s="315"/>
      <c r="Z269" s="315"/>
    </row>
    <row r="270" spans="6:26" s="295" customFormat="1" ht="12.75" hidden="1" customHeight="1" outlineLevel="3">
      <c r="F270" s="303"/>
      <c r="G270" s="296"/>
      <c r="H270" s="296"/>
      <c r="I270" s="296"/>
      <c r="J270" s="302"/>
      <c r="K270" s="296"/>
      <c r="L270" s="301"/>
      <c r="M270" s="297"/>
      <c r="N270" s="301"/>
      <c r="O270" s="297"/>
      <c r="P270" s="300"/>
      <c r="Q270" s="299"/>
      <c r="R270" s="297"/>
      <c r="S270" s="297"/>
      <c r="T270" s="297"/>
      <c r="U270" s="298" t="s">
        <v>81</v>
      </c>
      <c r="V270" s="297"/>
      <c r="W270" s="297"/>
      <c r="X270" s="297"/>
      <c r="Y270" s="296"/>
      <c r="Z270" s="296"/>
    </row>
    <row r="271" spans="6:26" s="295" customFormat="1" ht="12.75" hidden="1" customHeight="1" outlineLevel="2">
      <c r="F271" s="303"/>
      <c r="G271" s="296"/>
      <c r="H271" s="296"/>
      <c r="I271" s="296"/>
      <c r="J271" s="302"/>
      <c r="K271" s="296"/>
      <c r="L271" s="301"/>
      <c r="M271" s="297"/>
      <c r="N271" s="301"/>
      <c r="O271" s="297"/>
      <c r="P271" s="300"/>
      <c r="Q271" s="299"/>
      <c r="R271" s="297"/>
      <c r="S271" s="297"/>
      <c r="T271" s="297"/>
      <c r="U271" s="298" t="s">
        <v>81</v>
      </c>
      <c r="V271" s="297"/>
      <c r="W271" s="297"/>
      <c r="X271" s="297"/>
      <c r="Y271" s="296"/>
      <c r="Z271" s="296"/>
    </row>
    <row r="272" spans="6:26" s="295" customFormat="1" ht="12.75" customHeight="1" outlineLevel="1">
      <c r="F272" s="303"/>
      <c r="G272" s="296"/>
      <c r="H272" s="296"/>
      <c r="I272" s="296"/>
      <c r="J272" s="302"/>
      <c r="K272" s="296"/>
      <c r="L272" s="301"/>
      <c r="M272" s="297"/>
      <c r="N272" s="301"/>
      <c r="O272" s="297"/>
      <c r="P272" s="300"/>
      <c r="Q272" s="299"/>
      <c r="R272" s="297"/>
      <c r="S272" s="297"/>
      <c r="T272" s="297"/>
      <c r="U272" s="298" t="s">
        <v>81</v>
      </c>
      <c r="V272" s="297"/>
      <c r="W272" s="297"/>
      <c r="X272" s="297"/>
      <c r="Y272" s="296"/>
      <c r="Z272" s="296"/>
    </row>
    <row r="273" spans="6:26" s="272" customFormat="1" ht="19.5" customHeight="1">
      <c r="F273" s="351"/>
      <c r="G273" s="349"/>
      <c r="H273" s="350"/>
      <c r="I273" s="350"/>
      <c r="J273" s="350" t="s">
        <v>337</v>
      </c>
      <c r="K273" s="349"/>
      <c r="L273" s="348"/>
      <c r="M273" s="346"/>
      <c r="N273" s="348"/>
      <c r="O273" s="346"/>
      <c r="P273" s="273">
        <f>SUBTOTAL(9,P274:P348)</f>
        <v>1092508.3471706854</v>
      </c>
      <c r="Q273" s="347"/>
      <c r="R273" s="274">
        <f>SUBTOTAL(9,R274:R348)</f>
        <v>0</v>
      </c>
      <c r="S273" s="346"/>
      <c r="T273" s="274">
        <f>SUBTOTAL(9,T274:T348)</f>
        <v>167.03462400000001</v>
      </c>
      <c r="U273" s="345" t="s">
        <v>81</v>
      </c>
      <c r="V273" s="273">
        <f>SUBTOTAL(9,V274:V348)</f>
        <v>229426.75290584392</v>
      </c>
      <c r="W273" s="273">
        <f>SUBTOTAL(9,W274:W348)</f>
        <v>1321935.1000765292</v>
      </c>
      <c r="X273" s="344"/>
      <c r="Y273" s="275"/>
      <c r="Z273" s="275"/>
    </row>
    <row r="274" spans="6:26" s="334" customFormat="1" ht="18.75" customHeight="1" outlineLevel="1">
      <c r="F274" s="343"/>
      <c r="G274" s="341"/>
      <c r="H274" s="342"/>
      <c r="I274" s="342"/>
      <c r="J274" s="342" t="s">
        <v>338</v>
      </c>
      <c r="K274" s="341"/>
      <c r="L274" s="340"/>
      <c r="M274" s="338"/>
      <c r="N274" s="340"/>
      <c r="O274" s="338"/>
      <c r="P274" s="269">
        <f>SUBTOTAL(9,P275:P289)</f>
        <v>362404.18685927475</v>
      </c>
      <c r="Q274" s="339"/>
      <c r="R274" s="270">
        <f>SUBTOTAL(9,R275:R289)</f>
        <v>0</v>
      </c>
      <c r="S274" s="338"/>
      <c r="T274" s="270">
        <f>SUBTOTAL(9,T275:T289)</f>
        <v>63.519744000000003</v>
      </c>
      <c r="U274" s="337" t="s">
        <v>81</v>
      </c>
      <c r="V274" s="269">
        <f>SUBTOTAL(9,V275:V289)</f>
        <v>76104.879240447684</v>
      </c>
      <c r="W274" s="269">
        <f>SUBTOTAL(9,W275:W289)</f>
        <v>438509.0660997224</v>
      </c>
      <c r="X274" s="336"/>
      <c r="Y274" s="335"/>
      <c r="Z274" s="335"/>
    </row>
    <row r="275" spans="6:26" s="324" customFormat="1" ht="16.5" customHeight="1" outlineLevel="2">
      <c r="F275" s="333"/>
      <c r="G275" s="331"/>
      <c r="H275" s="332"/>
      <c r="I275" s="332"/>
      <c r="J275" s="332" t="s">
        <v>92</v>
      </c>
      <c r="K275" s="331"/>
      <c r="L275" s="330"/>
      <c r="M275" s="328"/>
      <c r="N275" s="330"/>
      <c r="O275" s="328"/>
      <c r="P275" s="265">
        <f>SUBTOTAL(9,P276:P280)</f>
        <v>169313.63701558596</v>
      </c>
      <c r="Q275" s="329"/>
      <c r="R275" s="266">
        <f>SUBTOTAL(9,R276:R280)</f>
        <v>0</v>
      </c>
      <c r="S275" s="328"/>
      <c r="T275" s="266">
        <f>SUBTOTAL(9,T276:T280)</f>
        <v>63.519744000000003</v>
      </c>
      <c r="U275" s="327" t="s">
        <v>81</v>
      </c>
      <c r="V275" s="265">
        <f>SUBTOTAL(9,V276:V280)</f>
        <v>35555.863773273049</v>
      </c>
      <c r="W275" s="265">
        <f>SUBTOTAL(9,W276:W280)</f>
        <v>204869.500788859</v>
      </c>
      <c r="X275" s="326"/>
      <c r="Y275" s="325"/>
      <c r="Z275" s="325"/>
    </row>
    <row r="276" spans="6:26" s="304" customFormat="1" ht="12" outlineLevel="3">
      <c r="F276" s="313">
        <v>304</v>
      </c>
      <c r="G276" s="312" t="s">
        <v>47</v>
      </c>
      <c r="H276" s="305" t="s">
        <v>339</v>
      </c>
      <c r="I276" s="305"/>
      <c r="J276" s="306" t="s">
        <v>340</v>
      </c>
      <c r="K276" s="312" t="s">
        <v>50</v>
      </c>
      <c r="L276" s="311">
        <v>8.64</v>
      </c>
      <c r="M276" s="310">
        <v>0</v>
      </c>
      <c r="N276" s="311">
        <f>L276*(1+M276/100)</f>
        <v>8.64</v>
      </c>
      <c r="O276" s="310">
        <v>5360.001639707295</v>
      </c>
      <c r="P276" s="307">
        <f>N276*O276</f>
        <v>46310.414167071031</v>
      </c>
      <c r="Q276" s="309"/>
      <c r="R276" s="308">
        <f>N276*Q276</f>
        <v>0</v>
      </c>
      <c r="S276" s="309">
        <v>2.4</v>
      </c>
      <c r="T276" s="308">
        <f>N276*S276</f>
        <v>20.736000000000001</v>
      </c>
      <c r="U276" s="307">
        <v>21</v>
      </c>
      <c r="V276" s="307">
        <f>P276*(U276/100)</f>
        <v>9725.1869750849164</v>
      </c>
      <c r="W276" s="307">
        <f>P276+V276</f>
        <v>56035.601142155945</v>
      </c>
      <c r="X276" s="306"/>
      <c r="Y276" s="305" t="s">
        <v>341</v>
      </c>
      <c r="Z276" s="305" t="s">
        <v>96</v>
      </c>
    </row>
    <row r="277" spans="6:26" s="314" customFormat="1" ht="11.25" outlineLevel="4">
      <c r="F277" s="323"/>
      <c r="G277" s="315"/>
      <c r="H277" s="315"/>
      <c r="I277" s="315"/>
      <c r="J277" s="316" t="s">
        <v>380</v>
      </c>
      <c r="K277" s="315"/>
      <c r="L277" s="322">
        <v>8.64</v>
      </c>
      <c r="M277" s="317"/>
      <c r="N277" s="321"/>
      <c r="O277" s="317"/>
      <c r="P277" s="320"/>
      <c r="Q277" s="319"/>
      <c r="R277" s="317"/>
      <c r="S277" s="317"/>
      <c r="T277" s="317"/>
      <c r="U277" s="318" t="s">
        <v>81</v>
      </c>
      <c r="V277" s="317"/>
      <c r="W277" s="317"/>
      <c r="X277" s="316"/>
      <c r="Y277" s="315"/>
      <c r="Z277" s="315"/>
    </row>
    <row r="278" spans="6:26" s="304" customFormat="1" ht="12" outlineLevel="3">
      <c r="F278" s="313">
        <v>305</v>
      </c>
      <c r="G278" s="312" t="s">
        <v>47</v>
      </c>
      <c r="H278" s="305" t="s">
        <v>342</v>
      </c>
      <c r="I278" s="305"/>
      <c r="J278" s="306" t="s">
        <v>343</v>
      </c>
      <c r="K278" s="312" t="s">
        <v>50</v>
      </c>
      <c r="L278" s="311">
        <v>17.826560000000001</v>
      </c>
      <c r="M278" s="310">
        <v>0</v>
      </c>
      <c r="N278" s="311">
        <f>L278*(1+M278/100)</f>
        <v>17.826560000000001</v>
      </c>
      <c r="O278" s="310">
        <v>6899.9976915633142</v>
      </c>
      <c r="P278" s="307">
        <f>N278*O278</f>
        <v>123003.22284851492</v>
      </c>
      <c r="Q278" s="309"/>
      <c r="R278" s="308">
        <f>N278*Q278</f>
        <v>0</v>
      </c>
      <c r="S278" s="309">
        <v>2.4</v>
      </c>
      <c r="T278" s="308">
        <f>N278*S278</f>
        <v>42.783743999999999</v>
      </c>
      <c r="U278" s="307">
        <v>21</v>
      </c>
      <c r="V278" s="307">
        <f>P278*(U278/100)</f>
        <v>25830.676798188135</v>
      </c>
      <c r="W278" s="307">
        <f>P278+V278</f>
        <v>148833.89964670307</v>
      </c>
      <c r="X278" s="306"/>
      <c r="Y278" s="305" t="s">
        <v>341</v>
      </c>
      <c r="Z278" s="305" t="s">
        <v>96</v>
      </c>
    </row>
    <row r="279" spans="6:26" s="314" customFormat="1" ht="11.25" outlineLevel="4">
      <c r="F279" s="323"/>
      <c r="G279" s="315"/>
      <c r="H279" s="315"/>
      <c r="I279" s="315"/>
      <c r="J279" s="316" t="s">
        <v>383</v>
      </c>
      <c r="K279" s="315"/>
      <c r="L279" s="322">
        <v>17.826560000000001</v>
      </c>
      <c r="M279" s="317"/>
      <c r="N279" s="321"/>
      <c r="O279" s="317"/>
      <c r="P279" s="320"/>
      <c r="Q279" s="319"/>
      <c r="R279" s="317"/>
      <c r="S279" s="317"/>
      <c r="T279" s="317"/>
      <c r="U279" s="318" t="s">
        <v>81</v>
      </c>
      <c r="V279" s="317"/>
      <c r="W279" s="317"/>
      <c r="X279" s="316"/>
      <c r="Y279" s="315"/>
      <c r="Z279" s="315"/>
    </row>
    <row r="280" spans="6:26" s="295" customFormat="1" ht="12.75" customHeight="1" outlineLevel="3">
      <c r="F280" s="303"/>
      <c r="G280" s="296"/>
      <c r="H280" s="296"/>
      <c r="I280" s="296"/>
      <c r="J280" s="302"/>
      <c r="K280" s="296"/>
      <c r="L280" s="301"/>
      <c r="M280" s="297"/>
      <c r="N280" s="301"/>
      <c r="O280" s="297"/>
      <c r="P280" s="300"/>
      <c r="Q280" s="299"/>
      <c r="R280" s="297"/>
      <c r="S280" s="297"/>
      <c r="T280" s="297"/>
      <c r="U280" s="298" t="s">
        <v>81</v>
      </c>
      <c r="V280" s="297"/>
      <c r="W280" s="297"/>
      <c r="X280" s="297"/>
      <c r="Y280" s="296"/>
      <c r="Z280" s="296"/>
    </row>
    <row r="281" spans="6:26" s="324" customFormat="1" ht="16.5" customHeight="1" outlineLevel="2">
      <c r="F281" s="333"/>
      <c r="G281" s="331"/>
      <c r="H281" s="332"/>
      <c r="I281" s="332"/>
      <c r="J281" s="332" t="s">
        <v>97</v>
      </c>
      <c r="K281" s="331"/>
      <c r="L281" s="330"/>
      <c r="M281" s="328"/>
      <c r="N281" s="330"/>
      <c r="O281" s="328"/>
      <c r="P281" s="265">
        <f>SUBTOTAL(9,P282:P288)</f>
        <v>193090.54984368879</v>
      </c>
      <c r="Q281" s="329"/>
      <c r="R281" s="266">
        <f>SUBTOTAL(9,R282:R288)</f>
        <v>0</v>
      </c>
      <c r="S281" s="328"/>
      <c r="T281" s="266">
        <f>SUBTOTAL(9,T282:T288)</f>
        <v>0</v>
      </c>
      <c r="U281" s="327" t="s">
        <v>81</v>
      </c>
      <c r="V281" s="265">
        <f>SUBTOTAL(9,V282:V288)</f>
        <v>40549.015467174642</v>
      </c>
      <c r="W281" s="265">
        <f>SUBTOTAL(9,W282:W288)</f>
        <v>233639.5653108634</v>
      </c>
      <c r="X281" s="326"/>
      <c r="Y281" s="325"/>
      <c r="Z281" s="325"/>
    </row>
    <row r="282" spans="6:26" s="304" customFormat="1" ht="24" outlineLevel="3">
      <c r="F282" s="313">
        <v>19</v>
      </c>
      <c r="G282" s="312" t="s">
        <v>47</v>
      </c>
      <c r="H282" s="305" t="s">
        <v>344</v>
      </c>
      <c r="I282" s="305"/>
      <c r="J282" s="306" t="s">
        <v>345</v>
      </c>
      <c r="K282" s="312" t="s">
        <v>46</v>
      </c>
      <c r="L282" s="311">
        <v>35.729999999999997</v>
      </c>
      <c r="M282" s="310">
        <v>77.7777777777778</v>
      </c>
      <c r="N282" s="311">
        <f>L282*(1+M282/100)</f>
        <v>63.52000000000001</v>
      </c>
      <c r="O282" s="310">
        <v>761.96939157863983</v>
      </c>
      <c r="P282" s="307">
        <f>N282*O282</f>
        <v>48400.29575307521</v>
      </c>
      <c r="Q282" s="309"/>
      <c r="R282" s="308">
        <f>N282*Q282</f>
        <v>0</v>
      </c>
      <c r="S282" s="309"/>
      <c r="T282" s="308">
        <f>N282*S282</f>
        <v>0</v>
      </c>
      <c r="U282" s="307">
        <v>21</v>
      </c>
      <c r="V282" s="307">
        <f>P282*(U282/100)</f>
        <v>10164.062108145794</v>
      </c>
      <c r="W282" s="307">
        <f>P282+V282</f>
        <v>58564.357861221004</v>
      </c>
      <c r="X282" s="306"/>
      <c r="Y282" s="305" t="s">
        <v>341</v>
      </c>
      <c r="Z282" s="305" t="s">
        <v>100</v>
      </c>
    </row>
    <row r="283" spans="6:26" s="304" customFormat="1" ht="24" outlineLevel="3">
      <c r="F283" s="313">
        <v>20</v>
      </c>
      <c r="G283" s="312" t="s">
        <v>47</v>
      </c>
      <c r="H283" s="305" t="s">
        <v>101</v>
      </c>
      <c r="I283" s="305"/>
      <c r="J283" s="306" t="s">
        <v>102</v>
      </c>
      <c r="K283" s="312" t="s">
        <v>46</v>
      </c>
      <c r="L283" s="311">
        <v>35.729999999999997</v>
      </c>
      <c r="M283" s="310">
        <v>77.7777777777778</v>
      </c>
      <c r="N283" s="311">
        <f>L283*(1+M283/100)</f>
        <v>63.52000000000001</v>
      </c>
      <c r="O283" s="310">
        <v>170.70196205990004</v>
      </c>
      <c r="P283" s="307">
        <f>N283*O283</f>
        <v>10842.988630044852</v>
      </c>
      <c r="Q283" s="309"/>
      <c r="R283" s="308">
        <f>N283*Q283</f>
        <v>0</v>
      </c>
      <c r="S283" s="309"/>
      <c r="T283" s="308">
        <f>N283*S283</f>
        <v>0</v>
      </c>
      <c r="U283" s="307">
        <v>21</v>
      </c>
      <c r="V283" s="307">
        <f>P283*(U283/100)</f>
        <v>2277.0276123094191</v>
      </c>
      <c r="W283" s="307">
        <f>P283+V283</f>
        <v>13120.016242354272</v>
      </c>
      <c r="X283" s="306"/>
      <c r="Y283" s="305" t="s">
        <v>341</v>
      </c>
      <c r="Z283" s="305" t="s">
        <v>100</v>
      </c>
    </row>
    <row r="284" spans="6:26" s="304" customFormat="1" ht="24" outlineLevel="3">
      <c r="F284" s="313">
        <v>21</v>
      </c>
      <c r="G284" s="312" t="s">
        <v>47</v>
      </c>
      <c r="H284" s="305" t="s">
        <v>103</v>
      </c>
      <c r="I284" s="305"/>
      <c r="J284" s="306" t="s">
        <v>104</v>
      </c>
      <c r="K284" s="312" t="s">
        <v>46</v>
      </c>
      <c r="L284" s="311">
        <v>571.68000000000006</v>
      </c>
      <c r="M284" s="310">
        <v>0</v>
      </c>
      <c r="N284" s="311">
        <f>L284*(1+M284/100)</f>
        <v>571.68000000000006</v>
      </c>
      <c r="O284" s="310">
        <v>14.129697489099998</v>
      </c>
      <c r="P284" s="307">
        <f>N284*O284</f>
        <v>8077.6654605686881</v>
      </c>
      <c r="Q284" s="309"/>
      <c r="R284" s="308">
        <f>N284*Q284</f>
        <v>0</v>
      </c>
      <c r="S284" s="309"/>
      <c r="T284" s="308">
        <f>N284*S284</f>
        <v>0</v>
      </c>
      <c r="U284" s="307">
        <v>21</v>
      </c>
      <c r="V284" s="307">
        <f>P284*(U284/100)</f>
        <v>1696.3097467194245</v>
      </c>
      <c r="W284" s="307">
        <f>P284+V284</f>
        <v>9773.9752072881129</v>
      </c>
      <c r="X284" s="306"/>
      <c r="Y284" s="305" t="s">
        <v>341</v>
      </c>
      <c r="Z284" s="305" t="s">
        <v>100</v>
      </c>
    </row>
    <row r="285" spans="6:26" s="314" customFormat="1" ht="11.25" outlineLevel="4">
      <c r="F285" s="323"/>
      <c r="G285" s="315"/>
      <c r="H285" s="315"/>
      <c r="I285" s="315"/>
      <c r="J285" s="316" t="s">
        <v>382</v>
      </c>
      <c r="K285" s="315"/>
      <c r="L285" s="322">
        <v>571.68000000000006</v>
      </c>
      <c r="M285" s="317"/>
      <c r="N285" s="321"/>
      <c r="O285" s="317"/>
      <c r="P285" s="320"/>
      <c r="Q285" s="319"/>
      <c r="R285" s="317"/>
      <c r="S285" s="317"/>
      <c r="T285" s="317"/>
      <c r="U285" s="318" t="s">
        <v>81</v>
      </c>
      <c r="V285" s="317"/>
      <c r="W285" s="317"/>
      <c r="X285" s="316"/>
      <c r="Y285" s="315"/>
      <c r="Z285" s="315"/>
    </row>
    <row r="286" spans="6:26" s="314" customFormat="1" ht="11.25" outlineLevel="4">
      <c r="F286" s="323"/>
      <c r="G286" s="315"/>
      <c r="H286" s="315"/>
      <c r="I286" s="315"/>
      <c r="J286" s="316"/>
      <c r="K286" s="315"/>
      <c r="L286" s="322">
        <v>0</v>
      </c>
      <c r="M286" s="317"/>
      <c r="N286" s="321"/>
      <c r="O286" s="317"/>
      <c r="P286" s="320"/>
      <c r="Q286" s="319"/>
      <c r="R286" s="317"/>
      <c r="S286" s="317"/>
      <c r="T286" s="317"/>
      <c r="U286" s="318" t="s">
        <v>81</v>
      </c>
      <c r="V286" s="317"/>
      <c r="W286" s="317"/>
      <c r="X286" s="316"/>
      <c r="Y286" s="315"/>
      <c r="Z286" s="315"/>
    </row>
    <row r="287" spans="6:26" s="304" customFormat="1" ht="36" outlineLevel="3">
      <c r="F287" s="313">
        <v>25</v>
      </c>
      <c r="G287" s="312" t="s">
        <v>55</v>
      </c>
      <c r="H287" s="305" t="s">
        <v>105</v>
      </c>
      <c r="I287" s="305"/>
      <c r="J287" s="306" t="s">
        <v>106</v>
      </c>
      <c r="K287" s="312" t="s">
        <v>46</v>
      </c>
      <c r="L287" s="311">
        <v>35.729999999999997</v>
      </c>
      <c r="M287" s="310">
        <v>77.7777777777778</v>
      </c>
      <c r="N287" s="311">
        <f>L287*(1+M287/100)</f>
        <v>63.52000000000001</v>
      </c>
      <c r="O287" s="310">
        <v>1980</v>
      </c>
      <c r="P287" s="307">
        <f>N287*O287</f>
        <v>125769.60000000002</v>
      </c>
      <c r="Q287" s="309"/>
      <c r="R287" s="308">
        <f>N287*Q287</f>
        <v>0</v>
      </c>
      <c r="S287" s="309"/>
      <c r="T287" s="308">
        <f>N287*S287</f>
        <v>0</v>
      </c>
      <c r="U287" s="307">
        <v>21</v>
      </c>
      <c r="V287" s="307">
        <f>P287*(U287/100)</f>
        <v>26411.616000000002</v>
      </c>
      <c r="W287" s="307">
        <f>P287+V287</f>
        <v>152181.21600000001</v>
      </c>
      <c r="X287" s="306"/>
      <c r="Y287" s="305" t="s">
        <v>341</v>
      </c>
      <c r="Z287" s="305" t="s">
        <v>100</v>
      </c>
    </row>
    <row r="288" spans="6:26" s="295" customFormat="1" ht="12.75" customHeight="1" outlineLevel="3">
      <c r="F288" s="303"/>
      <c r="G288" s="296"/>
      <c r="H288" s="296"/>
      <c r="I288" s="296"/>
      <c r="J288" s="302"/>
      <c r="K288" s="296"/>
      <c r="L288" s="301"/>
      <c r="M288" s="297"/>
      <c r="N288" s="301"/>
      <c r="O288" s="297"/>
      <c r="P288" s="300"/>
      <c r="Q288" s="299"/>
      <c r="R288" s="297"/>
      <c r="S288" s="297"/>
      <c r="T288" s="297"/>
      <c r="U288" s="298" t="s">
        <v>81</v>
      </c>
      <c r="V288" s="297"/>
      <c r="W288" s="297"/>
      <c r="X288" s="297"/>
      <c r="Y288" s="296"/>
      <c r="Z288" s="296"/>
    </row>
    <row r="289" spans="6:26" s="295" customFormat="1" ht="12.75" customHeight="1" outlineLevel="2">
      <c r="F289" s="303"/>
      <c r="G289" s="296"/>
      <c r="H289" s="296"/>
      <c r="I289" s="296"/>
      <c r="J289" s="302"/>
      <c r="K289" s="296"/>
      <c r="L289" s="301"/>
      <c r="M289" s="297"/>
      <c r="N289" s="301"/>
      <c r="O289" s="297"/>
      <c r="P289" s="300"/>
      <c r="Q289" s="299"/>
      <c r="R289" s="297"/>
      <c r="S289" s="297"/>
      <c r="T289" s="297"/>
      <c r="U289" s="298" t="s">
        <v>81</v>
      </c>
      <c r="V289" s="297"/>
      <c r="W289" s="297"/>
      <c r="X289" s="297"/>
      <c r="Y289" s="296"/>
      <c r="Z289" s="296"/>
    </row>
    <row r="290" spans="6:26" s="334" customFormat="1" ht="18.75" customHeight="1" outlineLevel="1">
      <c r="F290" s="343"/>
      <c r="G290" s="341"/>
      <c r="H290" s="342"/>
      <c r="I290" s="342"/>
      <c r="J290" s="342" t="s">
        <v>346</v>
      </c>
      <c r="K290" s="341"/>
      <c r="L290" s="340"/>
      <c r="M290" s="338"/>
      <c r="N290" s="340"/>
      <c r="O290" s="338"/>
      <c r="P290" s="269">
        <f>SUBTOTAL(9,P291:P298)</f>
        <v>64792.056959999994</v>
      </c>
      <c r="Q290" s="339"/>
      <c r="R290" s="270">
        <f>SUBTOTAL(9,R291:R298)</f>
        <v>0</v>
      </c>
      <c r="S290" s="338"/>
      <c r="T290" s="270">
        <f>SUBTOTAL(9,T291:T298)</f>
        <v>0</v>
      </c>
      <c r="U290" s="337" t="s">
        <v>81</v>
      </c>
      <c r="V290" s="269">
        <f>SUBTOTAL(9,V291:V298)</f>
        <v>13606.331961600001</v>
      </c>
      <c r="W290" s="269">
        <f>SUBTOTAL(9,W291:W298)</f>
        <v>78398.388921599995</v>
      </c>
      <c r="X290" s="336"/>
      <c r="Y290" s="335"/>
      <c r="Z290" s="335"/>
    </row>
    <row r="291" spans="6:26" s="324" customFormat="1" ht="16.5" customHeight="1" outlineLevel="2">
      <c r="F291" s="333"/>
      <c r="G291" s="331"/>
      <c r="H291" s="332"/>
      <c r="I291" s="332"/>
      <c r="J291" s="332" t="s">
        <v>347</v>
      </c>
      <c r="K291" s="331"/>
      <c r="L291" s="330"/>
      <c r="M291" s="328"/>
      <c r="N291" s="330"/>
      <c r="O291" s="328"/>
      <c r="P291" s="265">
        <f>SUBTOTAL(9,P292:P297)</f>
        <v>64792.056959999994</v>
      </c>
      <c r="Q291" s="329"/>
      <c r="R291" s="266">
        <f>SUBTOTAL(9,R292:R297)</f>
        <v>0</v>
      </c>
      <c r="S291" s="328"/>
      <c r="T291" s="266">
        <f>SUBTOTAL(9,T292:T297)</f>
        <v>0</v>
      </c>
      <c r="U291" s="327" t="s">
        <v>81</v>
      </c>
      <c r="V291" s="265">
        <f>SUBTOTAL(9,V292:V297)</f>
        <v>13606.331961600001</v>
      </c>
      <c r="W291" s="265">
        <f>SUBTOTAL(9,W292:W297)</f>
        <v>78398.388921599995</v>
      </c>
      <c r="X291" s="326"/>
      <c r="Y291" s="325"/>
      <c r="Z291" s="325"/>
    </row>
    <row r="292" spans="6:26" s="304" customFormat="1" ht="24" outlineLevel="3">
      <c r="F292" s="313">
        <v>34</v>
      </c>
      <c r="G292" s="312" t="s">
        <v>55</v>
      </c>
      <c r="H292" s="305" t="s">
        <v>348</v>
      </c>
      <c r="I292" s="305"/>
      <c r="J292" s="306" t="s">
        <v>349</v>
      </c>
      <c r="K292" s="312" t="s">
        <v>51</v>
      </c>
      <c r="L292" s="311">
        <v>505.55600000000004</v>
      </c>
      <c r="M292" s="310">
        <v>0</v>
      </c>
      <c r="N292" s="311">
        <f>L292*(1+M292/100)</f>
        <v>505.55600000000004</v>
      </c>
      <c r="O292" s="310">
        <v>54</v>
      </c>
      <c r="P292" s="307">
        <f>N292*O292</f>
        <v>27300.024000000001</v>
      </c>
      <c r="Q292" s="309"/>
      <c r="R292" s="308">
        <f>N292*Q292</f>
        <v>0</v>
      </c>
      <c r="S292" s="309"/>
      <c r="T292" s="308">
        <f>N292*S292</f>
        <v>0</v>
      </c>
      <c r="U292" s="307">
        <v>21</v>
      </c>
      <c r="V292" s="307">
        <f>P292*(U292/100)</f>
        <v>5733.00504</v>
      </c>
      <c r="W292" s="307">
        <f>P292+V292</f>
        <v>33033.029040000001</v>
      </c>
      <c r="X292" s="306"/>
      <c r="Y292" s="305" t="s">
        <v>350</v>
      </c>
      <c r="Z292" s="305" t="s">
        <v>351</v>
      </c>
    </row>
    <row r="293" spans="6:26" s="314" customFormat="1" ht="11.25" outlineLevel="4">
      <c r="F293" s="323"/>
      <c r="G293" s="315"/>
      <c r="H293" s="315"/>
      <c r="I293" s="315"/>
      <c r="J293" s="316" t="s">
        <v>352</v>
      </c>
      <c r="K293" s="315"/>
      <c r="L293" s="322">
        <v>505.55600000000004</v>
      </c>
      <c r="M293" s="317"/>
      <c r="N293" s="321"/>
      <c r="O293" s="317"/>
      <c r="P293" s="320"/>
      <c r="Q293" s="319"/>
      <c r="R293" s="317"/>
      <c r="S293" s="317"/>
      <c r="T293" s="317"/>
      <c r="U293" s="318" t="s">
        <v>81</v>
      </c>
      <c r="V293" s="317"/>
      <c r="W293" s="317"/>
      <c r="X293" s="316"/>
      <c r="Y293" s="315"/>
      <c r="Z293" s="315"/>
    </row>
    <row r="294" spans="6:26" s="304" customFormat="1" ht="24" outlineLevel="3">
      <c r="F294" s="313">
        <v>35</v>
      </c>
      <c r="G294" s="312" t="s">
        <v>55</v>
      </c>
      <c r="H294" s="305" t="s">
        <v>353</v>
      </c>
      <c r="I294" s="305"/>
      <c r="J294" s="306" t="s">
        <v>354</v>
      </c>
      <c r="K294" s="312" t="s">
        <v>51</v>
      </c>
      <c r="L294" s="311">
        <v>12133.343999999999</v>
      </c>
      <c r="M294" s="310">
        <v>0</v>
      </c>
      <c r="N294" s="311">
        <f>L294*(1+M294/100)</f>
        <v>12133.343999999999</v>
      </c>
      <c r="O294" s="310">
        <v>1.44</v>
      </c>
      <c r="P294" s="307">
        <f>N294*O294</f>
        <v>17472.015359999998</v>
      </c>
      <c r="Q294" s="309"/>
      <c r="R294" s="308">
        <f>N294*Q294</f>
        <v>0</v>
      </c>
      <c r="S294" s="309"/>
      <c r="T294" s="308">
        <f>N294*S294</f>
        <v>0</v>
      </c>
      <c r="U294" s="307">
        <v>21</v>
      </c>
      <c r="V294" s="307">
        <f>P294*(U294/100)</f>
        <v>3669.1232255999994</v>
      </c>
      <c r="W294" s="307">
        <f>P294+V294</f>
        <v>21141.138585599998</v>
      </c>
      <c r="X294" s="306"/>
      <c r="Y294" s="305" t="s">
        <v>350</v>
      </c>
      <c r="Z294" s="305" t="s">
        <v>351</v>
      </c>
    </row>
    <row r="295" spans="6:26" s="314" customFormat="1" ht="11.25" outlineLevel="4">
      <c r="F295" s="323"/>
      <c r="G295" s="315"/>
      <c r="H295" s="315"/>
      <c r="I295" s="315"/>
      <c r="J295" s="316" t="s">
        <v>381</v>
      </c>
      <c r="K295" s="315"/>
      <c r="L295" s="322">
        <v>12133.343999999999</v>
      </c>
      <c r="M295" s="317"/>
      <c r="N295" s="321"/>
      <c r="O295" s="317"/>
      <c r="P295" s="320"/>
      <c r="Q295" s="319"/>
      <c r="R295" s="317"/>
      <c r="S295" s="317"/>
      <c r="T295" s="317"/>
      <c r="U295" s="318" t="s">
        <v>81</v>
      </c>
      <c r="V295" s="317"/>
      <c r="W295" s="317"/>
      <c r="X295" s="316"/>
      <c r="Y295" s="315"/>
      <c r="Z295" s="315"/>
    </row>
    <row r="296" spans="6:26" s="304" customFormat="1" ht="24" outlineLevel="3">
      <c r="F296" s="313">
        <v>36</v>
      </c>
      <c r="G296" s="312" t="s">
        <v>55</v>
      </c>
      <c r="H296" s="305" t="s">
        <v>355</v>
      </c>
      <c r="I296" s="305"/>
      <c r="J296" s="306" t="s">
        <v>356</v>
      </c>
      <c r="K296" s="312" t="s">
        <v>51</v>
      </c>
      <c r="L296" s="311">
        <v>505.55599999999998</v>
      </c>
      <c r="M296" s="310">
        <v>0</v>
      </c>
      <c r="N296" s="311">
        <f>L296*(1+M296/100)</f>
        <v>505.55599999999998</v>
      </c>
      <c r="O296" s="310">
        <v>39.6</v>
      </c>
      <c r="P296" s="307">
        <f>N296*O296</f>
        <v>20020.017599999999</v>
      </c>
      <c r="Q296" s="309"/>
      <c r="R296" s="308">
        <f>N296*Q296</f>
        <v>0</v>
      </c>
      <c r="S296" s="309"/>
      <c r="T296" s="308">
        <f>N296*S296</f>
        <v>0</v>
      </c>
      <c r="U296" s="307">
        <v>21</v>
      </c>
      <c r="V296" s="307">
        <f>P296*(U296/100)</f>
        <v>4204.2036959999996</v>
      </c>
      <c r="W296" s="307">
        <f>P296+V296</f>
        <v>24224.221296</v>
      </c>
      <c r="X296" s="306"/>
      <c r="Y296" s="305" t="s">
        <v>350</v>
      </c>
      <c r="Z296" s="305" t="s">
        <v>351</v>
      </c>
    </row>
    <row r="297" spans="6:26" s="295" customFormat="1" ht="12.75" customHeight="1" outlineLevel="3">
      <c r="F297" s="303"/>
      <c r="G297" s="296"/>
      <c r="H297" s="296"/>
      <c r="I297" s="296"/>
      <c r="J297" s="302"/>
      <c r="K297" s="296"/>
      <c r="L297" s="301"/>
      <c r="M297" s="297"/>
      <c r="N297" s="301"/>
      <c r="O297" s="297"/>
      <c r="P297" s="300"/>
      <c r="Q297" s="299"/>
      <c r="R297" s="297"/>
      <c r="S297" s="297"/>
      <c r="T297" s="297"/>
      <c r="U297" s="298" t="s">
        <v>81</v>
      </c>
      <c r="V297" s="297"/>
      <c r="W297" s="297"/>
      <c r="X297" s="297"/>
      <c r="Y297" s="296"/>
      <c r="Z297" s="296"/>
    </row>
    <row r="298" spans="6:26" s="295" customFormat="1" ht="12.75" customHeight="1" outlineLevel="2">
      <c r="F298" s="303"/>
      <c r="G298" s="296"/>
      <c r="H298" s="296"/>
      <c r="I298" s="296"/>
      <c r="J298" s="302"/>
      <c r="K298" s="296"/>
      <c r="L298" s="301"/>
      <c r="M298" s="297"/>
      <c r="N298" s="301"/>
      <c r="O298" s="297"/>
      <c r="P298" s="300"/>
      <c r="Q298" s="299"/>
      <c r="R298" s="297"/>
      <c r="S298" s="297"/>
      <c r="T298" s="297"/>
      <c r="U298" s="298" t="s">
        <v>81</v>
      </c>
      <c r="V298" s="297"/>
      <c r="W298" s="297"/>
      <c r="X298" s="297"/>
      <c r="Y298" s="296"/>
      <c r="Z298" s="296"/>
    </row>
    <row r="299" spans="6:26" s="334" customFormat="1" ht="18.75" customHeight="1" outlineLevel="1">
      <c r="F299" s="343"/>
      <c r="G299" s="341"/>
      <c r="H299" s="342"/>
      <c r="I299" s="342"/>
      <c r="J299" s="342" t="s">
        <v>357</v>
      </c>
      <c r="K299" s="341"/>
      <c r="L299" s="340"/>
      <c r="M299" s="338"/>
      <c r="N299" s="340"/>
      <c r="O299" s="338"/>
      <c r="P299" s="269">
        <f>SUBTOTAL(9,P300:P314)</f>
        <v>329932.69405508839</v>
      </c>
      <c r="Q299" s="339"/>
      <c r="R299" s="270">
        <f>SUBTOTAL(9,R300:R314)</f>
        <v>0</v>
      </c>
      <c r="S299" s="338"/>
      <c r="T299" s="270">
        <f>SUBTOTAL(9,T300:T314)</f>
        <v>58.030080000000012</v>
      </c>
      <c r="U299" s="337" t="s">
        <v>81</v>
      </c>
      <c r="V299" s="269">
        <f>SUBTOTAL(9,V300:V314)</f>
        <v>69285.865751568563</v>
      </c>
      <c r="W299" s="269">
        <f>SUBTOTAL(9,W300:W314)</f>
        <v>399218.55980665702</v>
      </c>
      <c r="X299" s="336"/>
      <c r="Y299" s="335"/>
      <c r="Z299" s="335"/>
    </row>
    <row r="300" spans="6:26" s="324" customFormat="1" ht="16.5" customHeight="1" outlineLevel="2">
      <c r="F300" s="333"/>
      <c r="G300" s="331"/>
      <c r="H300" s="332"/>
      <c r="I300" s="332"/>
      <c r="J300" s="332" t="s">
        <v>92</v>
      </c>
      <c r="K300" s="331"/>
      <c r="L300" s="330"/>
      <c r="M300" s="328"/>
      <c r="N300" s="330"/>
      <c r="O300" s="328"/>
      <c r="P300" s="265">
        <f>SUBTOTAL(9,P301:P305)</f>
        <v>153530.85829581169</v>
      </c>
      <c r="Q300" s="329"/>
      <c r="R300" s="266">
        <f>SUBTOTAL(9,R301:R305)</f>
        <v>0</v>
      </c>
      <c r="S300" s="328"/>
      <c r="T300" s="266">
        <f>SUBTOTAL(9,T301:T305)</f>
        <v>58.030080000000012</v>
      </c>
      <c r="U300" s="327" t="s">
        <v>81</v>
      </c>
      <c r="V300" s="265">
        <f>SUBTOTAL(9,V301:V305)</f>
        <v>32241.480242120459</v>
      </c>
      <c r="W300" s="265">
        <f>SUBTOTAL(9,W301:W305)</f>
        <v>185772.33853793214</v>
      </c>
      <c r="X300" s="326"/>
      <c r="Y300" s="325"/>
      <c r="Z300" s="325"/>
    </row>
    <row r="301" spans="6:26" s="304" customFormat="1" ht="12" outlineLevel="3">
      <c r="F301" s="313">
        <v>304</v>
      </c>
      <c r="G301" s="312" t="s">
        <v>47</v>
      </c>
      <c r="H301" s="305" t="s">
        <v>339</v>
      </c>
      <c r="I301" s="305"/>
      <c r="J301" s="306" t="s">
        <v>340</v>
      </c>
      <c r="K301" s="312" t="s">
        <v>50</v>
      </c>
      <c r="L301" s="311">
        <v>8.64</v>
      </c>
      <c r="M301" s="310">
        <v>0</v>
      </c>
      <c r="N301" s="311">
        <f>L301*(1+M301/100)</f>
        <v>8.64</v>
      </c>
      <c r="O301" s="310">
        <v>5360.001639707295</v>
      </c>
      <c r="P301" s="307">
        <f>N301*O301</f>
        <v>46310.414167071031</v>
      </c>
      <c r="Q301" s="309"/>
      <c r="R301" s="308">
        <f>N301*Q301</f>
        <v>0</v>
      </c>
      <c r="S301" s="309">
        <v>2.4</v>
      </c>
      <c r="T301" s="308">
        <f>N301*S301</f>
        <v>20.736000000000001</v>
      </c>
      <c r="U301" s="307">
        <v>21</v>
      </c>
      <c r="V301" s="307">
        <f>P301*(U301/100)</f>
        <v>9725.1869750849164</v>
      </c>
      <c r="W301" s="307">
        <f>P301+V301</f>
        <v>56035.601142155945</v>
      </c>
      <c r="X301" s="306"/>
      <c r="Y301" s="305" t="s">
        <v>358</v>
      </c>
      <c r="Z301" s="305" t="s">
        <v>96</v>
      </c>
    </row>
    <row r="302" spans="6:26" s="314" customFormat="1" ht="11.25" outlineLevel="4">
      <c r="F302" s="323"/>
      <c r="G302" s="315"/>
      <c r="H302" s="315"/>
      <c r="I302" s="315"/>
      <c r="J302" s="316" t="s">
        <v>380</v>
      </c>
      <c r="K302" s="315"/>
      <c r="L302" s="322">
        <v>8.64</v>
      </c>
      <c r="M302" s="317"/>
      <c r="N302" s="321"/>
      <c r="O302" s="317"/>
      <c r="P302" s="320"/>
      <c r="Q302" s="319"/>
      <c r="R302" s="317"/>
      <c r="S302" s="317"/>
      <c r="T302" s="317"/>
      <c r="U302" s="318" t="s">
        <v>81</v>
      </c>
      <c r="V302" s="317"/>
      <c r="W302" s="317"/>
      <c r="X302" s="316"/>
      <c r="Y302" s="315"/>
      <c r="Z302" s="315"/>
    </row>
    <row r="303" spans="6:26" s="304" customFormat="1" ht="12" outlineLevel="3">
      <c r="F303" s="313">
        <v>305</v>
      </c>
      <c r="G303" s="312" t="s">
        <v>47</v>
      </c>
      <c r="H303" s="305" t="s">
        <v>342</v>
      </c>
      <c r="I303" s="305"/>
      <c r="J303" s="306" t="s">
        <v>343</v>
      </c>
      <c r="K303" s="312" t="s">
        <v>50</v>
      </c>
      <c r="L303" s="311">
        <v>15.539200000000003</v>
      </c>
      <c r="M303" s="310">
        <v>0</v>
      </c>
      <c r="N303" s="311">
        <f>L303*(1+M303/100)</f>
        <v>15.539200000000003</v>
      </c>
      <c r="O303" s="310">
        <v>6899.9976915633142</v>
      </c>
      <c r="P303" s="307">
        <f>N303*O303</f>
        <v>107220.44412874067</v>
      </c>
      <c r="Q303" s="309"/>
      <c r="R303" s="308">
        <f>N303*Q303</f>
        <v>0</v>
      </c>
      <c r="S303" s="309">
        <v>2.4</v>
      </c>
      <c r="T303" s="308">
        <f>N303*S303</f>
        <v>37.294080000000008</v>
      </c>
      <c r="U303" s="307">
        <v>21</v>
      </c>
      <c r="V303" s="307">
        <f>P303*(U303/100)</f>
        <v>22516.29326703554</v>
      </c>
      <c r="W303" s="307">
        <f>P303+V303</f>
        <v>129736.7373957762</v>
      </c>
      <c r="X303" s="306"/>
      <c r="Y303" s="305" t="s">
        <v>358</v>
      </c>
      <c r="Z303" s="305" t="s">
        <v>96</v>
      </c>
    </row>
    <row r="304" spans="6:26" s="314" customFormat="1" ht="11.25" outlineLevel="4">
      <c r="F304" s="323"/>
      <c r="G304" s="315"/>
      <c r="H304" s="315"/>
      <c r="I304" s="315"/>
      <c r="J304" s="316" t="s">
        <v>379</v>
      </c>
      <c r="K304" s="315"/>
      <c r="L304" s="322">
        <v>15.539200000000003</v>
      </c>
      <c r="M304" s="317"/>
      <c r="N304" s="321"/>
      <c r="O304" s="317"/>
      <c r="P304" s="320"/>
      <c r="Q304" s="319"/>
      <c r="R304" s="317"/>
      <c r="S304" s="317"/>
      <c r="T304" s="317"/>
      <c r="U304" s="318" t="s">
        <v>81</v>
      </c>
      <c r="V304" s="317"/>
      <c r="W304" s="317"/>
      <c r="X304" s="316"/>
      <c r="Y304" s="315"/>
      <c r="Z304" s="315"/>
    </row>
    <row r="305" spans="6:26" s="295" customFormat="1" ht="12.75" customHeight="1" outlineLevel="3">
      <c r="F305" s="303"/>
      <c r="G305" s="296"/>
      <c r="H305" s="296"/>
      <c r="I305" s="296"/>
      <c r="J305" s="302"/>
      <c r="K305" s="296"/>
      <c r="L305" s="301"/>
      <c r="M305" s="297"/>
      <c r="N305" s="301"/>
      <c r="O305" s="297"/>
      <c r="P305" s="300"/>
      <c r="Q305" s="299"/>
      <c r="R305" s="297"/>
      <c r="S305" s="297"/>
      <c r="T305" s="297"/>
      <c r="U305" s="298" t="s">
        <v>81</v>
      </c>
      <c r="V305" s="297"/>
      <c r="W305" s="297"/>
      <c r="X305" s="297"/>
      <c r="Y305" s="296"/>
      <c r="Z305" s="296"/>
    </row>
    <row r="306" spans="6:26" s="324" customFormat="1" ht="16.5" customHeight="1" outlineLevel="2">
      <c r="F306" s="333"/>
      <c r="G306" s="331"/>
      <c r="H306" s="332"/>
      <c r="I306" s="332"/>
      <c r="J306" s="332" t="s">
        <v>97</v>
      </c>
      <c r="K306" s="331"/>
      <c r="L306" s="330"/>
      <c r="M306" s="328"/>
      <c r="N306" s="330"/>
      <c r="O306" s="328"/>
      <c r="P306" s="265">
        <f>SUBTOTAL(9,P307:P313)</f>
        <v>176401.83575927673</v>
      </c>
      <c r="Q306" s="329"/>
      <c r="R306" s="266">
        <f>SUBTOTAL(9,R307:R313)</f>
        <v>0</v>
      </c>
      <c r="S306" s="328"/>
      <c r="T306" s="266">
        <f>SUBTOTAL(9,T307:T313)</f>
        <v>0</v>
      </c>
      <c r="U306" s="327" t="s">
        <v>81</v>
      </c>
      <c r="V306" s="265">
        <f>SUBTOTAL(9,V307:V313)</f>
        <v>37044.385509448111</v>
      </c>
      <c r="W306" s="265">
        <f>SUBTOTAL(9,W307:W313)</f>
        <v>213446.22126872482</v>
      </c>
      <c r="X306" s="326"/>
      <c r="Y306" s="325"/>
      <c r="Z306" s="325"/>
    </row>
    <row r="307" spans="6:26" s="304" customFormat="1" ht="24" outlineLevel="3">
      <c r="F307" s="313">
        <v>18</v>
      </c>
      <c r="G307" s="312" t="s">
        <v>47</v>
      </c>
      <c r="H307" s="305" t="s">
        <v>344</v>
      </c>
      <c r="I307" s="305"/>
      <c r="J307" s="306" t="s">
        <v>345</v>
      </c>
      <c r="K307" s="312" t="s">
        <v>46</v>
      </c>
      <c r="L307" s="311">
        <v>32.642000000000003</v>
      </c>
      <c r="M307" s="310">
        <v>77.777096991605887</v>
      </c>
      <c r="N307" s="311">
        <f>L307*(1+M307/100)</f>
        <v>58.03</v>
      </c>
      <c r="O307" s="310">
        <v>761.96939157863983</v>
      </c>
      <c r="P307" s="307">
        <f>N307*O307</f>
        <v>44217.083793308469</v>
      </c>
      <c r="Q307" s="309"/>
      <c r="R307" s="308">
        <f>N307*Q307</f>
        <v>0</v>
      </c>
      <c r="S307" s="309"/>
      <c r="T307" s="308">
        <f>N307*S307</f>
        <v>0</v>
      </c>
      <c r="U307" s="307">
        <v>21</v>
      </c>
      <c r="V307" s="307">
        <f>P307*(U307/100)</f>
        <v>9285.587596594778</v>
      </c>
      <c r="W307" s="307">
        <f>P307+V307</f>
        <v>53502.671389903247</v>
      </c>
      <c r="X307" s="306"/>
      <c r="Y307" s="305" t="s">
        <v>358</v>
      </c>
      <c r="Z307" s="305" t="s">
        <v>100</v>
      </c>
    </row>
    <row r="308" spans="6:26" s="304" customFormat="1" ht="24" outlineLevel="3">
      <c r="F308" s="313">
        <v>19</v>
      </c>
      <c r="G308" s="312" t="s">
        <v>47</v>
      </c>
      <c r="H308" s="305" t="s">
        <v>101</v>
      </c>
      <c r="I308" s="305"/>
      <c r="J308" s="306" t="s">
        <v>102</v>
      </c>
      <c r="K308" s="312" t="s">
        <v>46</v>
      </c>
      <c r="L308" s="311">
        <v>32.642000000000003</v>
      </c>
      <c r="M308" s="310">
        <v>77.777096991605887</v>
      </c>
      <c r="N308" s="311">
        <f>L308*(1+M308/100)</f>
        <v>58.03</v>
      </c>
      <c r="O308" s="310">
        <v>170.70196205990004</v>
      </c>
      <c r="P308" s="307">
        <f>N308*O308</f>
        <v>9905.8348583360003</v>
      </c>
      <c r="Q308" s="309"/>
      <c r="R308" s="308">
        <f>N308*Q308</f>
        <v>0</v>
      </c>
      <c r="S308" s="309"/>
      <c r="T308" s="308">
        <f>N308*S308</f>
        <v>0</v>
      </c>
      <c r="U308" s="307">
        <v>21</v>
      </c>
      <c r="V308" s="307">
        <f>P308*(U308/100)</f>
        <v>2080.2253202505599</v>
      </c>
      <c r="W308" s="307">
        <f>P308+V308</f>
        <v>11986.06017858656</v>
      </c>
      <c r="X308" s="306"/>
      <c r="Y308" s="305" t="s">
        <v>358</v>
      </c>
      <c r="Z308" s="305" t="s">
        <v>100</v>
      </c>
    </row>
    <row r="309" spans="6:26" s="304" customFormat="1" ht="24" outlineLevel="3">
      <c r="F309" s="313">
        <v>20</v>
      </c>
      <c r="G309" s="312" t="s">
        <v>47</v>
      </c>
      <c r="H309" s="305" t="s">
        <v>103</v>
      </c>
      <c r="I309" s="305"/>
      <c r="J309" s="306" t="s">
        <v>104</v>
      </c>
      <c r="K309" s="312" t="s">
        <v>46</v>
      </c>
      <c r="L309" s="311">
        <v>522.27</v>
      </c>
      <c r="M309" s="310">
        <v>0</v>
      </c>
      <c r="N309" s="311">
        <f>L309*(1+M309/100)</f>
        <v>522.27</v>
      </c>
      <c r="O309" s="310">
        <v>14.129697489099998</v>
      </c>
      <c r="P309" s="307">
        <f>N309*O309</f>
        <v>7379.5171076322558</v>
      </c>
      <c r="Q309" s="309"/>
      <c r="R309" s="308">
        <f>N309*Q309</f>
        <v>0</v>
      </c>
      <c r="S309" s="309"/>
      <c r="T309" s="308">
        <f>N309*S309</f>
        <v>0</v>
      </c>
      <c r="U309" s="307">
        <v>21</v>
      </c>
      <c r="V309" s="307">
        <f>P309*(U309/100)</f>
        <v>1549.6985926027737</v>
      </c>
      <c r="W309" s="307">
        <f>P309+V309</f>
        <v>8929.2157002350286</v>
      </c>
      <c r="X309" s="306"/>
      <c r="Y309" s="305" t="s">
        <v>358</v>
      </c>
      <c r="Z309" s="305" t="s">
        <v>100</v>
      </c>
    </row>
    <row r="310" spans="6:26" s="314" customFormat="1" ht="11.25" outlineLevel="4">
      <c r="F310" s="323"/>
      <c r="G310" s="315"/>
      <c r="H310" s="315"/>
      <c r="I310" s="315"/>
      <c r="J310" s="316" t="s">
        <v>378</v>
      </c>
      <c r="K310" s="315"/>
      <c r="L310" s="322">
        <v>522.27</v>
      </c>
      <c r="M310" s="317"/>
      <c r="N310" s="321"/>
      <c r="O310" s="317"/>
      <c r="P310" s="320"/>
      <c r="Q310" s="319"/>
      <c r="R310" s="317"/>
      <c r="S310" s="317"/>
      <c r="T310" s="317"/>
      <c r="U310" s="318" t="s">
        <v>81</v>
      </c>
      <c r="V310" s="317"/>
      <c r="W310" s="317"/>
      <c r="X310" s="316"/>
      <c r="Y310" s="315"/>
      <c r="Z310" s="315"/>
    </row>
    <row r="311" spans="6:26" s="314" customFormat="1" ht="11.25" outlineLevel="4">
      <c r="F311" s="323"/>
      <c r="G311" s="315"/>
      <c r="H311" s="315"/>
      <c r="I311" s="315"/>
      <c r="J311" s="316"/>
      <c r="K311" s="315"/>
      <c r="L311" s="322">
        <v>0</v>
      </c>
      <c r="M311" s="317"/>
      <c r="N311" s="321"/>
      <c r="O311" s="317"/>
      <c r="P311" s="320"/>
      <c r="Q311" s="319"/>
      <c r="R311" s="317"/>
      <c r="S311" s="317"/>
      <c r="T311" s="317"/>
      <c r="U311" s="318" t="s">
        <v>81</v>
      </c>
      <c r="V311" s="317"/>
      <c r="W311" s="317"/>
      <c r="X311" s="316"/>
      <c r="Y311" s="315"/>
      <c r="Z311" s="315"/>
    </row>
    <row r="312" spans="6:26" s="304" customFormat="1" ht="36" outlineLevel="3">
      <c r="F312" s="313">
        <v>24</v>
      </c>
      <c r="G312" s="312" t="s">
        <v>55</v>
      </c>
      <c r="H312" s="305" t="s">
        <v>105</v>
      </c>
      <c r="I312" s="305"/>
      <c r="J312" s="306" t="s">
        <v>106</v>
      </c>
      <c r="K312" s="312" t="s">
        <v>46</v>
      </c>
      <c r="L312" s="311">
        <v>32.642000000000003</v>
      </c>
      <c r="M312" s="310">
        <v>77.777096991605887</v>
      </c>
      <c r="N312" s="311">
        <f>L312*(1+M312/100)</f>
        <v>58.03</v>
      </c>
      <c r="O312" s="310">
        <v>1980</v>
      </c>
      <c r="P312" s="307">
        <f>N312*O312</f>
        <v>114899.40000000001</v>
      </c>
      <c r="Q312" s="309"/>
      <c r="R312" s="308">
        <f>N312*Q312</f>
        <v>0</v>
      </c>
      <c r="S312" s="309"/>
      <c r="T312" s="308">
        <f>N312*S312</f>
        <v>0</v>
      </c>
      <c r="U312" s="307">
        <v>21</v>
      </c>
      <c r="V312" s="307">
        <f>P312*(U312/100)</f>
        <v>24128.874</v>
      </c>
      <c r="W312" s="307">
        <f>P312+V312</f>
        <v>139028.274</v>
      </c>
      <c r="X312" s="306"/>
      <c r="Y312" s="305" t="s">
        <v>358</v>
      </c>
      <c r="Z312" s="305" t="s">
        <v>100</v>
      </c>
    </row>
    <row r="313" spans="6:26" s="295" customFormat="1" ht="12.75" customHeight="1" outlineLevel="3">
      <c r="F313" s="303"/>
      <c r="G313" s="296"/>
      <c r="H313" s="296"/>
      <c r="I313" s="296"/>
      <c r="J313" s="302"/>
      <c r="K313" s="296"/>
      <c r="L313" s="301"/>
      <c r="M313" s="297"/>
      <c r="N313" s="301"/>
      <c r="O313" s="297"/>
      <c r="P313" s="300"/>
      <c r="Q313" s="299"/>
      <c r="R313" s="297"/>
      <c r="S313" s="297"/>
      <c r="T313" s="297"/>
      <c r="U313" s="298" t="s">
        <v>81</v>
      </c>
      <c r="V313" s="297"/>
      <c r="W313" s="297"/>
      <c r="X313" s="297"/>
      <c r="Y313" s="296"/>
      <c r="Z313" s="296"/>
    </row>
    <row r="314" spans="6:26" s="295" customFormat="1" ht="12.75" customHeight="1" outlineLevel="2">
      <c r="F314" s="303"/>
      <c r="G314" s="296"/>
      <c r="H314" s="296"/>
      <c r="I314" s="296"/>
      <c r="J314" s="302"/>
      <c r="K314" s="296"/>
      <c r="L314" s="301"/>
      <c r="M314" s="297"/>
      <c r="N314" s="301"/>
      <c r="O314" s="297"/>
      <c r="P314" s="300"/>
      <c r="Q314" s="299"/>
      <c r="R314" s="297"/>
      <c r="S314" s="297"/>
      <c r="T314" s="297"/>
      <c r="U314" s="298" t="s">
        <v>81</v>
      </c>
      <c r="V314" s="297"/>
      <c r="W314" s="297"/>
      <c r="X314" s="297"/>
      <c r="Y314" s="296"/>
      <c r="Z314" s="296"/>
    </row>
    <row r="315" spans="6:26" s="334" customFormat="1" ht="18.75" customHeight="1" outlineLevel="1">
      <c r="F315" s="343"/>
      <c r="G315" s="341"/>
      <c r="H315" s="342"/>
      <c r="I315" s="342"/>
      <c r="J315" s="342" t="s">
        <v>359</v>
      </c>
      <c r="K315" s="341"/>
      <c r="L315" s="340"/>
      <c r="M315" s="338"/>
      <c r="N315" s="340"/>
      <c r="O315" s="338"/>
      <c r="P315" s="269">
        <f>SUBTOTAL(9,P316:P323)</f>
        <v>66227.59332</v>
      </c>
      <c r="Q315" s="339"/>
      <c r="R315" s="270">
        <f>SUBTOTAL(9,R316:R323)</f>
        <v>0</v>
      </c>
      <c r="S315" s="338"/>
      <c r="T315" s="270">
        <f>SUBTOTAL(9,T316:T323)</f>
        <v>0</v>
      </c>
      <c r="U315" s="337" t="s">
        <v>81</v>
      </c>
      <c r="V315" s="269">
        <f>SUBTOTAL(9,V316:V323)</f>
        <v>13907.794597199998</v>
      </c>
      <c r="W315" s="269">
        <f>SUBTOTAL(9,W316:W323)</f>
        <v>80135.387917199987</v>
      </c>
      <c r="X315" s="336"/>
      <c r="Y315" s="335"/>
      <c r="Z315" s="335"/>
    </row>
    <row r="316" spans="6:26" s="324" customFormat="1" ht="16.5" customHeight="1" outlineLevel="2">
      <c r="F316" s="333"/>
      <c r="G316" s="331"/>
      <c r="H316" s="332"/>
      <c r="I316" s="332"/>
      <c r="J316" s="332" t="s">
        <v>347</v>
      </c>
      <c r="K316" s="331"/>
      <c r="L316" s="330"/>
      <c r="M316" s="328"/>
      <c r="N316" s="330"/>
      <c r="O316" s="328"/>
      <c r="P316" s="265">
        <f>SUBTOTAL(9,P317:P322)</f>
        <v>66227.59332</v>
      </c>
      <c r="Q316" s="329"/>
      <c r="R316" s="266">
        <f>SUBTOTAL(9,R317:R322)</f>
        <v>0</v>
      </c>
      <c r="S316" s="328"/>
      <c r="T316" s="266">
        <f>SUBTOTAL(9,T317:T322)</f>
        <v>0</v>
      </c>
      <c r="U316" s="327" t="s">
        <v>81</v>
      </c>
      <c r="V316" s="265">
        <f>SUBTOTAL(9,V317:V322)</f>
        <v>13907.794597199998</v>
      </c>
      <c r="W316" s="265">
        <f>SUBTOTAL(9,W317:W322)</f>
        <v>80135.387917199987</v>
      </c>
      <c r="X316" s="326"/>
      <c r="Y316" s="325"/>
      <c r="Z316" s="325"/>
    </row>
    <row r="317" spans="6:26" s="304" customFormat="1" ht="24" outlineLevel="3">
      <c r="F317" s="313">
        <v>34</v>
      </c>
      <c r="G317" s="312" t="s">
        <v>55</v>
      </c>
      <c r="H317" s="305" t="s">
        <v>348</v>
      </c>
      <c r="I317" s="305"/>
      <c r="J317" s="306" t="s">
        <v>349</v>
      </c>
      <c r="K317" s="312" t="s">
        <v>51</v>
      </c>
      <c r="L317" s="311">
        <v>516.75729999999999</v>
      </c>
      <c r="M317" s="310">
        <v>0</v>
      </c>
      <c r="N317" s="311">
        <f>L317*(1+M317/100)</f>
        <v>516.75729999999999</v>
      </c>
      <c r="O317" s="310">
        <v>54</v>
      </c>
      <c r="P317" s="307">
        <f>N317*O317</f>
        <v>27904.894199999999</v>
      </c>
      <c r="Q317" s="309"/>
      <c r="R317" s="308">
        <f>N317*Q317</f>
        <v>0</v>
      </c>
      <c r="S317" s="309"/>
      <c r="T317" s="308">
        <f>N317*S317</f>
        <v>0</v>
      </c>
      <c r="U317" s="307">
        <v>21</v>
      </c>
      <c r="V317" s="307">
        <f>P317*(U317/100)</f>
        <v>5860.0277819999992</v>
      </c>
      <c r="W317" s="307">
        <f>P317+V317</f>
        <v>33764.921982</v>
      </c>
      <c r="X317" s="306"/>
      <c r="Y317" s="305" t="s">
        <v>360</v>
      </c>
      <c r="Z317" s="305" t="s">
        <v>351</v>
      </c>
    </row>
    <row r="318" spans="6:26" s="314" customFormat="1" ht="11.25" outlineLevel="4">
      <c r="F318" s="323"/>
      <c r="G318" s="315"/>
      <c r="H318" s="315"/>
      <c r="I318" s="315"/>
      <c r="J318" s="316" t="s">
        <v>361</v>
      </c>
      <c r="K318" s="315"/>
      <c r="L318" s="322">
        <v>516.75729999999999</v>
      </c>
      <c r="M318" s="317"/>
      <c r="N318" s="321"/>
      <c r="O318" s="317"/>
      <c r="P318" s="320"/>
      <c r="Q318" s="319"/>
      <c r="R318" s="317"/>
      <c r="S318" s="317"/>
      <c r="T318" s="317"/>
      <c r="U318" s="318" t="s">
        <v>81</v>
      </c>
      <c r="V318" s="317"/>
      <c r="W318" s="317"/>
      <c r="X318" s="316"/>
      <c r="Y318" s="315"/>
      <c r="Z318" s="315"/>
    </row>
    <row r="319" spans="6:26" s="304" customFormat="1" ht="24" outlineLevel="3">
      <c r="F319" s="313">
        <v>35</v>
      </c>
      <c r="G319" s="312" t="s">
        <v>55</v>
      </c>
      <c r="H319" s="305" t="s">
        <v>353</v>
      </c>
      <c r="I319" s="305"/>
      <c r="J319" s="306" t="s">
        <v>354</v>
      </c>
      <c r="K319" s="312" t="s">
        <v>51</v>
      </c>
      <c r="L319" s="311">
        <v>12402.167999999998</v>
      </c>
      <c r="M319" s="310">
        <v>0</v>
      </c>
      <c r="N319" s="311">
        <f>L319*(1+M319/100)</f>
        <v>12402.167999999998</v>
      </c>
      <c r="O319" s="310">
        <v>1.44</v>
      </c>
      <c r="P319" s="307">
        <f>N319*O319</f>
        <v>17859.121919999998</v>
      </c>
      <c r="Q319" s="309"/>
      <c r="R319" s="308">
        <f>N319*Q319</f>
        <v>0</v>
      </c>
      <c r="S319" s="309"/>
      <c r="T319" s="308">
        <f>N319*S319</f>
        <v>0</v>
      </c>
      <c r="U319" s="307">
        <v>21</v>
      </c>
      <c r="V319" s="307">
        <f>P319*(U319/100)</f>
        <v>3750.4156031999992</v>
      </c>
      <c r="W319" s="307">
        <f>P319+V319</f>
        <v>21609.537523199997</v>
      </c>
      <c r="X319" s="306"/>
      <c r="Y319" s="305" t="s">
        <v>360</v>
      </c>
      <c r="Z319" s="305" t="s">
        <v>351</v>
      </c>
    </row>
    <row r="320" spans="6:26" s="314" customFormat="1" ht="11.25" outlineLevel="4">
      <c r="F320" s="323"/>
      <c r="G320" s="315"/>
      <c r="H320" s="315"/>
      <c r="I320" s="315"/>
      <c r="J320" s="316" t="s">
        <v>377</v>
      </c>
      <c r="K320" s="315"/>
      <c r="L320" s="322">
        <v>12402.167999999998</v>
      </c>
      <c r="M320" s="317"/>
      <c r="N320" s="321"/>
      <c r="O320" s="317"/>
      <c r="P320" s="320"/>
      <c r="Q320" s="319"/>
      <c r="R320" s="317"/>
      <c r="S320" s="317"/>
      <c r="T320" s="317"/>
      <c r="U320" s="318" t="s">
        <v>81</v>
      </c>
      <c r="V320" s="317"/>
      <c r="W320" s="317"/>
      <c r="X320" s="316"/>
      <c r="Y320" s="315"/>
      <c r="Z320" s="315"/>
    </row>
    <row r="321" spans="6:26" s="304" customFormat="1" ht="24" outlineLevel="3">
      <c r="F321" s="313">
        <v>36</v>
      </c>
      <c r="G321" s="312" t="s">
        <v>55</v>
      </c>
      <c r="H321" s="305" t="s">
        <v>355</v>
      </c>
      <c r="I321" s="305"/>
      <c r="J321" s="306" t="s">
        <v>356</v>
      </c>
      <c r="K321" s="312" t="s">
        <v>51</v>
      </c>
      <c r="L321" s="311">
        <v>516.75699999999995</v>
      </c>
      <c r="M321" s="310">
        <v>0</v>
      </c>
      <c r="N321" s="311">
        <f>L321*(1+M321/100)</f>
        <v>516.75699999999995</v>
      </c>
      <c r="O321" s="310">
        <v>39.6</v>
      </c>
      <c r="P321" s="307">
        <f>N321*O321</f>
        <v>20463.5772</v>
      </c>
      <c r="Q321" s="309"/>
      <c r="R321" s="308">
        <f>N321*Q321</f>
        <v>0</v>
      </c>
      <c r="S321" s="309"/>
      <c r="T321" s="308">
        <f>N321*S321</f>
        <v>0</v>
      </c>
      <c r="U321" s="307">
        <v>21</v>
      </c>
      <c r="V321" s="307">
        <f>P321*(U321/100)</f>
        <v>4297.3512119999996</v>
      </c>
      <c r="W321" s="307">
        <f>P321+V321</f>
        <v>24760.928412000001</v>
      </c>
      <c r="X321" s="306"/>
      <c r="Y321" s="305" t="s">
        <v>360</v>
      </c>
      <c r="Z321" s="305" t="s">
        <v>351</v>
      </c>
    </row>
    <row r="322" spans="6:26" s="295" customFormat="1" ht="12.75" customHeight="1" outlineLevel="3">
      <c r="F322" s="303"/>
      <c r="G322" s="296"/>
      <c r="H322" s="296"/>
      <c r="I322" s="296"/>
      <c r="J322" s="302"/>
      <c r="K322" s="296"/>
      <c r="L322" s="301"/>
      <c r="M322" s="297"/>
      <c r="N322" s="301"/>
      <c r="O322" s="297"/>
      <c r="P322" s="300"/>
      <c r="Q322" s="299"/>
      <c r="R322" s="297"/>
      <c r="S322" s="297"/>
      <c r="T322" s="297"/>
      <c r="U322" s="298" t="s">
        <v>81</v>
      </c>
      <c r="V322" s="297"/>
      <c r="W322" s="297"/>
      <c r="X322" s="297"/>
      <c r="Y322" s="296"/>
      <c r="Z322" s="296"/>
    </row>
    <row r="323" spans="6:26" s="295" customFormat="1" ht="12.75" customHeight="1" outlineLevel="2">
      <c r="F323" s="303"/>
      <c r="G323" s="296"/>
      <c r="H323" s="296"/>
      <c r="I323" s="296"/>
      <c r="J323" s="302"/>
      <c r="K323" s="296"/>
      <c r="L323" s="301"/>
      <c r="M323" s="297"/>
      <c r="N323" s="301"/>
      <c r="O323" s="297"/>
      <c r="P323" s="300"/>
      <c r="Q323" s="299"/>
      <c r="R323" s="297"/>
      <c r="S323" s="297"/>
      <c r="T323" s="297"/>
      <c r="U323" s="298" t="s">
        <v>81</v>
      </c>
      <c r="V323" s="297"/>
      <c r="W323" s="297"/>
      <c r="X323" s="297"/>
      <c r="Y323" s="296"/>
      <c r="Z323" s="296"/>
    </row>
    <row r="324" spans="6:26" s="334" customFormat="1" ht="18.75" customHeight="1" outlineLevel="1">
      <c r="F324" s="343"/>
      <c r="G324" s="341"/>
      <c r="H324" s="342"/>
      <c r="I324" s="342"/>
      <c r="J324" s="342" t="s">
        <v>362</v>
      </c>
      <c r="K324" s="341"/>
      <c r="L324" s="340"/>
      <c r="M324" s="338"/>
      <c r="N324" s="340"/>
      <c r="O324" s="338"/>
      <c r="P324" s="269">
        <f>SUBTOTAL(9,P325:P338)</f>
        <v>254828.01357632206</v>
      </c>
      <c r="Q324" s="339"/>
      <c r="R324" s="270">
        <f>SUBTOTAL(9,R325:R338)</f>
        <v>0</v>
      </c>
      <c r="S324" s="338"/>
      <c r="T324" s="270">
        <f>SUBTOTAL(9,T325:T338)</f>
        <v>45.484800000000007</v>
      </c>
      <c r="U324" s="337" t="s">
        <v>81</v>
      </c>
      <c r="V324" s="269">
        <f>SUBTOTAL(9,V325:V338)</f>
        <v>53513.882851027636</v>
      </c>
      <c r="W324" s="269">
        <f>SUBTOTAL(9,W325:W338)</f>
        <v>308341.89642734971</v>
      </c>
      <c r="X324" s="336"/>
      <c r="Y324" s="335"/>
      <c r="Z324" s="335"/>
    </row>
    <row r="325" spans="6:26" s="324" customFormat="1" ht="16.5" customHeight="1" outlineLevel="2">
      <c r="F325" s="333"/>
      <c r="G325" s="331"/>
      <c r="H325" s="332"/>
      <c r="I325" s="332"/>
      <c r="J325" s="332" t="s">
        <v>92</v>
      </c>
      <c r="K325" s="331"/>
      <c r="L325" s="330"/>
      <c r="M325" s="328"/>
      <c r="N325" s="330"/>
      <c r="O325" s="328"/>
      <c r="P325" s="265">
        <f>SUBTOTAL(9,P326:P330)</f>
        <v>116576.15263660287</v>
      </c>
      <c r="Q325" s="329"/>
      <c r="R325" s="266">
        <f>SUBTOTAL(9,R326:R330)</f>
        <v>0</v>
      </c>
      <c r="S325" s="328"/>
      <c r="T325" s="266">
        <f>SUBTOTAL(9,T326:T330)</f>
        <v>45.484800000000007</v>
      </c>
      <c r="U325" s="327" t="s">
        <v>81</v>
      </c>
      <c r="V325" s="265">
        <f>SUBTOTAL(9,V326:V330)</f>
        <v>24480.992053686605</v>
      </c>
      <c r="W325" s="265">
        <f>SUBTOTAL(9,W326:W330)</f>
        <v>141057.14469028948</v>
      </c>
      <c r="X325" s="326"/>
      <c r="Y325" s="325"/>
      <c r="Z325" s="325"/>
    </row>
    <row r="326" spans="6:26" s="304" customFormat="1" ht="12" outlineLevel="3">
      <c r="F326" s="313">
        <v>304</v>
      </c>
      <c r="G326" s="312" t="s">
        <v>47</v>
      </c>
      <c r="H326" s="305" t="s">
        <v>339</v>
      </c>
      <c r="I326" s="305"/>
      <c r="J326" s="306" t="s">
        <v>340</v>
      </c>
      <c r="K326" s="312" t="s">
        <v>50</v>
      </c>
      <c r="L326" s="311">
        <v>9.2160000000000011</v>
      </c>
      <c r="M326" s="310">
        <v>0</v>
      </c>
      <c r="N326" s="311">
        <f>L326*(1+M326/100)</f>
        <v>9.2160000000000011</v>
      </c>
      <c r="O326" s="310">
        <v>5360.001639707295</v>
      </c>
      <c r="P326" s="307">
        <f>N326*O326</f>
        <v>49397.77511154244</v>
      </c>
      <c r="Q326" s="309"/>
      <c r="R326" s="308">
        <f>N326*Q326</f>
        <v>0</v>
      </c>
      <c r="S326" s="309">
        <v>2.4</v>
      </c>
      <c r="T326" s="308">
        <f>N326*S326</f>
        <v>22.118400000000001</v>
      </c>
      <c r="U326" s="307">
        <v>21</v>
      </c>
      <c r="V326" s="307">
        <f>P326*(U326/100)</f>
        <v>10373.532773423913</v>
      </c>
      <c r="W326" s="307">
        <f>P326+V326</f>
        <v>59771.307884966351</v>
      </c>
      <c r="X326" s="306"/>
      <c r="Y326" s="305" t="s">
        <v>363</v>
      </c>
      <c r="Z326" s="305" t="s">
        <v>96</v>
      </c>
    </row>
    <row r="327" spans="6:26" s="314" customFormat="1" ht="11.25" outlineLevel="4">
      <c r="F327" s="323"/>
      <c r="G327" s="315"/>
      <c r="H327" s="315"/>
      <c r="I327" s="315"/>
      <c r="J327" s="316" t="s">
        <v>376</v>
      </c>
      <c r="K327" s="315"/>
      <c r="L327" s="322">
        <v>9.2160000000000011</v>
      </c>
      <c r="M327" s="317"/>
      <c r="N327" s="321"/>
      <c r="O327" s="317"/>
      <c r="P327" s="320"/>
      <c r="Q327" s="319"/>
      <c r="R327" s="317"/>
      <c r="S327" s="317"/>
      <c r="T327" s="317"/>
      <c r="U327" s="318" t="s">
        <v>81</v>
      </c>
      <c r="V327" s="317"/>
      <c r="W327" s="317"/>
      <c r="X327" s="316"/>
      <c r="Y327" s="315"/>
      <c r="Z327" s="315"/>
    </row>
    <row r="328" spans="6:26" s="304" customFormat="1" ht="12" outlineLevel="3">
      <c r="F328" s="313">
        <v>305</v>
      </c>
      <c r="G328" s="312" t="s">
        <v>47</v>
      </c>
      <c r="H328" s="305" t="s">
        <v>342</v>
      </c>
      <c r="I328" s="305"/>
      <c r="J328" s="306" t="s">
        <v>343</v>
      </c>
      <c r="K328" s="312" t="s">
        <v>50</v>
      </c>
      <c r="L328" s="311">
        <v>9.7360000000000024</v>
      </c>
      <c r="M328" s="310">
        <v>0</v>
      </c>
      <c r="N328" s="311">
        <f>L328*(1+M328/100)</f>
        <v>9.7360000000000024</v>
      </c>
      <c r="O328" s="310">
        <v>6899.9976915633142</v>
      </c>
      <c r="P328" s="307">
        <f>N328*O328</f>
        <v>67178.377525060438</v>
      </c>
      <c r="Q328" s="309"/>
      <c r="R328" s="308">
        <f>N328*Q328</f>
        <v>0</v>
      </c>
      <c r="S328" s="309">
        <v>2.4</v>
      </c>
      <c r="T328" s="308">
        <f>N328*S328</f>
        <v>23.366400000000006</v>
      </c>
      <c r="U328" s="307">
        <v>21</v>
      </c>
      <c r="V328" s="307">
        <f>P328*(U328/100)</f>
        <v>14107.459280262692</v>
      </c>
      <c r="W328" s="307">
        <f>P328+V328</f>
        <v>81285.836805323124</v>
      </c>
      <c r="X328" s="306"/>
      <c r="Y328" s="305" t="s">
        <v>363</v>
      </c>
      <c r="Z328" s="305" t="s">
        <v>96</v>
      </c>
    </row>
    <row r="329" spans="6:26" s="314" customFormat="1" ht="11.25" outlineLevel="4">
      <c r="F329" s="323"/>
      <c r="G329" s="315"/>
      <c r="H329" s="315"/>
      <c r="I329" s="315"/>
      <c r="J329" s="316" t="s">
        <v>375</v>
      </c>
      <c r="K329" s="315"/>
      <c r="L329" s="322">
        <v>9.7360000000000024</v>
      </c>
      <c r="M329" s="317"/>
      <c r="N329" s="321"/>
      <c r="O329" s="317"/>
      <c r="P329" s="320"/>
      <c r="Q329" s="319"/>
      <c r="R329" s="317"/>
      <c r="S329" s="317"/>
      <c r="T329" s="317"/>
      <c r="U329" s="318" t="s">
        <v>81</v>
      </c>
      <c r="V329" s="317"/>
      <c r="W329" s="317"/>
      <c r="X329" s="316"/>
      <c r="Y329" s="315"/>
      <c r="Z329" s="315"/>
    </row>
    <row r="330" spans="6:26" s="295" customFormat="1" ht="12.75" customHeight="1" outlineLevel="3">
      <c r="F330" s="303"/>
      <c r="G330" s="296"/>
      <c r="H330" s="296"/>
      <c r="I330" s="296"/>
      <c r="J330" s="302"/>
      <c r="K330" s="296"/>
      <c r="L330" s="301"/>
      <c r="M330" s="297"/>
      <c r="N330" s="301"/>
      <c r="O330" s="297"/>
      <c r="P330" s="300"/>
      <c r="Q330" s="299"/>
      <c r="R330" s="297"/>
      <c r="S330" s="297"/>
      <c r="T330" s="297"/>
      <c r="U330" s="298" t="s">
        <v>81</v>
      </c>
      <c r="V330" s="297"/>
      <c r="W330" s="297"/>
      <c r="X330" s="297"/>
      <c r="Y330" s="296"/>
      <c r="Z330" s="296"/>
    </row>
    <row r="331" spans="6:26" s="324" customFormat="1" ht="16.5" customHeight="1" outlineLevel="2">
      <c r="F331" s="333"/>
      <c r="G331" s="331"/>
      <c r="H331" s="332"/>
      <c r="I331" s="332"/>
      <c r="J331" s="332" t="s">
        <v>97</v>
      </c>
      <c r="K331" s="331"/>
      <c r="L331" s="330"/>
      <c r="M331" s="328"/>
      <c r="N331" s="330"/>
      <c r="O331" s="328"/>
      <c r="P331" s="265">
        <f>SUBTOTAL(9,P332:P337)</f>
        <v>138251.86093971919</v>
      </c>
      <c r="Q331" s="329"/>
      <c r="R331" s="266">
        <f>SUBTOTAL(9,R332:R337)</f>
        <v>0</v>
      </c>
      <c r="S331" s="328"/>
      <c r="T331" s="266">
        <f>SUBTOTAL(9,T332:T337)</f>
        <v>0</v>
      </c>
      <c r="U331" s="327" t="s">
        <v>81</v>
      </c>
      <c r="V331" s="265">
        <f>SUBTOTAL(9,V332:V337)</f>
        <v>29032.890797341031</v>
      </c>
      <c r="W331" s="265">
        <f>SUBTOTAL(9,W332:W337)</f>
        <v>167284.75173706023</v>
      </c>
      <c r="X331" s="326"/>
      <c r="Y331" s="325"/>
      <c r="Z331" s="325"/>
    </row>
    <row r="332" spans="6:26" s="304" customFormat="1" ht="24" outlineLevel="3">
      <c r="F332" s="313">
        <v>25</v>
      </c>
      <c r="G332" s="312" t="s">
        <v>47</v>
      </c>
      <c r="H332" s="305" t="s">
        <v>344</v>
      </c>
      <c r="I332" s="305"/>
      <c r="J332" s="306" t="s">
        <v>345</v>
      </c>
      <c r="K332" s="312" t="s">
        <v>46</v>
      </c>
      <c r="L332" s="311">
        <v>25.585000000000001</v>
      </c>
      <c r="M332" s="310">
        <v>77.760406488176642</v>
      </c>
      <c r="N332" s="311">
        <f>L332*(1+M332/100)</f>
        <v>45.48</v>
      </c>
      <c r="O332" s="310">
        <v>761.96939157863983</v>
      </c>
      <c r="P332" s="307">
        <f>N332*O332</f>
        <v>34654.367928996537</v>
      </c>
      <c r="Q332" s="309"/>
      <c r="R332" s="308">
        <f>N332*Q332</f>
        <v>0</v>
      </c>
      <c r="S332" s="309"/>
      <c r="T332" s="308">
        <f>N332*S332</f>
        <v>0</v>
      </c>
      <c r="U332" s="307">
        <v>21</v>
      </c>
      <c r="V332" s="307">
        <f>P332*(U332/100)</f>
        <v>7277.4172650892724</v>
      </c>
      <c r="W332" s="307">
        <f>P332+V332</f>
        <v>41931.785194085809</v>
      </c>
      <c r="X332" s="306"/>
      <c r="Y332" s="305" t="s">
        <v>363</v>
      </c>
      <c r="Z332" s="305" t="s">
        <v>100</v>
      </c>
    </row>
    <row r="333" spans="6:26" s="304" customFormat="1" ht="24" outlineLevel="3">
      <c r="F333" s="313">
        <v>26</v>
      </c>
      <c r="G333" s="312" t="s">
        <v>47</v>
      </c>
      <c r="H333" s="305" t="s">
        <v>101</v>
      </c>
      <c r="I333" s="305"/>
      <c r="J333" s="306" t="s">
        <v>102</v>
      </c>
      <c r="K333" s="312" t="s">
        <v>46</v>
      </c>
      <c r="L333" s="311">
        <v>25.585000000000001</v>
      </c>
      <c r="M333" s="310">
        <v>77.760406488176642</v>
      </c>
      <c r="N333" s="311">
        <f>L333*(1+M333/100)</f>
        <v>45.48</v>
      </c>
      <c r="O333" s="310">
        <v>170.70196205990004</v>
      </c>
      <c r="P333" s="307">
        <f>N333*O333</f>
        <v>7763.5252344842529</v>
      </c>
      <c r="Q333" s="309"/>
      <c r="R333" s="308">
        <f>N333*Q333</f>
        <v>0</v>
      </c>
      <c r="S333" s="309"/>
      <c r="T333" s="308">
        <f>N333*S333</f>
        <v>0</v>
      </c>
      <c r="U333" s="307">
        <v>21</v>
      </c>
      <c r="V333" s="307">
        <f>P333*(U333/100)</f>
        <v>1630.3402992416929</v>
      </c>
      <c r="W333" s="307">
        <f>P333+V333</f>
        <v>9393.8655337259461</v>
      </c>
      <c r="X333" s="306"/>
      <c r="Y333" s="305" t="s">
        <v>363</v>
      </c>
      <c r="Z333" s="305" t="s">
        <v>100</v>
      </c>
    </row>
    <row r="334" spans="6:26" s="304" customFormat="1" ht="24" outlineLevel="3">
      <c r="F334" s="313">
        <v>27</v>
      </c>
      <c r="G334" s="312" t="s">
        <v>47</v>
      </c>
      <c r="H334" s="305" t="s">
        <v>103</v>
      </c>
      <c r="I334" s="305"/>
      <c r="J334" s="306" t="s">
        <v>104</v>
      </c>
      <c r="K334" s="312" t="s">
        <v>46</v>
      </c>
      <c r="L334" s="311">
        <v>409.32</v>
      </c>
      <c r="M334" s="310">
        <v>0</v>
      </c>
      <c r="N334" s="311">
        <f>L334*(1+M334/100)</f>
        <v>409.32</v>
      </c>
      <c r="O334" s="310">
        <v>14.129697489099998</v>
      </c>
      <c r="P334" s="307">
        <f>N334*O334</f>
        <v>5783.5677762384112</v>
      </c>
      <c r="Q334" s="309"/>
      <c r="R334" s="308">
        <f>N334*Q334</f>
        <v>0</v>
      </c>
      <c r="S334" s="309"/>
      <c r="T334" s="308">
        <f>N334*S334</f>
        <v>0</v>
      </c>
      <c r="U334" s="307">
        <v>21</v>
      </c>
      <c r="V334" s="307">
        <f>P334*(U334/100)</f>
        <v>1214.5492330100662</v>
      </c>
      <c r="W334" s="307">
        <f>P334+V334</f>
        <v>6998.1170092484772</v>
      </c>
      <c r="X334" s="306"/>
      <c r="Y334" s="305" t="s">
        <v>363</v>
      </c>
      <c r="Z334" s="305" t="s">
        <v>100</v>
      </c>
    </row>
    <row r="335" spans="6:26" s="314" customFormat="1" ht="11.25" outlineLevel="4">
      <c r="F335" s="323"/>
      <c r="G335" s="315"/>
      <c r="H335" s="315"/>
      <c r="I335" s="315"/>
      <c r="J335" s="316" t="s">
        <v>374</v>
      </c>
      <c r="K335" s="315"/>
      <c r="L335" s="322">
        <v>409.32</v>
      </c>
      <c r="M335" s="317"/>
      <c r="N335" s="321"/>
      <c r="O335" s="317"/>
      <c r="P335" s="320"/>
      <c r="Q335" s="319"/>
      <c r="R335" s="317"/>
      <c r="S335" s="317"/>
      <c r="T335" s="317"/>
      <c r="U335" s="318" t="s">
        <v>81</v>
      </c>
      <c r="V335" s="317"/>
      <c r="W335" s="317"/>
      <c r="X335" s="316"/>
      <c r="Y335" s="315"/>
      <c r="Z335" s="315"/>
    </row>
    <row r="336" spans="6:26" s="304" customFormat="1" ht="36" outlineLevel="3">
      <c r="F336" s="313">
        <v>31</v>
      </c>
      <c r="G336" s="312" t="s">
        <v>55</v>
      </c>
      <c r="H336" s="305" t="s">
        <v>105</v>
      </c>
      <c r="I336" s="305"/>
      <c r="J336" s="306" t="s">
        <v>106</v>
      </c>
      <c r="K336" s="312" t="s">
        <v>46</v>
      </c>
      <c r="L336" s="311">
        <v>25.585000000000001</v>
      </c>
      <c r="M336" s="310">
        <v>77.760406488176642</v>
      </c>
      <c r="N336" s="311">
        <f>L336*(1+M336/100)</f>
        <v>45.48</v>
      </c>
      <c r="O336" s="310">
        <v>1980</v>
      </c>
      <c r="P336" s="307">
        <f>N336*O336</f>
        <v>90050.4</v>
      </c>
      <c r="Q336" s="309"/>
      <c r="R336" s="308">
        <f>N336*Q336</f>
        <v>0</v>
      </c>
      <c r="S336" s="309"/>
      <c r="T336" s="308">
        <f>N336*S336</f>
        <v>0</v>
      </c>
      <c r="U336" s="307">
        <v>21</v>
      </c>
      <c r="V336" s="307">
        <f>P336*(U336/100)</f>
        <v>18910.583999999999</v>
      </c>
      <c r="W336" s="307">
        <f>P336+V336</f>
        <v>108960.984</v>
      </c>
      <c r="X336" s="306"/>
      <c r="Y336" s="305" t="s">
        <v>363</v>
      </c>
      <c r="Z336" s="305" t="s">
        <v>100</v>
      </c>
    </row>
    <row r="337" spans="6:26" s="295" customFormat="1" ht="12.75" customHeight="1" outlineLevel="3">
      <c r="F337" s="303"/>
      <c r="G337" s="296"/>
      <c r="H337" s="296"/>
      <c r="I337" s="296"/>
      <c r="J337" s="302"/>
      <c r="K337" s="296"/>
      <c r="L337" s="301"/>
      <c r="M337" s="297"/>
      <c r="N337" s="301"/>
      <c r="O337" s="297"/>
      <c r="P337" s="300"/>
      <c r="Q337" s="299"/>
      <c r="R337" s="297"/>
      <c r="S337" s="297"/>
      <c r="T337" s="297"/>
      <c r="U337" s="298" t="s">
        <v>81</v>
      </c>
      <c r="V337" s="297"/>
      <c r="W337" s="297"/>
      <c r="X337" s="297"/>
      <c r="Y337" s="296"/>
      <c r="Z337" s="296"/>
    </row>
    <row r="338" spans="6:26" s="295" customFormat="1" ht="12.75" customHeight="1" outlineLevel="2">
      <c r="F338" s="303"/>
      <c r="G338" s="296"/>
      <c r="H338" s="296"/>
      <c r="I338" s="296"/>
      <c r="J338" s="302"/>
      <c r="K338" s="296"/>
      <c r="L338" s="301"/>
      <c r="M338" s="297"/>
      <c r="N338" s="301"/>
      <c r="O338" s="297"/>
      <c r="P338" s="300"/>
      <c r="Q338" s="299"/>
      <c r="R338" s="297"/>
      <c r="S338" s="297"/>
      <c r="T338" s="297"/>
      <c r="U338" s="298" t="s">
        <v>81</v>
      </c>
      <c r="V338" s="297"/>
      <c r="W338" s="297"/>
      <c r="X338" s="297"/>
      <c r="Y338" s="296"/>
      <c r="Z338" s="296"/>
    </row>
    <row r="339" spans="6:26" s="334" customFormat="1" ht="18.75" customHeight="1" outlineLevel="1">
      <c r="F339" s="343"/>
      <c r="G339" s="341"/>
      <c r="H339" s="342"/>
      <c r="I339" s="342"/>
      <c r="J339" s="342" t="s">
        <v>364</v>
      </c>
      <c r="K339" s="341"/>
      <c r="L339" s="340"/>
      <c r="M339" s="338"/>
      <c r="N339" s="340"/>
      <c r="O339" s="338"/>
      <c r="P339" s="269">
        <f>SUBTOTAL(9,P340:P347)</f>
        <v>14323.8024</v>
      </c>
      <c r="Q339" s="339"/>
      <c r="R339" s="270">
        <f>SUBTOTAL(9,R340:R347)</f>
        <v>0</v>
      </c>
      <c r="S339" s="338"/>
      <c r="T339" s="270">
        <f>SUBTOTAL(9,T340:T347)</f>
        <v>0</v>
      </c>
      <c r="U339" s="337" t="s">
        <v>81</v>
      </c>
      <c r="V339" s="269">
        <f>SUBTOTAL(9,V340:V347)</f>
        <v>3007.9985039999997</v>
      </c>
      <c r="W339" s="269">
        <f>SUBTOTAL(9,W340:W347)</f>
        <v>17331.800904</v>
      </c>
      <c r="X339" s="336"/>
      <c r="Y339" s="335"/>
      <c r="Z339" s="335"/>
    </row>
    <row r="340" spans="6:26" s="324" customFormat="1" ht="16.5" customHeight="1" outlineLevel="2">
      <c r="F340" s="333"/>
      <c r="G340" s="331"/>
      <c r="H340" s="332"/>
      <c r="I340" s="332"/>
      <c r="J340" s="332" t="s">
        <v>347</v>
      </c>
      <c r="K340" s="331"/>
      <c r="L340" s="330"/>
      <c r="M340" s="328"/>
      <c r="N340" s="330"/>
      <c r="O340" s="328"/>
      <c r="P340" s="265">
        <f>SUBTOTAL(9,P341:P346)</f>
        <v>14323.8024</v>
      </c>
      <c r="Q340" s="329"/>
      <c r="R340" s="266">
        <f>SUBTOTAL(9,R341:R346)</f>
        <v>0</v>
      </c>
      <c r="S340" s="328"/>
      <c r="T340" s="266">
        <f>SUBTOTAL(9,T341:T346)</f>
        <v>0</v>
      </c>
      <c r="U340" s="327" t="s">
        <v>81</v>
      </c>
      <c r="V340" s="265">
        <f>SUBTOTAL(9,V341:V346)</f>
        <v>3007.9985039999997</v>
      </c>
      <c r="W340" s="265">
        <f>SUBTOTAL(9,W341:W346)</f>
        <v>17331.800904</v>
      </c>
      <c r="X340" s="326"/>
      <c r="Y340" s="325"/>
      <c r="Z340" s="325"/>
    </row>
    <row r="341" spans="6:26" s="304" customFormat="1" ht="24" outlineLevel="3">
      <c r="F341" s="313">
        <v>33</v>
      </c>
      <c r="G341" s="312" t="s">
        <v>55</v>
      </c>
      <c r="H341" s="305" t="s">
        <v>348</v>
      </c>
      <c r="I341" s="305"/>
      <c r="J341" s="306" t="s">
        <v>349</v>
      </c>
      <c r="K341" s="312" t="s">
        <v>51</v>
      </c>
      <c r="L341" s="311">
        <v>111.76500000000001</v>
      </c>
      <c r="M341" s="310">
        <v>0</v>
      </c>
      <c r="N341" s="311">
        <f>L341*(1+M341/100)</f>
        <v>111.76500000000001</v>
      </c>
      <c r="O341" s="310">
        <v>54</v>
      </c>
      <c r="P341" s="307">
        <f>N341*O341</f>
        <v>6035.31</v>
      </c>
      <c r="Q341" s="309"/>
      <c r="R341" s="308">
        <f>N341*Q341</f>
        <v>0</v>
      </c>
      <c r="S341" s="309"/>
      <c r="T341" s="308">
        <f>N341*S341</f>
        <v>0</v>
      </c>
      <c r="U341" s="307">
        <v>21</v>
      </c>
      <c r="V341" s="307">
        <f>P341*(U341/100)</f>
        <v>1267.4150999999999</v>
      </c>
      <c r="W341" s="307">
        <f>P341+V341</f>
        <v>7302.7251000000006</v>
      </c>
      <c r="X341" s="306"/>
      <c r="Y341" s="305" t="s">
        <v>365</v>
      </c>
      <c r="Z341" s="305" t="s">
        <v>351</v>
      </c>
    </row>
    <row r="342" spans="6:26" s="314" customFormat="1" ht="11.25" outlineLevel="4">
      <c r="F342" s="323"/>
      <c r="G342" s="315"/>
      <c r="H342" s="315"/>
      <c r="I342" s="315"/>
      <c r="J342" s="316" t="s">
        <v>366</v>
      </c>
      <c r="K342" s="315"/>
      <c r="L342" s="322">
        <v>111.76500000000001</v>
      </c>
      <c r="M342" s="317"/>
      <c r="N342" s="321"/>
      <c r="O342" s="317"/>
      <c r="P342" s="320"/>
      <c r="Q342" s="319"/>
      <c r="R342" s="317"/>
      <c r="S342" s="317"/>
      <c r="T342" s="317"/>
      <c r="U342" s="318" t="s">
        <v>81</v>
      </c>
      <c r="V342" s="317"/>
      <c r="W342" s="317"/>
      <c r="X342" s="316"/>
      <c r="Y342" s="315"/>
      <c r="Z342" s="315"/>
    </row>
    <row r="343" spans="6:26" s="304" customFormat="1" ht="24" outlineLevel="3">
      <c r="F343" s="313">
        <v>34</v>
      </c>
      <c r="G343" s="312" t="s">
        <v>55</v>
      </c>
      <c r="H343" s="305" t="s">
        <v>353</v>
      </c>
      <c r="I343" s="305"/>
      <c r="J343" s="306" t="s">
        <v>354</v>
      </c>
      <c r="K343" s="312" t="s">
        <v>51</v>
      </c>
      <c r="L343" s="311">
        <v>2682.36</v>
      </c>
      <c r="M343" s="310">
        <v>0</v>
      </c>
      <c r="N343" s="311">
        <f>L343*(1+M343/100)</f>
        <v>2682.36</v>
      </c>
      <c r="O343" s="310">
        <v>1.44</v>
      </c>
      <c r="P343" s="307">
        <f>N343*O343</f>
        <v>3862.5983999999999</v>
      </c>
      <c r="Q343" s="309"/>
      <c r="R343" s="308">
        <f>N343*Q343</f>
        <v>0</v>
      </c>
      <c r="S343" s="309"/>
      <c r="T343" s="308">
        <f>N343*S343</f>
        <v>0</v>
      </c>
      <c r="U343" s="307">
        <v>21</v>
      </c>
      <c r="V343" s="307">
        <f>P343*(U343/100)</f>
        <v>811.1456639999999</v>
      </c>
      <c r="W343" s="307">
        <f>P343+V343</f>
        <v>4673.7440639999995</v>
      </c>
      <c r="X343" s="306"/>
      <c r="Y343" s="305" t="s">
        <v>365</v>
      </c>
      <c r="Z343" s="305" t="s">
        <v>351</v>
      </c>
    </row>
    <row r="344" spans="6:26" s="314" customFormat="1" ht="11.25" outlineLevel="4">
      <c r="F344" s="323"/>
      <c r="G344" s="315"/>
      <c r="H344" s="315"/>
      <c r="I344" s="315"/>
      <c r="J344" s="316" t="s">
        <v>373</v>
      </c>
      <c r="K344" s="315"/>
      <c r="L344" s="322">
        <v>2682.36</v>
      </c>
      <c r="M344" s="317"/>
      <c r="N344" s="321"/>
      <c r="O344" s="317"/>
      <c r="P344" s="320"/>
      <c r="Q344" s="319"/>
      <c r="R344" s="317"/>
      <c r="S344" s="317"/>
      <c r="T344" s="317"/>
      <c r="U344" s="318" t="s">
        <v>81</v>
      </c>
      <c r="V344" s="317"/>
      <c r="W344" s="317"/>
      <c r="X344" s="316"/>
      <c r="Y344" s="315"/>
      <c r="Z344" s="315"/>
    </row>
    <row r="345" spans="6:26" s="304" customFormat="1" ht="24" outlineLevel="3">
      <c r="F345" s="313">
        <v>35</v>
      </c>
      <c r="G345" s="312" t="s">
        <v>55</v>
      </c>
      <c r="H345" s="305" t="s">
        <v>355</v>
      </c>
      <c r="I345" s="305"/>
      <c r="J345" s="306" t="s">
        <v>356</v>
      </c>
      <c r="K345" s="312" t="s">
        <v>51</v>
      </c>
      <c r="L345" s="311">
        <v>111.765</v>
      </c>
      <c r="M345" s="310">
        <v>0</v>
      </c>
      <c r="N345" s="311">
        <f>L345*(1+M345/100)</f>
        <v>111.765</v>
      </c>
      <c r="O345" s="310">
        <v>39.6</v>
      </c>
      <c r="P345" s="307">
        <f>N345*O345</f>
        <v>4425.8940000000002</v>
      </c>
      <c r="Q345" s="309"/>
      <c r="R345" s="308">
        <f>N345*Q345</f>
        <v>0</v>
      </c>
      <c r="S345" s="309"/>
      <c r="T345" s="308">
        <f>N345*S345</f>
        <v>0</v>
      </c>
      <c r="U345" s="307">
        <v>21</v>
      </c>
      <c r="V345" s="307">
        <f>P345*(U345/100)</f>
        <v>929.43773999999996</v>
      </c>
      <c r="W345" s="307">
        <f>P345+V345</f>
        <v>5355.3317400000005</v>
      </c>
      <c r="X345" s="306"/>
      <c r="Y345" s="305" t="s">
        <v>365</v>
      </c>
      <c r="Z345" s="305" t="s">
        <v>351</v>
      </c>
    </row>
    <row r="346" spans="6:26" s="295" customFormat="1" ht="12.75" customHeight="1" outlineLevel="3">
      <c r="F346" s="303"/>
      <c r="G346" s="296"/>
      <c r="H346" s="296"/>
      <c r="I346" s="296"/>
      <c r="J346" s="302"/>
      <c r="K346" s="296"/>
      <c r="L346" s="301"/>
      <c r="M346" s="297"/>
      <c r="N346" s="301"/>
      <c r="O346" s="297"/>
      <c r="P346" s="300"/>
      <c r="Q346" s="299"/>
      <c r="R346" s="297"/>
      <c r="S346" s="297"/>
      <c r="T346" s="297"/>
      <c r="U346" s="298" t="s">
        <v>81</v>
      </c>
      <c r="V346" s="297"/>
      <c r="W346" s="297"/>
      <c r="X346" s="297"/>
      <c r="Y346" s="296"/>
      <c r="Z346" s="296"/>
    </row>
    <row r="347" spans="6:26" s="295" customFormat="1" ht="12.75" customHeight="1" outlineLevel="2">
      <c r="F347" s="303"/>
      <c r="G347" s="296"/>
      <c r="H347" s="296"/>
      <c r="I347" s="296"/>
      <c r="J347" s="302"/>
      <c r="K347" s="296"/>
      <c r="L347" s="301"/>
      <c r="M347" s="297"/>
      <c r="N347" s="301"/>
      <c r="O347" s="297"/>
      <c r="P347" s="300"/>
      <c r="Q347" s="299"/>
      <c r="R347" s="297"/>
      <c r="S347" s="297"/>
      <c r="T347" s="297"/>
      <c r="U347" s="298" t="s">
        <v>81</v>
      </c>
      <c r="V347" s="297"/>
      <c r="W347" s="297"/>
      <c r="X347" s="297"/>
      <c r="Y347" s="296"/>
      <c r="Z347" s="296"/>
    </row>
    <row r="348" spans="6:26" s="295" customFormat="1" ht="12.75" customHeight="1" outlineLevel="1">
      <c r="F348" s="303"/>
      <c r="G348" s="296"/>
      <c r="H348" s="296"/>
      <c r="I348" s="296"/>
      <c r="J348" s="302"/>
      <c r="K348" s="296"/>
      <c r="L348" s="301"/>
      <c r="M348" s="297"/>
      <c r="N348" s="301"/>
      <c r="O348" s="297"/>
      <c r="P348" s="300"/>
      <c r="Q348" s="299"/>
      <c r="R348" s="297"/>
      <c r="S348" s="297"/>
      <c r="T348" s="297"/>
      <c r="U348" s="298" t="s">
        <v>81</v>
      </c>
      <c r="V348" s="297"/>
      <c r="W348" s="297"/>
      <c r="X348" s="297"/>
      <c r="Y348" s="296"/>
      <c r="Z348" s="296"/>
    </row>
    <row r="349" spans="6:26" s="295" customFormat="1" ht="12.75" customHeight="1">
      <c r="F349" s="303"/>
      <c r="G349" s="296"/>
      <c r="H349" s="296"/>
      <c r="I349" s="296"/>
      <c r="J349" s="302"/>
      <c r="K349" s="296"/>
      <c r="L349" s="301"/>
      <c r="M349" s="297"/>
      <c r="N349" s="301"/>
      <c r="O349" s="297"/>
      <c r="P349" s="300"/>
      <c r="Q349" s="299"/>
      <c r="R349" s="297"/>
      <c r="S349" s="297"/>
      <c r="T349" s="297"/>
      <c r="U349" s="298" t="s">
        <v>81</v>
      </c>
      <c r="V349" s="297"/>
      <c r="W349" s="297"/>
      <c r="X349" s="297"/>
      <c r="Y349" s="296"/>
      <c r="Z349" s="296"/>
    </row>
  </sheetData>
  <pageMargins left="0.39370078740157483" right="0.39370078740157483" top="0.59055118110236227" bottom="0.59055118110236227" header="0.39370078740157483" footer="0.39370078740157483"/>
  <pageSetup paperSize="9" scale="90" fitToHeight="9999" orientation="landscape" horizontalDpi="300" verticalDpi="300" r:id="rId1"/>
  <headerFooter alignWithMargins="0">
    <oddFooter>&amp;L&amp;8www.euroCALC.cz&amp;C&amp;8&amp;P z &amp;N&amp;R&amp;8&amp;D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26</vt:i4>
      </vt:variant>
    </vt:vector>
  </HeadingPairs>
  <TitlesOfParts>
    <vt:vector size="31" baseType="lpstr">
      <vt:lpstr>Rekapitulace</vt:lpstr>
      <vt:lpstr>ZL 1</vt:lpstr>
      <vt:lpstr>ZL 1-rozpočet</vt:lpstr>
      <vt:lpstr>ZL 2</vt:lpstr>
      <vt:lpstr>ZL 2-rozpočet</vt:lpstr>
      <vt:lpstr>Rekapitulace!__CENA__</vt:lpstr>
      <vt:lpstr>'ZL 1-rozpočet'!__CENA__</vt:lpstr>
      <vt:lpstr>'ZL 2-rozpočet'!__CENA__</vt:lpstr>
      <vt:lpstr>'ZL 1-rozpočet'!__MAIN__</vt:lpstr>
      <vt:lpstr>'ZL 2-rozpočet'!__MAIN__</vt:lpstr>
      <vt:lpstr>Rekapitulace!__MAIN2__</vt:lpstr>
      <vt:lpstr>Rekapitulace!__SAZBA__</vt:lpstr>
      <vt:lpstr>'ZL 1-rozpočet'!__SAZBA__</vt:lpstr>
      <vt:lpstr>'ZL 2-rozpočet'!__SAZBA__</vt:lpstr>
      <vt:lpstr>'ZL 1-rozpočet'!__T0__</vt:lpstr>
      <vt:lpstr>'ZL 2-rozpočet'!__T0__</vt:lpstr>
      <vt:lpstr>'ZL 1-rozpočet'!__T1__</vt:lpstr>
      <vt:lpstr>'ZL 2-rozpočet'!__T1__</vt:lpstr>
      <vt:lpstr>'ZL 1-rozpočet'!__T2__</vt:lpstr>
      <vt:lpstr>'ZL 2-rozpočet'!__T2__</vt:lpstr>
      <vt:lpstr>'ZL 1-rozpočet'!__T3__</vt:lpstr>
      <vt:lpstr>'ZL 2-rozpočet'!__T3__</vt:lpstr>
      <vt:lpstr>'ZL 1-rozpočet'!__T4__</vt:lpstr>
      <vt:lpstr>'ZL 2-rozpočet'!__T4__</vt:lpstr>
      <vt:lpstr>Rekapitulace!__TR0__</vt:lpstr>
      <vt:lpstr>Rekapitulace!__TR1__</vt:lpstr>
      <vt:lpstr>Rekapitulace!__TR2__</vt:lpstr>
      <vt:lpstr>'ZL 1-rozpočet'!Názvy_tisku</vt:lpstr>
      <vt:lpstr>'ZL 2-rozpočet'!Názvy_tisku</vt:lpstr>
      <vt:lpstr>'ZL 1'!Oblast_tisku</vt:lpstr>
      <vt:lpstr>'ZL 2'!Oblast_tisku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Vladimir Mrazek</dc:creator>
  <cp:lastModifiedBy>stavitel_13</cp:lastModifiedBy>
  <cp:lastPrinted>2021-01-22T07:48:20Z</cp:lastPrinted>
  <dcterms:created xsi:type="dcterms:W3CDTF">2004-03-01T14:58:00Z</dcterms:created>
  <dcterms:modified xsi:type="dcterms:W3CDTF">2024-11-04T14:10:44Z</dcterms:modified>
</cp:coreProperties>
</file>